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queryTables/queryTable1.xml" ContentType="application/vnd.openxmlformats-officedocument.spreadsheetml.query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6320" windowWidth="29040" windowHeight="15225"/>
  </bookViews>
  <sheets>
    <sheet name="Pokyny pro vyplnění" sheetId="11" r:id="rId1"/>
    <sheet name="Stavba" sheetId="1" r:id="rId2"/>
    <sheet name="VzorPolozky" sheetId="10" state="hidden" r:id="rId3"/>
    <sheet name="VRN VRN1 Naklady" sheetId="12" r:id="rId4"/>
    <sheet name="01 1.1 Pol" sheetId="13" r:id="rId5"/>
    <sheet name="01 1.2.1 Pol" sheetId="14" r:id="rId6"/>
    <sheet name="01 1.2.2 Pol" sheetId="15" r:id="rId7"/>
    <sheet name="01 1.3 Pol" sheetId="16" r:id="rId8"/>
    <sheet name="01 1.4 Pol" sheetId="17" r:id="rId9"/>
    <sheet name="01 1.5 Pol" sheetId="18" r:id="rId10"/>
    <sheet name="01 1.6 Pol" sheetId="19" r:id="rId11"/>
    <sheet name="01 1.7 Pol" sheetId="20" r:id="rId12"/>
    <sheet name="01 1.8 Pol" sheetId="21" r:id="rId13"/>
    <sheet name="01 1.9.1 Pol" sheetId="22" r:id="rId14"/>
    <sheet name="01 1.9.2 Pol" sheetId="23" r:id="rId15"/>
    <sheet name="01 1.9.3 Pol" sheetId="24" r:id="rId16"/>
    <sheet name="Seznam strojů a zařízení" sheetId="25" r:id="rId17"/>
  </sheets>
  <externalReferences>
    <externalReference r:id="rId18"/>
  </externalReferences>
  <definedNames>
    <definedName name="_00013_00015_1PP_1" localSheetId="16">'Seznam strojů a zařízení'!$A$1:$K$81</definedName>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1.1 Pol'!$1:$7</definedName>
    <definedName name="_xlnm.Print_Titles" localSheetId="5">'01 1.2.1 Pol'!$1:$7</definedName>
    <definedName name="_xlnm.Print_Titles" localSheetId="6">'01 1.2.2 Pol'!$1:$7</definedName>
    <definedName name="_xlnm.Print_Titles" localSheetId="7">'01 1.3 Pol'!$1:$7</definedName>
    <definedName name="_xlnm.Print_Titles" localSheetId="8">'01 1.4 Pol'!$1:$7</definedName>
    <definedName name="_xlnm.Print_Titles" localSheetId="9">'01 1.5 Pol'!$1:$7</definedName>
    <definedName name="_xlnm.Print_Titles" localSheetId="10">'01 1.6 Pol'!$1:$7</definedName>
    <definedName name="_xlnm.Print_Titles" localSheetId="11">'01 1.7 Pol'!$1:$7</definedName>
    <definedName name="_xlnm.Print_Titles" localSheetId="12">'01 1.8 Pol'!$1:$7</definedName>
    <definedName name="_xlnm.Print_Titles" localSheetId="13">'01 1.9.1 Pol'!$1:$7</definedName>
    <definedName name="_xlnm.Print_Titles" localSheetId="14">'01 1.9.2 Pol'!$1:$7</definedName>
    <definedName name="_xlnm.Print_Titles" localSheetId="15">'01 1.9.3 Pol'!$1:$7</definedName>
    <definedName name="_xlnm.Print_Titles" localSheetId="3">'VRN VRN1 Naklady'!$1:$7</definedName>
    <definedName name="oadresa">Stavba!$D$6</definedName>
    <definedName name="Objednatel" localSheetId="1">Stavba!$D$5</definedName>
    <definedName name="Objekt" localSheetId="1">Stavba!$B$38</definedName>
    <definedName name="_xlnm.Print_Area" localSheetId="4">'01 1.1 Pol'!$A$1:$Y$1068</definedName>
    <definedName name="_xlnm.Print_Area" localSheetId="5">'01 1.2.1 Pol'!$A$1:$Y$314</definedName>
    <definedName name="_xlnm.Print_Area" localSheetId="6">'01 1.2.2 Pol'!$A$1:$Y$14</definedName>
    <definedName name="_xlnm.Print_Area" localSheetId="7">'01 1.3 Pol'!$A$1:$Y$14</definedName>
    <definedName name="_xlnm.Print_Area" localSheetId="8">'01 1.4 Pol'!$A$1:$Y$89</definedName>
    <definedName name="_xlnm.Print_Area" localSheetId="9">'01 1.5 Pol'!$A$1:$Y$126</definedName>
    <definedName name="_xlnm.Print_Area" localSheetId="10">'01 1.6 Pol'!$A$1:$Y$81</definedName>
    <definedName name="_xlnm.Print_Area" localSheetId="11">'01 1.7 Pol'!$A$1:$Y$106</definedName>
    <definedName name="_xlnm.Print_Area" localSheetId="12">'01 1.8 Pol'!$A$1:$Y$96</definedName>
    <definedName name="_xlnm.Print_Area" localSheetId="13">'01 1.9.1 Pol'!$A$1:$Y$93</definedName>
    <definedName name="_xlnm.Print_Area" localSheetId="14">'01 1.9.2 Pol'!$A$1:$Y$25</definedName>
    <definedName name="_xlnm.Print_Area" localSheetId="15">'01 1.9.3 Pol'!$A$1:$Y$23</definedName>
    <definedName name="_xlnm.Print_Area" localSheetId="1">Stavba!$A$1:$J$160</definedName>
    <definedName name="_xlnm.Print_Area" localSheetId="3">'VRN VRN1 Naklady'!$A$1:$Y$50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7" i="25"/>
  <c r="N136"/>
  <c r="G136"/>
  <c r="N135"/>
  <c r="G135"/>
  <c r="G134"/>
  <c r="N133"/>
  <c r="G133"/>
  <c r="N132"/>
  <c r="G132"/>
  <c r="N131"/>
  <c r="G131"/>
  <c r="N130"/>
  <c r="G130"/>
  <c r="N129"/>
  <c r="G129"/>
  <c r="N128"/>
  <c r="G128"/>
  <c r="N127"/>
  <c r="G127"/>
  <c r="N126"/>
  <c r="G126"/>
  <c r="N125"/>
  <c r="G125"/>
  <c r="N124"/>
  <c r="G124"/>
  <c r="N123"/>
  <c r="N122"/>
  <c r="G122"/>
  <c r="N121"/>
  <c r="G121"/>
  <c r="N120"/>
  <c r="G120"/>
  <c r="N119"/>
  <c r="G119"/>
  <c r="N118"/>
  <c r="G118"/>
  <c r="N117"/>
  <c r="G117"/>
  <c r="N116"/>
  <c r="N114"/>
  <c r="G114"/>
  <c r="N113"/>
  <c r="G113"/>
  <c r="N112"/>
  <c r="G112"/>
  <c r="N111"/>
  <c r="N110"/>
  <c r="G110"/>
  <c r="N109"/>
  <c r="N108"/>
  <c r="N107"/>
  <c r="G107"/>
  <c r="N106"/>
  <c r="N105"/>
  <c r="G105"/>
  <c r="N104"/>
  <c r="G104"/>
  <c r="N103"/>
  <c r="G103"/>
  <c r="N102"/>
  <c r="G102"/>
  <c r="N101"/>
  <c r="N100"/>
  <c r="N99"/>
  <c r="G99"/>
  <c r="N98"/>
  <c r="N97"/>
  <c r="G97"/>
  <c r="N96"/>
  <c r="G96"/>
  <c r="N95"/>
  <c r="G95"/>
  <c r="N94"/>
  <c r="N93"/>
  <c r="N92"/>
  <c r="N91"/>
  <c r="N90"/>
  <c r="G90"/>
  <c r="N89"/>
  <c r="G89"/>
  <c r="N88"/>
  <c r="G88"/>
  <c r="N87"/>
  <c r="G87"/>
  <c r="N86"/>
  <c r="G86"/>
  <c r="N85"/>
  <c r="N84"/>
  <c r="N83"/>
  <c r="G83"/>
  <c r="N82"/>
  <c r="G81"/>
  <c r="G80"/>
  <c r="N79"/>
  <c r="G79"/>
  <c r="N78"/>
  <c r="G78"/>
  <c r="N77"/>
  <c r="G77"/>
  <c r="G76"/>
  <c r="G75"/>
  <c r="G74"/>
  <c r="G73"/>
  <c r="N72"/>
  <c r="G72"/>
  <c r="N71"/>
  <c r="G71"/>
  <c r="N70"/>
  <c r="G70"/>
  <c r="N69"/>
  <c r="G69"/>
  <c r="N68"/>
  <c r="G68"/>
  <c r="N67"/>
  <c r="G67"/>
  <c r="N66"/>
  <c r="G66"/>
  <c r="N65"/>
  <c r="G65"/>
  <c r="N58"/>
  <c r="N57"/>
  <c r="G57"/>
  <c r="N56"/>
  <c r="G56"/>
  <c r="N54"/>
  <c r="G54"/>
  <c r="N53"/>
  <c r="G53"/>
  <c r="N52"/>
  <c r="G52"/>
  <c r="N51"/>
  <c r="G51"/>
  <c r="N50"/>
  <c r="G50"/>
  <c r="N49"/>
  <c r="G49"/>
  <c r="N48"/>
  <c r="N47"/>
  <c r="G47"/>
  <c r="N44"/>
  <c r="G44"/>
  <c r="N43"/>
  <c r="G43"/>
  <c r="N40"/>
  <c r="G40"/>
  <c r="N39"/>
  <c r="G39"/>
  <c r="G36"/>
  <c r="G35"/>
  <c r="N34"/>
  <c r="G34"/>
  <c r="G31"/>
  <c r="N30"/>
  <c r="G30"/>
  <c r="N29"/>
  <c r="G29"/>
  <c r="N28"/>
  <c r="G28"/>
  <c r="N27"/>
  <c r="G27"/>
  <c r="N26"/>
  <c r="G26"/>
  <c r="N25"/>
  <c r="G25"/>
  <c r="N24"/>
  <c r="G24"/>
  <c r="N23"/>
  <c r="N22"/>
  <c r="G18"/>
  <c r="G17"/>
  <c r="G15"/>
  <c r="G14"/>
  <c r="N13"/>
  <c r="N12"/>
  <c r="G12"/>
  <c r="N11"/>
  <c r="G11"/>
  <c r="N10"/>
  <c r="G10"/>
  <c r="N9"/>
  <c r="G9"/>
  <c r="N8"/>
  <c r="G8"/>
  <c r="N7"/>
  <c r="G7"/>
  <c r="G6"/>
  <c r="N138" l="1"/>
  <c r="F9" i="16" s="1"/>
  <c r="I159" i="1" l="1"/>
  <c r="I158"/>
  <c r="I157"/>
  <c r="I155"/>
  <c r="I153"/>
  <c r="I152"/>
  <c r="I151"/>
  <c r="I150"/>
  <c r="I149"/>
  <c r="I148"/>
  <c r="I147"/>
  <c r="I146"/>
  <c r="I145"/>
  <c r="I144"/>
  <c r="I143"/>
  <c r="I142"/>
  <c r="I140"/>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G55"/>
  <c r="F55"/>
  <c r="G54"/>
  <c r="F54"/>
  <c r="G52"/>
  <c r="F52"/>
  <c r="G50"/>
  <c r="F50"/>
  <c r="G49"/>
  <c r="F49"/>
  <c r="G48"/>
  <c r="F48"/>
  <c r="G45"/>
  <c r="F45"/>
  <c r="G44"/>
  <c r="F44"/>
  <c r="G41"/>
  <c r="F41"/>
  <c r="G40"/>
  <c r="F40"/>
  <c r="G22" i="24"/>
  <c r="G10"/>
  <c r="G8" s="1"/>
  <c r="I10"/>
  <c r="I8" s="1"/>
  <c r="K10"/>
  <c r="K8" s="1"/>
  <c r="M10"/>
  <c r="O10"/>
  <c r="Q10"/>
  <c r="V10"/>
  <c r="G11"/>
  <c r="I11"/>
  <c r="K11"/>
  <c r="M11"/>
  <c r="O11"/>
  <c r="Q11"/>
  <c r="V11"/>
  <c r="V8" s="1"/>
  <c r="G13"/>
  <c r="M13" s="1"/>
  <c r="I13"/>
  <c r="K13"/>
  <c r="O13"/>
  <c r="Q13"/>
  <c r="V13"/>
  <c r="G14"/>
  <c r="M14" s="1"/>
  <c r="I14"/>
  <c r="K14"/>
  <c r="O14"/>
  <c r="Q14"/>
  <c r="V14"/>
  <c r="G16"/>
  <c r="I16"/>
  <c r="K16"/>
  <c r="M16"/>
  <c r="O16"/>
  <c r="O8" s="1"/>
  <c r="Q16"/>
  <c r="Q8" s="1"/>
  <c r="V16"/>
  <c r="G17"/>
  <c r="I17"/>
  <c r="K17"/>
  <c r="M17"/>
  <c r="O17"/>
  <c r="Q17"/>
  <c r="V17"/>
  <c r="G19"/>
  <c r="I19"/>
  <c r="K19"/>
  <c r="M19"/>
  <c r="O19"/>
  <c r="Q19"/>
  <c r="V19"/>
  <c r="G20"/>
  <c r="I20"/>
  <c r="K20"/>
  <c r="M20"/>
  <c r="O20"/>
  <c r="Q20"/>
  <c r="V20"/>
  <c r="AE22"/>
  <c r="AF22"/>
  <c r="G24" i="23"/>
  <c r="G9"/>
  <c r="G8" s="1"/>
  <c r="I9"/>
  <c r="I8" s="1"/>
  <c r="K9"/>
  <c r="K8" s="1"/>
  <c r="M9"/>
  <c r="O9"/>
  <c r="O8" s="1"/>
  <c r="Q9"/>
  <c r="Q8" s="1"/>
  <c r="V9"/>
  <c r="G10"/>
  <c r="M10" s="1"/>
  <c r="I10"/>
  <c r="K10"/>
  <c r="O10"/>
  <c r="Q10"/>
  <c r="V10"/>
  <c r="V8" s="1"/>
  <c r="G11"/>
  <c r="M11" s="1"/>
  <c r="I11"/>
  <c r="K11"/>
  <c r="O11"/>
  <c r="Q11"/>
  <c r="V11"/>
  <c r="G12"/>
  <c r="I12"/>
  <c r="K12"/>
  <c r="M12"/>
  <c r="O12"/>
  <c r="Q12"/>
  <c r="V12"/>
  <c r="G13"/>
  <c r="I13"/>
  <c r="K13"/>
  <c r="M13"/>
  <c r="O13"/>
  <c r="Q13"/>
  <c r="V13"/>
  <c r="G14"/>
  <c r="I14"/>
  <c r="K14"/>
  <c r="M14"/>
  <c r="O14"/>
  <c r="Q14"/>
  <c r="V14"/>
  <c r="G15"/>
  <c r="I15"/>
  <c r="K15"/>
  <c r="M15"/>
  <c r="O15"/>
  <c r="Q15"/>
  <c r="V15"/>
  <c r="G16"/>
  <c r="I16"/>
  <c r="K16"/>
  <c r="M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AE24"/>
  <c r="AF24"/>
  <c r="G9" i="22"/>
  <c r="G8" s="1"/>
  <c r="I141" i="1" s="1"/>
  <c r="I9" i="22"/>
  <c r="K9"/>
  <c r="M9"/>
  <c r="O9"/>
  <c r="Q9"/>
  <c r="V9"/>
  <c r="G10"/>
  <c r="M10" s="1"/>
  <c r="I10"/>
  <c r="K10"/>
  <c r="O10"/>
  <c r="Q10"/>
  <c r="V10"/>
  <c r="G11"/>
  <c r="M11" s="1"/>
  <c r="I11"/>
  <c r="K11"/>
  <c r="O11"/>
  <c r="Q11"/>
  <c r="V11"/>
  <c r="G12"/>
  <c r="I12"/>
  <c r="K12"/>
  <c r="O12"/>
  <c r="Q12"/>
  <c r="V12"/>
  <c r="G13"/>
  <c r="I13"/>
  <c r="K13"/>
  <c r="M13"/>
  <c r="O13"/>
  <c r="Q13"/>
  <c r="V13"/>
  <c r="G14"/>
  <c r="I14"/>
  <c r="K14"/>
  <c r="M14"/>
  <c r="O14"/>
  <c r="Q14"/>
  <c r="V14"/>
  <c r="G15"/>
  <c r="I15"/>
  <c r="K15"/>
  <c r="M15"/>
  <c r="O15"/>
  <c r="Q15"/>
  <c r="V15"/>
  <c r="G16"/>
  <c r="I16"/>
  <c r="K16"/>
  <c r="M16"/>
  <c r="O16"/>
  <c r="Q16"/>
  <c r="V16"/>
  <c r="G17"/>
  <c r="M17" s="1"/>
  <c r="I17"/>
  <c r="K17"/>
  <c r="O17"/>
  <c r="Q17"/>
  <c r="V17"/>
  <c r="G18"/>
  <c r="M18" s="1"/>
  <c r="I18"/>
  <c r="K18"/>
  <c r="O18"/>
  <c r="Q18"/>
  <c r="V18"/>
  <c r="G19"/>
  <c r="I19"/>
  <c r="K19"/>
  <c r="M19"/>
  <c r="O19"/>
  <c r="Q19"/>
  <c r="V19"/>
  <c r="G20"/>
  <c r="I20"/>
  <c r="K20"/>
  <c r="M20"/>
  <c r="O20"/>
  <c r="Q20"/>
  <c r="V20"/>
  <c r="G21"/>
  <c r="I21"/>
  <c r="K21"/>
  <c r="M21"/>
  <c r="O21"/>
  <c r="Q21"/>
  <c r="V2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I28"/>
  <c r="K28"/>
  <c r="M28"/>
  <c r="O28"/>
  <c r="Q28"/>
  <c r="V28"/>
  <c r="G29"/>
  <c r="M29" s="1"/>
  <c r="I29"/>
  <c r="K29"/>
  <c r="O29"/>
  <c r="Q29"/>
  <c r="V29"/>
  <c r="G30"/>
  <c r="M30" s="1"/>
  <c r="I30"/>
  <c r="K30"/>
  <c r="O30"/>
  <c r="Q30"/>
  <c r="V30"/>
  <c r="G31"/>
  <c r="I31"/>
  <c r="K31"/>
  <c r="M31"/>
  <c r="O31"/>
  <c r="Q31"/>
  <c r="V31"/>
  <c r="G32"/>
  <c r="I32"/>
  <c r="K32"/>
  <c r="M32"/>
  <c r="O32"/>
  <c r="Q32"/>
  <c r="V32"/>
  <c r="G33"/>
  <c r="I33"/>
  <c r="K33"/>
  <c r="M33"/>
  <c r="O33"/>
  <c r="Q33"/>
  <c r="V33"/>
  <c r="G34"/>
  <c r="M34" s="1"/>
  <c r="I34"/>
  <c r="K34"/>
  <c r="O34"/>
  <c r="Q34"/>
  <c r="V34"/>
  <c r="G35"/>
  <c r="M35" s="1"/>
  <c r="I35"/>
  <c r="K35"/>
  <c r="O35"/>
  <c r="Q35"/>
  <c r="V35"/>
  <c r="G36"/>
  <c r="M36" s="1"/>
  <c r="I36"/>
  <c r="K36"/>
  <c r="O36"/>
  <c r="Q36"/>
  <c r="V36"/>
  <c r="G37"/>
  <c r="I37"/>
  <c r="K37"/>
  <c r="M37"/>
  <c r="O37"/>
  <c r="Q37"/>
  <c r="V37"/>
  <c r="G38"/>
  <c r="I38"/>
  <c r="K38"/>
  <c r="M38"/>
  <c r="O38"/>
  <c r="Q38"/>
  <c r="V38"/>
  <c r="G39"/>
  <c r="I39"/>
  <c r="K39"/>
  <c r="M39"/>
  <c r="O39"/>
  <c r="Q39"/>
  <c r="V39"/>
  <c r="G40"/>
  <c r="I40"/>
  <c r="K40"/>
  <c r="M40"/>
  <c r="O40"/>
  <c r="Q40"/>
  <c r="V40"/>
  <c r="G41"/>
  <c r="M41" s="1"/>
  <c r="I41"/>
  <c r="K41"/>
  <c r="O41"/>
  <c r="Q41"/>
  <c r="V41"/>
  <c r="G42"/>
  <c r="M42" s="1"/>
  <c r="I42"/>
  <c r="K42"/>
  <c r="O42"/>
  <c r="Q42"/>
  <c r="V42"/>
  <c r="G43"/>
  <c r="I43"/>
  <c r="K43"/>
  <c r="M43"/>
  <c r="O43"/>
  <c r="Q43"/>
  <c r="V43"/>
  <c r="G44"/>
  <c r="I44"/>
  <c r="K44"/>
  <c r="M44"/>
  <c r="O44"/>
  <c r="Q44"/>
  <c r="V44"/>
  <c r="G45"/>
  <c r="I45"/>
  <c r="K45"/>
  <c r="M45"/>
  <c r="O45"/>
  <c r="Q45"/>
  <c r="V45"/>
  <c r="G46"/>
  <c r="M46" s="1"/>
  <c r="I46"/>
  <c r="K46"/>
  <c r="O46"/>
  <c r="Q46"/>
  <c r="V46"/>
  <c r="G47"/>
  <c r="M47" s="1"/>
  <c r="I47"/>
  <c r="K47"/>
  <c r="O47"/>
  <c r="Q47"/>
  <c r="V47"/>
  <c r="G48"/>
  <c r="M48" s="1"/>
  <c r="I48"/>
  <c r="K48"/>
  <c r="O48"/>
  <c r="Q48"/>
  <c r="V48"/>
  <c r="G49"/>
  <c r="I49"/>
  <c r="K49"/>
  <c r="M49"/>
  <c r="O49"/>
  <c r="Q49"/>
  <c r="V49"/>
  <c r="G50"/>
  <c r="I50"/>
  <c r="K50"/>
  <c r="M50"/>
  <c r="O50"/>
  <c r="Q50"/>
  <c r="V50"/>
  <c r="G51"/>
  <c r="I51"/>
  <c r="K51"/>
  <c r="M51"/>
  <c r="O51"/>
  <c r="Q51"/>
  <c r="V51"/>
  <c r="G52"/>
  <c r="I52"/>
  <c r="K52"/>
  <c r="M52"/>
  <c r="O52"/>
  <c r="Q52"/>
  <c r="V52"/>
  <c r="G53"/>
  <c r="M53" s="1"/>
  <c r="I53"/>
  <c r="K53"/>
  <c r="O53"/>
  <c r="Q53"/>
  <c r="V53"/>
  <c r="G54"/>
  <c r="M54" s="1"/>
  <c r="I54"/>
  <c r="K54"/>
  <c r="O54"/>
  <c r="Q54"/>
  <c r="V54"/>
  <c r="G55"/>
  <c r="I55"/>
  <c r="K55"/>
  <c r="M55"/>
  <c r="O55"/>
  <c r="Q55"/>
  <c r="V55"/>
  <c r="G56"/>
  <c r="I56"/>
  <c r="K56"/>
  <c r="M56"/>
  <c r="O56"/>
  <c r="Q56"/>
  <c r="V56"/>
  <c r="G57"/>
  <c r="I57"/>
  <c r="K57"/>
  <c r="M57"/>
  <c r="O57"/>
  <c r="Q57"/>
  <c r="V57"/>
  <c r="G58"/>
  <c r="M58" s="1"/>
  <c r="I58"/>
  <c r="K58"/>
  <c r="O58"/>
  <c r="Q58"/>
  <c r="V58"/>
  <c r="G59"/>
  <c r="M59" s="1"/>
  <c r="I59"/>
  <c r="K59"/>
  <c r="O59"/>
  <c r="Q59"/>
  <c r="V59"/>
  <c r="G60"/>
  <c r="M60" s="1"/>
  <c r="I60"/>
  <c r="K60"/>
  <c r="O60"/>
  <c r="Q60"/>
  <c r="V60"/>
  <c r="G61"/>
  <c r="I61"/>
  <c r="K61"/>
  <c r="M61"/>
  <c r="O61"/>
  <c r="Q61"/>
  <c r="V61"/>
  <c r="G62"/>
  <c r="I62"/>
  <c r="K62"/>
  <c r="M62"/>
  <c r="O62"/>
  <c r="Q62"/>
  <c r="V62"/>
  <c r="G63"/>
  <c r="I63"/>
  <c r="K63"/>
  <c r="M63"/>
  <c r="O63"/>
  <c r="Q63"/>
  <c r="V63"/>
  <c r="G64"/>
  <c r="I64"/>
  <c r="K64"/>
  <c r="M64"/>
  <c r="O64"/>
  <c r="Q64"/>
  <c r="V64"/>
  <c r="G65"/>
  <c r="M65" s="1"/>
  <c r="I65"/>
  <c r="K65"/>
  <c r="O65"/>
  <c r="Q65"/>
  <c r="V65"/>
  <c r="G66"/>
  <c r="M66" s="1"/>
  <c r="I66"/>
  <c r="K66"/>
  <c r="O66"/>
  <c r="Q66"/>
  <c r="V66"/>
  <c r="G67"/>
  <c r="I67"/>
  <c r="K67"/>
  <c r="M67"/>
  <c r="O67"/>
  <c r="Q67"/>
  <c r="V67"/>
  <c r="G68"/>
  <c r="I68"/>
  <c r="K68"/>
  <c r="M68"/>
  <c r="O68"/>
  <c r="Q68"/>
  <c r="V68"/>
  <c r="G69"/>
  <c r="I69"/>
  <c r="K69"/>
  <c r="M69"/>
  <c r="O69"/>
  <c r="Q69"/>
  <c r="V69"/>
  <c r="G70"/>
  <c r="M70" s="1"/>
  <c r="I70"/>
  <c r="K70"/>
  <c r="O70"/>
  <c r="Q70"/>
  <c r="V70"/>
  <c r="G71"/>
  <c r="M71" s="1"/>
  <c r="I71"/>
  <c r="K71"/>
  <c r="O71"/>
  <c r="Q71"/>
  <c r="V71"/>
  <c r="G72"/>
  <c r="M72" s="1"/>
  <c r="I72"/>
  <c r="K72"/>
  <c r="O72"/>
  <c r="Q72"/>
  <c r="V72"/>
  <c r="G73"/>
  <c r="I73"/>
  <c r="K73"/>
  <c r="M73"/>
  <c r="O73"/>
  <c r="Q73"/>
  <c r="V73"/>
  <c r="G74"/>
  <c r="I74"/>
  <c r="K74"/>
  <c r="M74"/>
  <c r="O74"/>
  <c r="Q74"/>
  <c r="V74"/>
  <c r="G75"/>
  <c r="I75"/>
  <c r="K75"/>
  <c r="M75"/>
  <c r="O75"/>
  <c r="Q75"/>
  <c r="V75"/>
  <c r="G77"/>
  <c r="M77" s="1"/>
  <c r="I77"/>
  <c r="I76" s="1"/>
  <c r="K77"/>
  <c r="O77"/>
  <c r="O76" s="1"/>
  <c r="Q77"/>
  <c r="Q76" s="1"/>
  <c r="V77"/>
  <c r="V76" s="1"/>
  <c r="G78"/>
  <c r="M78" s="1"/>
  <c r="I78"/>
  <c r="K78"/>
  <c r="O78"/>
  <c r="Q78"/>
  <c r="V78"/>
  <c r="G79"/>
  <c r="I79"/>
  <c r="K79"/>
  <c r="M79"/>
  <c r="O79"/>
  <c r="Q79"/>
  <c r="V79"/>
  <c r="G80"/>
  <c r="I80"/>
  <c r="K80"/>
  <c r="K76" s="1"/>
  <c r="M80"/>
  <c r="O80"/>
  <c r="Q80"/>
  <c r="V80"/>
  <c r="G81"/>
  <c r="I81"/>
  <c r="K81"/>
  <c r="M81"/>
  <c r="O81"/>
  <c r="Q81"/>
  <c r="V81"/>
  <c r="G82"/>
  <c r="M82" s="1"/>
  <c r="I82"/>
  <c r="K82"/>
  <c r="O82"/>
  <c r="Q82"/>
  <c r="V82"/>
  <c r="G83"/>
  <c r="M83" s="1"/>
  <c r="I83"/>
  <c r="K83"/>
  <c r="O83"/>
  <c r="Q83"/>
  <c r="V83"/>
  <c r="G84"/>
  <c r="M84" s="1"/>
  <c r="I84"/>
  <c r="K84"/>
  <c r="O84"/>
  <c r="Q84"/>
  <c r="V84"/>
  <c r="G85"/>
  <c r="I85"/>
  <c r="K85"/>
  <c r="M85"/>
  <c r="O85"/>
  <c r="Q85"/>
  <c r="V85"/>
  <c r="G86"/>
  <c r="I86"/>
  <c r="K86"/>
  <c r="M86"/>
  <c r="O86"/>
  <c r="Q86"/>
  <c r="V86"/>
  <c r="K87"/>
  <c r="G88"/>
  <c r="G87" s="1"/>
  <c r="I88"/>
  <c r="I87" s="1"/>
  <c r="K88"/>
  <c r="M88"/>
  <c r="O88"/>
  <c r="Q88"/>
  <c r="V88"/>
  <c r="V87" s="1"/>
  <c r="G89"/>
  <c r="M89" s="1"/>
  <c r="I89"/>
  <c r="K89"/>
  <c r="O89"/>
  <c r="O87" s="1"/>
  <c r="Q89"/>
  <c r="Q87" s="1"/>
  <c r="V89"/>
  <c r="G90"/>
  <c r="M90" s="1"/>
  <c r="I90"/>
  <c r="K90"/>
  <c r="O90"/>
  <c r="Q90"/>
  <c r="V90"/>
  <c r="AE92"/>
  <c r="F53" i="1" s="1"/>
  <c r="G95" i="21"/>
  <c r="G9"/>
  <c r="G8" s="1"/>
  <c r="I9"/>
  <c r="I8" s="1"/>
  <c r="K9"/>
  <c r="K8" s="1"/>
  <c r="M9"/>
  <c r="O9"/>
  <c r="Q9"/>
  <c r="V9"/>
  <c r="V8" s="1"/>
  <c r="G11"/>
  <c r="AF95" s="1"/>
  <c r="I11"/>
  <c r="K11"/>
  <c r="O11"/>
  <c r="Q11"/>
  <c r="V11"/>
  <c r="G13"/>
  <c r="M13" s="1"/>
  <c r="I13"/>
  <c r="K13"/>
  <c r="O13"/>
  <c r="Q13"/>
  <c r="Q8" s="1"/>
  <c r="V13"/>
  <c r="G15"/>
  <c r="M15" s="1"/>
  <c r="I15"/>
  <c r="K15"/>
  <c r="O15"/>
  <c r="Q15"/>
  <c r="V15"/>
  <c r="G17"/>
  <c r="I17"/>
  <c r="K17"/>
  <c r="M17"/>
  <c r="O17"/>
  <c r="O8" s="1"/>
  <c r="Q17"/>
  <c r="V17"/>
  <c r="G19"/>
  <c r="I19"/>
  <c r="K19"/>
  <c r="M19"/>
  <c r="O19"/>
  <c r="Q19"/>
  <c r="V19"/>
  <c r="G21"/>
  <c r="I21"/>
  <c r="K21"/>
  <c r="M21"/>
  <c r="O21"/>
  <c r="Q21"/>
  <c r="V21"/>
  <c r="G23"/>
  <c r="M23" s="1"/>
  <c r="I23"/>
  <c r="K23"/>
  <c r="O23"/>
  <c r="Q23"/>
  <c r="V23"/>
  <c r="G25"/>
  <c r="M25" s="1"/>
  <c r="I25"/>
  <c r="K25"/>
  <c r="O25"/>
  <c r="Q25"/>
  <c r="V25"/>
  <c r="G26"/>
  <c r="M26" s="1"/>
  <c r="I26"/>
  <c r="K26"/>
  <c r="O26"/>
  <c r="Q26"/>
  <c r="V26"/>
  <c r="G28"/>
  <c r="M28" s="1"/>
  <c r="I28"/>
  <c r="K28"/>
  <c r="O28"/>
  <c r="Q28"/>
  <c r="V28"/>
  <c r="G30"/>
  <c r="I30"/>
  <c r="K30"/>
  <c r="M30"/>
  <c r="O30"/>
  <c r="Q30"/>
  <c r="V30"/>
  <c r="G31"/>
  <c r="I31"/>
  <c r="K31"/>
  <c r="M31"/>
  <c r="O31"/>
  <c r="Q31"/>
  <c r="V31"/>
  <c r="G33"/>
  <c r="M33" s="1"/>
  <c r="I33"/>
  <c r="K33"/>
  <c r="O33"/>
  <c r="Q33"/>
  <c r="V33"/>
  <c r="G35"/>
  <c r="M35" s="1"/>
  <c r="I35"/>
  <c r="K35"/>
  <c r="O35"/>
  <c r="Q35"/>
  <c r="V35"/>
  <c r="G37"/>
  <c r="M37" s="1"/>
  <c r="I37"/>
  <c r="K37"/>
  <c r="O37"/>
  <c r="Q37"/>
  <c r="V37"/>
  <c r="G39"/>
  <c r="I39"/>
  <c r="K39"/>
  <c r="M39"/>
  <c r="O39"/>
  <c r="Q39"/>
  <c r="V39"/>
  <c r="G41"/>
  <c r="I41"/>
  <c r="K41"/>
  <c r="M41"/>
  <c r="O41"/>
  <c r="Q41"/>
  <c r="V41"/>
  <c r="G43"/>
  <c r="I43"/>
  <c r="K43"/>
  <c r="M43"/>
  <c r="O43"/>
  <c r="Q43"/>
  <c r="V43"/>
  <c r="G45"/>
  <c r="M45" s="1"/>
  <c r="I45"/>
  <c r="K45"/>
  <c r="O45"/>
  <c r="Q45"/>
  <c r="V45"/>
  <c r="G47"/>
  <c r="M47" s="1"/>
  <c r="I47"/>
  <c r="K47"/>
  <c r="O47"/>
  <c r="Q47"/>
  <c r="V47"/>
  <c r="G49"/>
  <c r="M49" s="1"/>
  <c r="I49"/>
  <c r="K49"/>
  <c r="O49"/>
  <c r="Q49"/>
  <c r="V49"/>
  <c r="G51"/>
  <c r="M51" s="1"/>
  <c r="I51"/>
  <c r="K51"/>
  <c r="O51"/>
  <c r="Q51"/>
  <c r="V51"/>
  <c r="G52"/>
  <c r="I52"/>
  <c r="K52"/>
  <c r="M52"/>
  <c r="O52"/>
  <c r="Q52"/>
  <c r="V52"/>
  <c r="G55"/>
  <c r="M55" s="1"/>
  <c r="I55"/>
  <c r="I54" s="1"/>
  <c r="K55"/>
  <c r="K54" s="1"/>
  <c r="O55"/>
  <c r="Q55"/>
  <c r="Q54" s="1"/>
  <c r="V55"/>
  <c r="V54" s="1"/>
  <c r="G56"/>
  <c r="M56" s="1"/>
  <c r="I56"/>
  <c r="K56"/>
  <c r="O56"/>
  <c r="O54" s="1"/>
  <c r="Q56"/>
  <c r="V56"/>
  <c r="G57"/>
  <c r="M57" s="1"/>
  <c r="I57"/>
  <c r="K57"/>
  <c r="O57"/>
  <c r="Q57"/>
  <c r="V57"/>
  <c r="G58"/>
  <c r="I58"/>
  <c r="K58"/>
  <c r="M58"/>
  <c r="O58"/>
  <c r="Q58"/>
  <c r="V58"/>
  <c r="G59"/>
  <c r="I59"/>
  <c r="K59"/>
  <c r="M59"/>
  <c r="O59"/>
  <c r="Q59"/>
  <c r="V59"/>
  <c r="G61"/>
  <c r="I61"/>
  <c r="K61"/>
  <c r="M61"/>
  <c r="O61"/>
  <c r="Q61"/>
  <c r="V61"/>
  <c r="G62"/>
  <c r="M62" s="1"/>
  <c r="I62"/>
  <c r="K62"/>
  <c r="O62"/>
  <c r="Q62"/>
  <c r="V62"/>
  <c r="G63"/>
  <c r="I63"/>
  <c r="K63"/>
  <c r="G64"/>
  <c r="M64" s="1"/>
  <c r="M63" s="1"/>
  <c r="I64"/>
  <c r="K64"/>
  <c r="O64"/>
  <c r="O63" s="1"/>
  <c r="Q64"/>
  <c r="Q63" s="1"/>
  <c r="V64"/>
  <c r="V63" s="1"/>
  <c r="G68"/>
  <c r="G69"/>
  <c r="I69"/>
  <c r="I68" s="1"/>
  <c r="K69"/>
  <c r="K68" s="1"/>
  <c r="M69"/>
  <c r="M68" s="1"/>
  <c r="O69"/>
  <c r="O68" s="1"/>
  <c r="Q69"/>
  <c r="Q68" s="1"/>
  <c r="V69"/>
  <c r="G70"/>
  <c r="I70"/>
  <c r="K70"/>
  <c r="M70"/>
  <c r="O70"/>
  <c r="Q70"/>
  <c r="V70"/>
  <c r="V68" s="1"/>
  <c r="G72"/>
  <c r="M72" s="1"/>
  <c r="I72"/>
  <c r="K72"/>
  <c r="O72"/>
  <c r="O71" s="1"/>
  <c r="Q72"/>
  <c r="Q71" s="1"/>
  <c r="V72"/>
  <c r="V71" s="1"/>
  <c r="G73"/>
  <c r="M73" s="1"/>
  <c r="I73"/>
  <c r="K73"/>
  <c r="O73"/>
  <c r="Q73"/>
  <c r="V73"/>
  <c r="G74"/>
  <c r="I74"/>
  <c r="K74"/>
  <c r="M74"/>
  <c r="O74"/>
  <c r="Q74"/>
  <c r="V74"/>
  <c r="G75"/>
  <c r="I75"/>
  <c r="K75"/>
  <c r="M75"/>
  <c r="O75"/>
  <c r="Q75"/>
  <c r="V75"/>
  <c r="G76"/>
  <c r="I76"/>
  <c r="I71" s="1"/>
  <c r="K76"/>
  <c r="K71" s="1"/>
  <c r="M76"/>
  <c r="O76"/>
  <c r="Q76"/>
  <c r="V76"/>
  <c r="G77"/>
  <c r="M77" s="1"/>
  <c r="I77"/>
  <c r="K77"/>
  <c r="O77"/>
  <c r="Q77"/>
  <c r="V77"/>
  <c r="G78"/>
  <c r="G71" s="1"/>
  <c r="I78"/>
  <c r="K78"/>
  <c r="O78"/>
  <c r="Q78"/>
  <c r="V78"/>
  <c r="G79"/>
  <c r="M79" s="1"/>
  <c r="I79"/>
  <c r="K79"/>
  <c r="O79"/>
  <c r="Q79"/>
  <c r="V79"/>
  <c r="G80"/>
  <c r="M80" s="1"/>
  <c r="I80"/>
  <c r="K80"/>
  <c r="O80"/>
  <c r="Q80"/>
  <c r="V80"/>
  <c r="G81"/>
  <c r="I81"/>
  <c r="K81"/>
  <c r="M81"/>
  <c r="O81"/>
  <c r="Q81"/>
  <c r="V81"/>
  <c r="G82"/>
  <c r="I82"/>
  <c r="K82"/>
  <c r="M82"/>
  <c r="O82"/>
  <c r="Q82"/>
  <c r="V82"/>
  <c r="G83"/>
  <c r="M83" s="1"/>
  <c r="I83"/>
  <c r="K83"/>
  <c r="O83"/>
  <c r="Q83"/>
  <c r="V83"/>
  <c r="G84"/>
  <c r="K84"/>
  <c r="Q84"/>
  <c r="V84"/>
  <c r="G85"/>
  <c r="M85" s="1"/>
  <c r="M84" s="1"/>
  <c r="I85"/>
  <c r="I84" s="1"/>
  <c r="K85"/>
  <c r="O85"/>
  <c r="O84" s="1"/>
  <c r="Q85"/>
  <c r="V85"/>
  <c r="AE95"/>
  <c r="G9" i="20"/>
  <c r="G8" s="1"/>
  <c r="G105" s="1"/>
  <c r="I9"/>
  <c r="I8" s="1"/>
  <c r="K9"/>
  <c r="K8" s="1"/>
  <c r="M9"/>
  <c r="M8" s="1"/>
  <c r="O9"/>
  <c r="Q9"/>
  <c r="V9"/>
  <c r="V8" s="1"/>
  <c r="G13"/>
  <c r="I13"/>
  <c r="K13"/>
  <c r="M13"/>
  <c r="O13"/>
  <c r="Q13"/>
  <c r="V13"/>
  <c r="G16"/>
  <c r="M16" s="1"/>
  <c r="I16"/>
  <c r="K16"/>
  <c r="O16"/>
  <c r="Q16"/>
  <c r="Q8" s="1"/>
  <c r="V16"/>
  <c r="G19"/>
  <c r="M19" s="1"/>
  <c r="I19"/>
  <c r="K19"/>
  <c r="O19"/>
  <c r="Q19"/>
  <c r="V19"/>
  <c r="G21"/>
  <c r="I21"/>
  <c r="K21"/>
  <c r="M21"/>
  <c r="O21"/>
  <c r="O8" s="1"/>
  <c r="Q21"/>
  <c r="V21"/>
  <c r="G23"/>
  <c r="I23"/>
  <c r="K23"/>
  <c r="M23"/>
  <c r="O23"/>
  <c r="Q23"/>
  <c r="V23"/>
  <c r="G25"/>
  <c r="I25"/>
  <c r="K25"/>
  <c r="M25"/>
  <c r="O25"/>
  <c r="Q25"/>
  <c r="V25"/>
  <c r="G27"/>
  <c r="M27" s="1"/>
  <c r="I27"/>
  <c r="K27"/>
  <c r="O27"/>
  <c r="Q27"/>
  <c r="V27"/>
  <c r="G29"/>
  <c r="M29" s="1"/>
  <c r="I29"/>
  <c r="K29"/>
  <c r="O29"/>
  <c r="Q29"/>
  <c r="V29"/>
  <c r="G31"/>
  <c r="M31" s="1"/>
  <c r="I31"/>
  <c r="K31"/>
  <c r="O31"/>
  <c r="Q31"/>
  <c r="V31"/>
  <c r="G33"/>
  <c r="M33" s="1"/>
  <c r="I33"/>
  <c r="K33"/>
  <c r="O33"/>
  <c r="Q33"/>
  <c r="V33"/>
  <c r="G35"/>
  <c r="I35"/>
  <c r="K35"/>
  <c r="M35"/>
  <c r="O35"/>
  <c r="Q35"/>
  <c r="V35"/>
  <c r="G37"/>
  <c r="I37"/>
  <c r="K37"/>
  <c r="M37"/>
  <c r="O37"/>
  <c r="Q37"/>
  <c r="V37"/>
  <c r="G39"/>
  <c r="I39"/>
  <c r="K39"/>
  <c r="M39"/>
  <c r="O39"/>
  <c r="Q39"/>
  <c r="V39"/>
  <c r="G41"/>
  <c r="M41" s="1"/>
  <c r="I41"/>
  <c r="K41"/>
  <c r="O41"/>
  <c r="Q41"/>
  <c r="V41"/>
  <c r="G43"/>
  <c r="M43" s="1"/>
  <c r="I43"/>
  <c r="K43"/>
  <c r="O43"/>
  <c r="Q43"/>
  <c r="V43"/>
  <c r="G45"/>
  <c r="I45"/>
  <c r="K45"/>
  <c r="M45"/>
  <c r="O45"/>
  <c r="Q45"/>
  <c r="V45"/>
  <c r="G47"/>
  <c r="I47"/>
  <c r="K47"/>
  <c r="M47"/>
  <c r="O47"/>
  <c r="Q47"/>
  <c r="V47"/>
  <c r="G49"/>
  <c r="I49"/>
  <c r="K49"/>
  <c r="M49"/>
  <c r="O49"/>
  <c r="Q49"/>
  <c r="V49"/>
  <c r="G51"/>
  <c r="M51" s="1"/>
  <c r="I51"/>
  <c r="K51"/>
  <c r="O51"/>
  <c r="Q51"/>
  <c r="V51"/>
  <c r="G53"/>
  <c r="M53" s="1"/>
  <c r="I53"/>
  <c r="K53"/>
  <c r="O53"/>
  <c r="Q53"/>
  <c r="V53"/>
  <c r="G55"/>
  <c r="M55" s="1"/>
  <c r="I55"/>
  <c r="K55"/>
  <c r="O55"/>
  <c r="Q55"/>
  <c r="V55"/>
  <c r="G57"/>
  <c r="M57" s="1"/>
  <c r="I57"/>
  <c r="K57"/>
  <c r="O57"/>
  <c r="Q57"/>
  <c r="V57"/>
  <c r="G59"/>
  <c r="I59"/>
  <c r="K59"/>
  <c r="M59"/>
  <c r="O59"/>
  <c r="Q59"/>
  <c r="V59"/>
  <c r="G61"/>
  <c r="I61"/>
  <c r="K61"/>
  <c r="M61"/>
  <c r="O61"/>
  <c r="Q61"/>
  <c r="V61"/>
  <c r="G63"/>
  <c r="I63"/>
  <c r="K63"/>
  <c r="M63"/>
  <c r="O63"/>
  <c r="Q63"/>
  <c r="V63"/>
  <c r="G65"/>
  <c r="M65" s="1"/>
  <c r="I65"/>
  <c r="K65"/>
  <c r="O65"/>
  <c r="Q65"/>
  <c r="V65"/>
  <c r="G69"/>
  <c r="M69" s="1"/>
  <c r="I69"/>
  <c r="K69"/>
  <c r="O69"/>
  <c r="Q69"/>
  <c r="V69"/>
  <c r="G73"/>
  <c r="I73"/>
  <c r="K73"/>
  <c r="M73"/>
  <c r="O73"/>
  <c r="Q73"/>
  <c r="V73"/>
  <c r="G77"/>
  <c r="I77"/>
  <c r="K77"/>
  <c r="M77"/>
  <c r="O77"/>
  <c r="Q77"/>
  <c r="V77"/>
  <c r="G79"/>
  <c r="I79"/>
  <c r="K79"/>
  <c r="M79"/>
  <c r="O79"/>
  <c r="Q79"/>
  <c r="V79"/>
  <c r="G81"/>
  <c r="M81" s="1"/>
  <c r="I81"/>
  <c r="K81"/>
  <c r="O81"/>
  <c r="Q81"/>
  <c r="V81"/>
  <c r="G83"/>
  <c r="G84"/>
  <c r="M84" s="1"/>
  <c r="I84"/>
  <c r="K84"/>
  <c r="O84"/>
  <c r="O83" s="1"/>
  <c r="Q84"/>
  <c r="Q83" s="1"/>
  <c r="V84"/>
  <c r="V83" s="1"/>
  <c r="G86"/>
  <c r="M86" s="1"/>
  <c r="I86"/>
  <c r="K86"/>
  <c r="O86"/>
  <c r="Q86"/>
  <c r="V86"/>
  <c r="G88"/>
  <c r="I88"/>
  <c r="K88"/>
  <c r="K83" s="1"/>
  <c r="M88"/>
  <c r="O88"/>
  <c r="Q88"/>
  <c r="V88"/>
  <c r="G90"/>
  <c r="I90"/>
  <c r="K90"/>
  <c r="M90"/>
  <c r="O90"/>
  <c r="Q90"/>
  <c r="V90"/>
  <c r="G92"/>
  <c r="I92"/>
  <c r="I83" s="1"/>
  <c r="K92"/>
  <c r="M92"/>
  <c r="O92"/>
  <c r="Q92"/>
  <c r="V92"/>
  <c r="G94"/>
  <c r="M94" s="1"/>
  <c r="I94"/>
  <c r="K94"/>
  <c r="O94"/>
  <c r="Q94"/>
  <c r="V94"/>
  <c r="G96"/>
  <c r="M96" s="1"/>
  <c r="I96"/>
  <c r="K96"/>
  <c r="O96"/>
  <c r="Q96"/>
  <c r="V96"/>
  <c r="G98"/>
  <c r="I98"/>
  <c r="K98"/>
  <c r="M98"/>
  <c r="O98"/>
  <c r="Q98"/>
  <c r="V98"/>
  <c r="G100"/>
  <c r="I100"/>
  <c r="K100"/>
  <c r="M100"/>
  <c r="O100"/>
  <c r="Q100"/>
  <c r="V100"/>
  <c r="G102"/>
  <c r="I102"/>
  <c r="K102"/>
  <c r="M102"/>
  <c r="O102"/>
  <c r="Q102"/>
  <c r="V102"/>
  <c r="AE105"/>
  <c r="F51" i="1" s="1"/>
  <c r="AF105" i="20"/>
  <c r="G51" i="1" s="1"/>
  <c r="G80" i="19"/>
  <c r="G9"/>
  <c r="G8" s="1"/>
  <c r="I9"/>
  <c r="I8" s="1"/>
  <c r="K9"/>
  <c r="K8" s="1"/>
  <c r="M9"/>
  <c r="O9"/>
  <c r="O8" s="1"/>
  <c r="Q9"/>
  <c r="V9"/>
  <c r="G12"/>
  <c r="M12" s="1"/>
  <c r="I12"/>
  <c r="K12"/>
  <c r="O12"/>
  <c r="Q12"/>
  <c r="V12"/>
  <c r="V8" s="1"/>
  <c r="G13"/>
  <c r="M13" s="1"/>
  <c r="I13"/>
  <c r="K13"/>
  <c r="O13"/>
  <c r="Q13"/>
  <c r="Q8" s="1"/>
  <c r="V13"/>
  <c r="G14"/>
  <c r="I14"/>
  <c r="K14"/>
  <c r="M14"/>
  <c r="O14"/>
  <c r="Q14"/>
  <c r="V14"/>
  <c r="G15"/>
  <c r="I15"/>
  <c r="K15"/>
  <c r="M15"/>
  <c r="O15"/>
  <c r="Q15"/>
  <c r="V15"/>
  <c r="G16"/>
  <c r="I16"/>
  <c r="K16"/>
  <c r="M16"/>
  <c r="O16"/>
  <c r="Q16"/>
  <c r="V16"/>
  <c r="G17"/>
  <c r="I17"/>
  <c r="K17"/>
  <c r="M17"/>
  <c r="O17"/>
  <c r="Q17"/>
  <c r="V17"/>
  <c r="G18"/>
  <c r="I18"/>
  <c r="K18"/>
  <c r="M18"/>
  <c r="O18"/>
  <c r="Q18"/>
  <c r="V18"/>
  <c r="G19"/>
  <c r="M19" s="1"/>
  <c r="I19"/>
  <c r="K19"/>
  <c r="O19"/>
  <c r="Q19"/>
  <c r="V19"/>
  <c r="G20"/>
  <c r="M20" s="1"/>
  <c r="I20"/>
  <c r="K20"/>
  <c r="O20"/>
  <c r="Q20"/>
  <c r="V20"/>
  <c r="G21"/>
  <c r="M21" s="1"/>
  <c r="I21"/>
  <c r="K21"/>
  <c r="O21"/>
  <c r="Q21"/>
  <c r="V21"/>
  <c r="G22"/>
  <c r="I22"/>
  <c r="K22"/>
  <c r="M22"/>
  <c r="O22"/>
  <c r="Q22"/>
  <c r="V22"/>
  <c r="G23"/>
  <c r="I23"/>
  <c r="K23"/>
  <c r="M23"/>
  <c r="O23"/>
  <c r="Q23"/>
  <c r="V23"/>
  <c r="G24"/>
  <c r="I24"/>
  <c r="K24"/>
  <c r="M24"/>
  <c r="O24"/>
  <c r="Q24"/>
  <c r="V24"/>
  <c r="G25"/>
  <c r="M25" s="1"/>
  <c r="I25"/>
  <c r="K25"/>
  <c r="O25"/>
  <c r="Q25"/>
  <c r="V25"/>
  <c r="G26"/>
  <c r="I26"/>
  <c r="K26"/>
  <c r="M26"/>
  <c r="O26"/>
  <c r="Q26"/>
  <c r="V26"/>
  <c r="G27"/>
  <c r="I27"/>
  <c r="K27"/>
  <c r="M27"/>
  <c r="O27"/>
  <c r="Q27"/>
  <c r="V27"/>
  <c r="G28"/>
  <c r="I28"/>
  <c r="K28"/>
  <c r="M28"/>
  <c r="O28"/>
  <c r="Q28"/>
  <c r="V28"/>
  <c r="G29"/>
  <c r="I29"/>
  <c r="K29"/>
  <c r="M29"/>
  <c r="O29"/>
  <c r="Q29"/>
  <c r="V29"/>
  <c r="G30"/>
  <c r="I30"/>
  <c r="K30"/>
  <c r="M30"/>
  <c r="O30"/>
  <c r="Q30"/>
  <c r="V30"/>
  <c r="G31"/>
  <c r="M31" s="1"/>
  <c r="I31"/>
  <c r="K31"/>
  <c r="O31"/>
  <c r="Q31"/>
  <c r="V31"/>
  <c r="G32"/>
  <c r="M32" s="1"/>
  <c r="I32"/>
  <c r="K32"/>
  <c r="O32"/>
  <c r="Q32"/>
  <c r="V32"/>
  <c r="G33"/>
  <c r="M33" s="1"/>
  <c r="I33"/>
  <c r="K33"/>
  <c r="O33"/>
  <c r="Q33"/>
  <c r="V33"/>
  <c r="G34"/>
  <c r="I34"/>
  <c r="K34"/>
  <c r="M34"/>
  <c r="O34"/>
  <c r="Q34"/>
  <c r="V34"/>
  <c r="G35"/>
  <c r="I35"/>
  <c r="K35"/>
  <c r="M35"/>
  <c r="O35"/>
  <c r="Q35"/>
  <c r="V35"/>
  <c r="G36"/>
  <c r="I36"/>
  <c r="K36"/>
  <c r="M36"/>
  <c r="O36"/>
  <c r="Q36"/>
  <c r="V36"/>
  <c r="G37"/>
  <c r="M37" s="1"/>
  <c r="I37"/>
  <c r="K37"/>
  <c r="O37"/>
  <c r="Q37"/>
  <c r="V37"/>
  <c r="G38"/>
  <c r="M38" s="1"/>
  <c r="I38"/>
  <c r="K38"/>
  <c r="O38"/>
  <c r="Q38"/>
  <c r="V38"/>
  <c r="G39"/>
  <c r="I39"/>
  <c r="K39"/>
  <c r="M39"/>
  <c r="O39"/>
  <c r="Q39"/>
  <c r="V39"/>
  <c r="G40"/>
  <c r="I40"/>
  <c r="K40"/>
  <c r="M40"/>
  <c r="O40"/>
  <c r="Q40"/>
  <c r="V40"/>
  <c r="G41"/>
  <c r="I41"/>
  <c r="K41"/>
  <c r="M41"/>
  <c r="O41"/>
  <c r="Q41"/>
  <c r="V41"/>
  <c r="G42"/>
  <c r="I42"/>
  <c r="K42"/>
  <c r="M42"/>
  <c r="O42"/>
  <c r="Q42"/>
  <c r="V42"/>
  <c r="G43"/>
  <c r="M43" s="1"/>
  <c r="I43"/>
  <c r="K43"/>
  <c r="O43"/>
  <c r="Q43"/>
  <c r="V43"/>
  <c r="G44"/>
  <c r="M44" s="1"/>
  <c r="I44"/>
  <c r="K44"/>
  <c r="O44"/>
  <c r="Q44"/>
  <c r="V44"/>
  <c r="G45"/>
  <c r="M45" s="1"/>
  <c r="I45"/>
  <c r="K45"/>
  <c r="O45"/>
  <c r="Q45"/>
  <c r="V45"/>
  <c r="G46"/>
  <c r="I46"/>
  <c r="K46"/>
  <c r="M46"/>
  <c r="O46"/>
  <c r="Q46"/>
  <c r="V46"/>
  <c r="G47"/>
  <c r="I47"/>
  <c r="K47"/>
  <c r="M47"/>
  <c r="O47"/>
  <c r="Q47"/>
  <c r="V47"/>
  <c r="G48"/>
  <c r="I48"/>
  <c r="K48"/>
  <c r="M48"/>
  <c r="O48"/>
  <c r="Q48"/>
  <c r="V48"/>
  <c r="G49"/>
  <c r="M49" s="1"/>
  <c r="I49"/>
  <c r="K49"/>
  <c r="O49"/>
  <c r="Q49"/>
  <c r="V49"/>
  <c r="G50"/>
  <c r="M50" s="1"/>
  <c r="I50"/>
  <c r="K50"/>
  <c r="O50"/>
  <c r="Q50"/>
  <c r="V50"/>
  <c r="G51"/>
  <c r="I51"/>
  <c r="K51"/>
  <c r="M51"/>
  <c r="O51"/>
  <c r="Q51"/>
  <c r="V51"/>
  <c r="G52"/>
  <c r="I52"/>
  <c r="K52"/>
  <c r="M52"/>
  <c r="O52"/>
  <c r="Q52"/>
  <c r="V52"/>
  <c r="G53"/>
  <c r="I53"/>
  <c r="K53"/>
  <c r="M53"/>
  <c r="O53"/>
  <c r="Q53"/>
  <c r="V53"/>
  <c r="I54"/>
  <c r="K54"/>
  <c r="G55"/>
  <c r="M55" s="1"/>
  <c r="I55"/>
  <c r="K55"/>
  <c r="O55"/>
  <c r="O54" s="1"/>
  <c r="Q55"/>
  <c r="Q54" s="1"/>
  <c r="V55"/>
  <c r="V54" s="1"/>
  <c r="G56"/>
  <c r="M56" s="1"/>
  <c r="I56"/>
  <c r="K56"/>
  <c r="O56"/>
  <c r="Q56"/>
  <c r="V56"/>
  <c r="G57"/>
  <c r="M57" s="1"/>
  <c r="I57"/>
  <c r="K57"/>
  <c r="O57"/>
  <c r="Q57"/>
  <c r="V57"/>
  <c r="G58"/>
  <c r="I58"/>
  <c r="K58"/>
  <c r="M58"/>
  <c r="O58"/>
  <c r="Q58"/>
  <c r="V58"/>
  <c r="G60"/>
  <c r="G59" s="1"/>
  <c r="I60"/>
  <c r="I59" s="1"/>
  <c r="K60"/>
  <c r="M60"/>
  <c r="O60"/>
  <c r="Q60"/>
  <c r="Q59" s="1"/>
  <c r="V60"/>
  <c r="V59" s="1"/>
  <c r="G61"/>
  <c r="M61" s="1"/>
  <c r="I61"/>
  <c r="K61"/>
  <c r="O61"/>
  <c r="Q61"/>
  <c r="V61"/>
  <c r="G62"/>
  <c r="I62"/>
  <c r="K62"/>
  <c r="M62"/>
  <c r="O62"/>
  <c r="O59" s="1"/>
  <c r="Q62"/>
  <c r="V62"/>
  <c r="G63"/>
  <c r="I63"/>
  <c r="K63"/>
  <c r="M63"/>
  <c r="O63"/>
  <c r="Q63"/>
  <c r="V63"/>
  <c r="G64"/>
  <c r="I64"/>
  <c r="K64"/>
  <c r="M64"/>
  <c r="O64"/>
  <c r="Q64"/>
  <c r="V64"/>
  <c r="G65"/>
  <c r="I65"/>
  <c r="K65"/>
  <c r="K59" s="1"/>
  <c r="M65"/>
  <c r="O65"/>
  <c r="Q65"/>
  <c r="V65"/>
  <c r="G66"/>
  <c r="M66" s="1"/>
  <c r="I66"/>
  <c r="K66"/>
  <c r="O66"/>
  <c r="Q66"/>
  <c r="V66"/>
  <c r="G67"/>
  <c r="M67" s="1"/>
  <c r="I67"/>
  <c r="K67"/>
  <c r="O67"/>
  <c r="Q67"/>
  <c r="V67"/>
  <c r="G68"/>
  <c r="M68" s="1"/>
  <c r="I68"/>
  <c r="K68"/>
  <c r="O68"/>
  <c r="Q68"/>
  <c r="V68"/>
  <c r="G69"/>
  <c r="M69" s="1"/>
  <c r="I69"/>
  <c r="K69"/>
  <c r="O69"/>
  <c r="Q69"/>
  <c r="V69"/>
  <c r="Q70"/>
  <c r="V70"/>
  <c r="G71"/>
  <c r="G70" s="1"/>
  <c r="I71"/>
  <c r="I70" s="1"/>
  <c r="K71"/>
  <c r="K70" s="1"/>
  <c r="M71"/>
  <c r="M70" s="1"/>
  <c r="O71"/>
  <c r="O70" s="1"/>
  <c r="Q71"/>
  <c r="V71"/>
  <c r="O72"/>
  <c r="G73"/>
  <c r="M73" s="1"/>
  <c r="M72" s="1"/>
  <c r="I73"/>
  <c r="I72" s="1"/>
  <c r="K73"/>
  <c r="K72" s="1"/>
  <c r="O73"/>
  <c r="Q73"/>
  <c r="Q72" s="1"/>
  <c r="V73"/>
  <c r="V72" s="1"/>
  <c r="G74"/>
  <c r="Q74"/>
  <c r="V74"/>
  <c r="G75"/>
  <c r="I75"/>
  <c r="K75"/>
  <c r="M75"/>
  <c r="M74" s="1"/>
  <c r="O75"/>
  <c r="O74" s="1"/>
  <c r="Q75"/>
  <c r="V75"/>
  <c r="G76"/>
  <c r="I76"/>
  <c r="K76"/>
  <c r="K74" s="1"/>
  <c r="M76"/>
  <c r="O76"/>
  <c r="Q76"/>
  <c r="V76"/>
  <c r="G77"/>
  <c r="I77"/>
  <c r="I74" s="1"/>
  <c r="K77"/>
  <c r="M77"/>
  <c r="O77"/>
  <c r="Q77"/>
  <c r="V77"/>
  <c r="G78"/>
  <c r="M78" s="1"/>
  <c r="I78"/>
  <c r="K78"/>
  <c r="O78"/>
  <c r="Q78"/>
  <c r="V78"/>
  <c r="AE80"/>
  <c r="G125" i="18"/>
  <c r="M8"/>
  <c r="O8"/>
  <c r="V8"/>
  <c r="G9"/>
  <c r="G8" s="1"/>
  <c r="I9"/>
  <c r="I8" s="1"/>
  <c r="K9"/>
  <c r="K8" s="1"/>
  <c r="M9"/>
  <c r="O9"/>
  <c r="Q9"/>
  <c r="Q8" s="1"/>
  <c r="V9"/>
  <c r="I10"/>
  <c r="K10"/>
  <c r="O10"/>
  <c r="G11"/>
  <c r="M11" s="1"/>
  <c r="M10" s="1"/>
  <c r="I11"/>
  <c r="K11"/>
  <c r="O11"/>
  <c r="Q11"/>
  <c r="Q10" s="1"/>
  <c r="V11"/>
  <c r="V10" s="1"/>
  <c r="G12"/>
  <c r="K12"/>
  <c r="V12"/>
  <c r="G13"/>
  <c r="M13" s="1"/>
  <c r="M12" s="1"/>
  <c r="I13"/>
  <c r="I12" s="1"/>
  <c r="K13"/>
  <c r="O13"/>
  <c r="O12" s="1"/>
  <c r="Q13"/>
  <c r="Q12" s="1"/>
  <c r="V13"/>
  <c r="G14"/>
  <c r="O14"/>
  <c r="Q14"/>
  <c r="G15"/>
  <c r="I15"/>
  <c r="I14" s="1"/>
  <c r="K15"/>
  <c r="K14" s="1"/>
  <c r="M15"/>
  <c r="M14" s="1"/>
  <c r="O15"/>
  <c r="Q15"/>
  <c r="V15"/>
  <c r="V14" s="1"/>
  <c r="K16"/>
  <c r="G17"/>
  <c r="M17" s="1"/>
  <c r="M16" s="1"/>
  <c r="I17"/>
  <c r="I16" s="1"/>
  <c r="K17"/>
  <c r="O17"/>
  <c r="O16" s="1"/>
  <c r="Q17"/>
  <c r="Q16" s="1"/>
  <c r="V17"/>
  <c r="V16" s="1"/>
  <c r="G18"/>
  <c r="M18" s="1"/>
  <c r="I18"/>
  <c r="K18"/>
  <c r="O18"/>
  <c r="Q18"/>
  <c r="V18"/>
  <c r="G19"/>
  <c r="I19"/>
  <c r="K19"/>
  <c r="M19"/>
  <c r="O19"/>
  <c r="Q19"/>
  <c r="V19"/>
  <c r="G20"/>
  <c r="I20"/>
  <c r="K20"/>
  <c r="M20"/>
  <c r="O20"/>
  <c r="Q20"/>
  <c r="V20"/>
  <c r="G21"/>
  <c r="I21"/>
  <c r="K21"/>
  <c r="M21"/>
  <c r="O21"/>
  <c r="Q21"/>
  <c r="V21"/>
  <c r="G22"/>
  <c r="I22"/>
  <c r="K22"/>
  <c r="O22"/>
  <c r="G23"/>
  <c r="M23" s="1"/>
  <c r="M22" s="1"/>
  <c r="I23"/>
  <c r="K23"/>
  <c r="O23"/>
  <c r="Q23"/>
  <c r="Q22" s="1"/>
  <c r="V23"/>
  <c r="V22" s="1"/>
  <c r="G24"/>
  <c r="K24"/>
  <c r="V24"/>
  <c r="G25"/>
  <c r="M25" s="1"/>
  <c r="M24" s="1"/>
  <c r="I25"/>
  <c r="I24" s="1"/>
  <c r="K25"/>
  <c r="O25"/>
  <c r="O24" s="1"/>
  <c r="Q25"/>
  <c r="Q24" s="1"/>
  <c r="V25"/>
  <c r="G27"/>
  <c r="I27"/>
  <c r="I26" s="1"/>
  <c r="K27"/>
  <c r="K26" s="1"/>
  <c r="M27"/>
  <c r="O27"/>
  <c r="Q27"/>
  <c r="Q26" s="1"/>
  <c r="V27"/>
  <c r="V26" s="1"/>
  <c r="G28"/>
  <c r="I28"/>
  <c r="K28"/>
  <c r="M28"/>
  <c r="O28"/>
  <c r="Q28"/>
  <c r="V28"/>
  <c r="G29"/>
  <c r="G26" s="1"/>
  <c r="I29"/>
  <c r="K29"/>
  <c r="O29"/>
  <c r="Q29"/>
  <c r="V29"/>
  <c r="G30"/>
  <c r="M30" s="1"/>
  <c r="I30"/>
  <c r="K30"/>
  <c r="O30"/>
  <c r="Q30"/>
  <c r="V30"/>
  <c r="G31"/>
  <c r="I31"/>
  <c r="K31"/>
  <c r="M31"/>
  <c r="O31"/>
  <c r="Q31"/>
  <c r="V31"/>
  <c r="G32"/>
  <c r="I32"/>
  <c r="K32"/>
  <c r="M32"/>
  <c r="O32"/>
  <c r="O26" s="1"/>
  <c r="Q32"/>
  <c r="V32"/>
  <c r="G33"/>
  <c r="I33"/>
  <c r="K33"/>
  <c r="M33"/>
  <c r="O33"/>
  <c r="Q33"/>
  <c r="V33"/>
  <c r="G34"/>
  <c r="M34" s="1"/>
  <c r="I34"/>
  <c r="K34"/>
  <c r="O34"/>
  <c r="Q34"/>
  <c r="V34"/>
  <c r="G35"/>
  <c r="M35" s="1"/>
  <c r="I35"/>
  <c r="K35"/>
  <c r="O35"/>
  <c r="Q35"/>
  <c r="V35"/>
  <c r="G36"/>
  <c r="M36" s="1"/>
  <c r="I36"/>
  <c r="K36"/>
  <c r="O36"/>
  <c r="Q36"/>
  <c r="V36"/>
  <c r="G37"/>
  <c r="M37" s="1"/>
  <c r="I37"/>
  <c r="K37"/>
  <c r="O37"/>
  <c r="Q37"/>
  <c r="V37"/>
  <c r="G38"/>
  <c r="M38" s="1"/>
  <c r="I38"/>
  <c r="K38"/>
  <c r="O38"/>
  <c r="Q38"/>
  <c r="V38"/>
  <c r="G39"/>
  <c r="I39"/>
  <c r="K39"/>
  <c r="M39"/>
  <c r="O39"/>
  <c r="Q39"/>
  <c r="V39"/>
  <c r="G40"/>
  <c r="I40"/>
  <c r="K40"/>
  <c r="M40"/>
  <c r="O40"/>
  <c r="Q40"/>
  <c r="V40"/>
  <c r="G41"/>
  <c r="M41" s="1"/>
  <c r="I41"/>
  <c r="K41"/>
  <c r="O41"/>
  <c r="Q41"/>
  <c r="V41"/>
  <c r="G42"/>
  <c r="M42" s="1"/>
  <c r="I42"/>
  <c r="K42"/>
  <c r="O42"/>
  <c r="Q42"/>
  <c r="V42"/>
  <c r="G43"/>
  <c r="I43"/>
  <c r="K43"/>
  <c r="M43"/>
  <c r="O43"/>
  <c r="Q43"/>
  <c r="V43"/>
  <c r="G44"/>
  <c r="I44"/>
  <c r="K44"/>
  <c r="M44"/>
  <c r="O44"/>
  <c r="Q44"/>
  <c r="V44"/>
  <c r="G45"/>
  <c r="I45"/>
  <c r="K45"/>
  <c r="M45"/>
  <c r="O45"/>
  <c r="Q45"/>
  <c r="V45"/>
  <c r="G46"/>
  <c r="M46" s="1"/>
  <c r="I46"/>
  <c r="K46"/>
  <c r="O46"/>
  <c r="Q46"/>
  <c r="V46"/>
  <c r="G47"/>
  <c r="M47" s="1"/>
  <c r="I47"/>
  <c r="K47"/>
  <c r="O47"/>
  <c r="Q47"/>
  <c r="V47"/>
  <c r="G48"/>
  <c r="M48" s="1"/>
  <c r="I48"/>
  <c r="K48"/>
  <c r="O48"/>
  <c r="Q48"/>
  <c r="V48"/>
  <c r="G49"/>
  <c r="M49" s="1"/>
  <c r="I49"/>
  <c r="K49"/>
  <c r="O49"/>
  <c r="Q49"/>
  <c r="V49"/>
  <c r="G50"/>
  <c r="M50" s="1"/>
  <c r="I50"/>
  <c r="K50"/>
  <c r="O50"/>
  <c r="Q50"/>
  <c r="V50"/>
  <c r="G51"/>
  <c r="I51"/>
  <c r="K51"/>
  <c r="M51"/>
  <c r="O51"/>
  <c r="Q51"/>
  <c r="V51"/>
  <c r="G52"/>
  <c r="I52"/>
  <c r="K52"/>
  <c r="M52"/>
  <c r="O52"/>
  <c r="Q52"/>
  <c r="V52"/>
  <c r="G54"/>
  <c r="M54" s="1"/>
  <c r="I54"/>
  <c r="K54"/>
  <c r="O54"/>
  <c r="O53" s="1"/>
  <c r="Q54"/>
  <c r="Q53" s="1"/>
  <c r="V54"/>
  <c r="V53" s="1"/>
  <c r="G55"/>
  <c r="I55"/>
  <c r="K55"/>
  <c r="M55"/>
  <c r="O55"/>
  <c r="Q55"/>
  <c r="V55"/>
  <c r="G56"/>
  <c r="I56"/>
  <c r="K56"/>
  <c r="K53" s="1"/>
  <c r="M56"/>
  <c r="O56"/>
  <c r="Q56"/>
  <c r="V56"/>
  <c r="G57"/>
  <c r="I57"/>
  <c r="K57"/>
  <c r="M57"/>
  <c r="O57"/>
  <c r="Q57"/>
  <c r="V57"/>
  <c r="G58"/>
  <c r="M58" s="1"/>
  <c r="I58"/>
  <c r="I53" s="1"/>
  <c r="K58"/>
  <c r="O58"/>
  <c r="Q58"/>
  <c r="V58"/>
  <c r="G59"/>
  <c r="M59" s="1"/>
  <c r="I59"/>
  <c r="K59"/>
  <c r="O59"/>
  <c r="Q59"/>
  <c r="V59"/>
  <c r="G60"/>
  <c r="G53" s="1"/>
  <c r="I60"/>
  <c r="K60"/>
  <c r="O60"/>
  <c r="Q60"/>
  <c r="V60"/>
  <c r="G61"/>
  <c r="M61" s="1"/>
  <c r="I61"/>
  <c r="K61"/>
  <c r="O61"/>
  <c r="Q61"/>
  <c r="V61"/>
  <c r="G62"/>
  <c r="M62" s="1"/>
  <c r="I62"/>
  <c r="K62"/>
  <c r="O62"/>
  <c r="Q62"/>
  <c r="V62"/>
  <c r="G63"/>
  <c r="I63"/>
  <c r="K63"/>
  <c r="M63"/>
  <c r="O63"/>
  <c r="Q63"/>
  <c r="V63"/>
  <c r="G64"/>
  <c r="I64"/>
  <c r="K64"/>
  <c r="M64"/>
  <c r="O64"/>
  <c r="Q64"/>
  <c r="V64"/>
  <c r="G65"/>
  <c r="M65" s="1"/>
  <c r="I65"/>
  <c r="K65"/>
  <c r="O65"/>
  <c r="Q65"/>
  <c r="V65"/>
  <c r="G66"/>
  <c r="M66" s="1"/>
  <c r="I66"/>
  <c r="K66"/>
  <c r="O66"/>
  <c r="Q66"/>
  <c r="V66"/>
  <c r="G67"/>
  <c r="I67"/>
  <c r="K67"/>
  <c r="M67"/>
  <c r="O67"/>
  <c r="Q67"/>
  <c r="V67"/>
  <c r="G68"/>
  <c r="I68"/>
  <c r="K68"/>
  <c r="M68"/>
  <c r="O68"/>
  <c r="Q68"/>
  <c r="V68"/>
  <c r="G69"/>
  <c r="I69"/>
  <c r="K69"/>
  <c r="M69"/>
  <c r="O69"/>
  <c r="Q69"/>
  <c r="V69"/>
  <c r="G70"/>
  <c r="M70" s="1"/>
  <c r="I70"/>
  <c r="K70"/>
  <c r="O70"/>
  <c r="Q70"/>
  <c r="V70"/>
  <c r="G71"/>
  <c r="M71" s="1"/>
  <c r="I71"/>
  <c r="K71"/>
  <c r="O71"/>
  <c r="Q71"/>
  <c r="V71"/>
  <c r="G72"/>
  <c r="M72" s="1"/>
  <c r="I72"/>
  <c r="K72"/>
  <c r="O72"/>
  <c r="Q72"/>
  <c r="V72"/>
  <c r="G73"/>
  <c r="M73" s="1"/>
  <c r="I73"/>
  <c r="K73"/>
  <c r="O73"/>
  <c r="Q73"/>
  <c r="V73"/>
  <c r="G74"/>
  <c r="M74" s="1"/>
  <c r="I74"/>
  <c r="K74"/>
  <c r="O74"/>
  <c r="Q74"/>
  <c r="V74"/>
  <c r="G75"/>
  <c r="I75"/>
  <c r="K75"/>
  <c r="M75"/>
  <c r="O75"/>
  <c r="Q75"/>
  <c r="V75"/>
  <c r="G76"/>
  <c r="I76"/>
  <c r="K76"/>
  <c r="M76"/>
  <c r="O76"/>
  <c r="Q76"/>
  <c r="V76"/>
  <c r="G77"/>
  <c r="M77" s="1"/>
  <c r="I77"/>
  <c r="K77"/>
  <c r="O77"/>
  <c r="Q77"/>
  <c r="V77"/>
  <c r="G78"/>
  <c r="M78" s="1"/>
  <c r="I78"/>
  <c r="K78"/>
  <c r="O78"/>
  <c r="Q78"/>
  <c r="V78"/>
  <c r="G79"/>
  <c r="I79"/>
  <c r="K79"/>
  <c r="M79"/>
  <c r="O79"/>
  <c r="Q79"/>
  <c r="V79"/>
  <c r="G80"/>
  <c r="I80"/>
  <c r="K80"/>
  <c r="M80"/>
  <c r="O80"/>
  <c r="Q80"/>
  <c r="V80"/>
  <c r="G81"/>
  <c r="I81"/>
  <c r="K81"/>
  <c r="M81"/>
  <c r="O81"/>
  <c r="Q81"/>
  <c r="V81"/>
  <c r="G82"/>
  <c r="M82" s="1"/>
  <c r="I82"/>
  <c r="K82"/>
  <c r="O82"/>
  <c r="Q82"/>
  <c r="V82"/>
  <c r="G83"/>
  <c r="M83" s="1"/>
  <c r="I83"/>
  <c r="K83"/>
  <c r="O83"/>
  <c r="Q83"/>
  <c r="V83"/>
  <c r="G85"/>
  <c r="M85" s="1"/>
  <c r="I85"/>
  <c r="K85"/>
  <c r="O85"/>
  <c r="O84" s="1"/>
  <c r="Q85"/>
  <c r="Q84" s="1"/>
  <c r="V85"/>
  <c r="G86"/>
  <c r="M86" s="1"/>
  <c r="I86"/>
  <c r="I84" s="1"/>
  <c r="K86"/>
  <c r="O86"/>
  <c r="Q86"/>
  <c r="V86"/>
  <c r="G87"/>
  <c r="I87"/>
  <c r="K87"/>
  <c r="K84" s="1"/>
  <c r="M87"/>
  <c r="O87"/>
  <c r="Q87"/>
  <c r="V87"/>
  <c r="G88"/>
  <c r="I88"/>
  <c r="K88"/>
  <c r="M88"/>
  <c r="O88"/>
  <c r="Q88"/>
  <c r="V88"/>
  <c r="G89"/>
  <c r="M89" s="1"/>
  <c r="I89"/>
  <c r="K89"/>
  <c r="O89"/>
  <c r="Q89"/>
  <c r="V89"/>
  <c r="G90"/>
  <c r="M90" s="1"/>
  <c r="I90"/>
  <c r="K90"/>
  <c r="O90"/>
  <c r="Q90"/>
  <c r="V90"/>
  <c r="V84" s="1"/>
  <c r="G91"/>
  <c r="I91"/>
  <c r="K91"/>
  <c r="M91"/>
  <c r="O91"/>
  <c r="Q91"/>
  <c r="V91"/>
  <c r="G92"/>
  <c r="I92"/>
  <c r="K92"/>
  <c r="M92"/>
  <c r="O92"/>
  <c r="Q92"/>
  <c r="V92"/>
  <c r="G93"/>
  <c r="I93"/>
  <c r="K93"/>
  <c r="M93"/>
  <c r="O93"/>
  <c r="Q93"/>
  <c r="V93"/>
  <c r="G94"/>
  <c r="M94" s="1"/>
  <c r="I94"/>
  <c r="K94"/>
  <c r="O94"/>
  <c r="Q94"/>
  <c r="V94"/>
  <c r="G95"/>
  <c r="M95" s="1"/>
  <c r="I95"/>
  <c r="K95"/>
  <c r="O95"/>
  <c r="Q95"/>
  <c r="V95"/>
  <c r="G96"/>
  <c r="G84" s="1"/>
  <c r="I96"/>
  <c r="K96"/>
  <c r="O96"/>
  <c r="Q96"/>
  <c r="V96"/>
  <c r="G97"/>
  <c r="M97" s="1"/>
  <c r="I97"/>
  <c r="K97"/>
  <c r="O97"/>
  <c r="Q97"/>
  <c r="V97"/>
  <c r="G98"/>
  <c r="M98" s="1"/>
  <c r="I98"/>
  <c r="K98"/>
  <c r="O98"/>
  <c r="Q98"/>
  <c r="V98"/>
  <c r="G99"/>
  <c r="I99"/>
  <c r="K99"/>
  <c r="M99"/>
  <c r="O99"/>
  <c r="Q99"/>
  <c r="V99"/>
  <c r="G100"/>
  <c r="I100"/>
  <c r="K100"/>
  <c r="M100"/>
  <c r="O100"/>
  <c r="Q100"/>
  <c r="V100"/>
  <c r="G101"/>
  <c r="M101" s="1"/>
  <c r="I101"/>
  <c r="K101"/>
  <c r="O101"/>
  <c r="Q101"/>
  <c r="V101"/>
  <c r="G102"/>
  <c r="M102" s="1"/>
  <c r="I102"/>
  <c r="K102"/>
  <c r="O102"/>
  <c r="Q102"/>
  <c r="V102"/>
  <c r="G103"/>
  <c r="I103"/>
  <c r="Q103"/>
  <c r="G104"/>
  <c r="I104"/>
  <c r="K104"/>
  <c r="K103" s="1"/>
  <c r="M104"/>
  <c r="M103" s="1"/>
  <c r="O104"/>
  <c r="O103" s="1"/>
  <c r="Q104"/>
  <c r="V104"/>
  <c r="V103" s="1"/>
  <c r="M105"/>
  <c r="G106"/>
  <c r="G105" s="1"/>
  <c r="I106"/>
  <c r="I105" s="1"/>
  <c r="K106"/>
  <c r="K105" s="1"/>
  <c r="M106"/>
  <c r="O106"/>
  <c r="O105" s="1"/>
  <c r="Q106"/>
  <c r="Q105" s="1"/>
  <c r="V106"/>
  <c r="V105" s="1"/>
  <c r="I107"/>
  <c r="V107"/>
  <c r="G108"/>
  <c r="M108" s="1"/>
  <c r="M107" s="1"/>
  <c r="I108"/>
  <c r="K108"/>
  <c r="K107" s="1"/>
  <c r="O108"/>
  <c r="O107" s="1"/>
  <c r="Q108"/>
  <c r="Q107" s="1"/>
  <c r="V108"/>
  <c r="G109"/>
  <c r="O109"/>
  <c r="Q109"/>
  <c r="V109"/>
  <c r="G110"/>
  <c r="M110" s="1"/>
  <c r="M109" s="1"/>
  <c r="I110"/>
  <c r="I109" s="1"/>
  <c r="K110"/>
  <c r="K109" s="1"/>
  <c r="O110"/>
  <c r="Q110"/>
  <c r="V110"/>
  <c r="G111"/>
  <c r="I111"/>
  <c r="K111"/>
  <c r="M111"/>
  <c r="O111"/>
  <c r="Q111"/>
  <c r="V111"/>
  <c r="K112"/>
  <c r="G113"/>
  <c r="M113" s="1"/>
  <c r="M112" s="1"/>
  <c r="I113"/>
  <c r="I112" s="1"/>
  <c r="K113"/>
  <c r="O113"/>
  <c r="O112" s="1"/>
  <c r="Q113"/>
  <c r="Q112" s="1"/>
  <c r="V113"/>
  <c r="V112" s="1"/>
  <c r="G114"/>
  <c r="I114"/>
  <c r="Q114"/>
  <c r="V114"/>
  <c r="G115"/>
  <c r="I115"/>
  <c r="K115"/>
  <c r="K114" s="1"/>
  <c r="M115"/>
  <c r="M114" s="1"/>
  <c r="O115"/>
  <c r="O114" s="1"/>
  <c r="Q115"/>
  <c r="V115"/>
  <c r="M116"/>
  <c r="O116"/>
  <c r="Q116"/>
  <c r="V116"/>
  <c r="G117"/>
  <c r="G116" s="1"/>
  <c r="I117"/>
  <c r="I116" s="1"/>
  <c r="K117"/>
  <c r="K116" s="1"/>
  <c r="M117"/>
  <c r="O117"/>
  <c r="Q117"/>
  <c r="V117"/>
  <c r="G118"/>
  <c r="I118"/>
  <c r="K118"/>
  <c r="O118"/>
  <c r="G119"/>
  <c r="M119" s="1"/>
  <c r="M118" s="1"/>
  <c r="I119"/>
  <c r="K119"/>
  <c r="O119"/>
  <c r="Q119"/>
  <c r="Q118" s="1"/>
  <c r="V119"/>
  <c r="V118" s="1"/>
  <c r="G120"/>
  <c r="I120"/>
  <c r="K120"/>
  <c r="V120"/>
  <c r="G121"/>
  <c r="M121" s="1"/>
  <c r="M120" s="1"/>
  <c r="I121"/>
  <c r="K121"/>
  <c r="O121"/>
  <c r="O120" s="1"/>
  <c r="Q121"/>
  <c r="Q120" s="1"/>
  <c r="V121"/>
  <c r="G122"/>
  <c r="O122"/>
  <c r="Q122"/>
  <c r="G123"/>
  <c r="I123"/>
  <c r="I122" s="1"/>
  <c r="K123"/>
  <c r="K122" s="1"/>
  <c r="M123"/>
  <c r="M122" s="1"/>
  <c r="O123"/>
  <c r="Q123"/>
  <c r="V123"/>
  <c r="V122" s="1"/>
  <c r="AE125"/>
  <c r="G88" i="17"/>
  <c r="G9"/>
  <c r="G8" s="1"/>
  <c r="I9"/>
  <c r="I8" s="1"/>
  <c r="K9"/>
  <c r="K8" s="1"/>
  <c r="M9"/>
  <c r="O9"/>
  <c r="Q9"/>
  <c r="V9"/>
  <c r="V8" s="1"/>
  <c r="G11"/>
  <c r="M11" s="1"/>
  <c r="I11"/>
  <c r="K11"/>
  <c r="O11"/>
  <c r="Q11"/>
  <c r="V11"/>
  <c r="G13"/>
  <c r="M13" s="1"/>
  <c r="I13"/>
  <c r="K13"/>
  <c r="O13"/>
  <c r="Q13"/>
  <c r="Q8" s="1"/>
  <c r="V13"/>
  <c r="G15"/>
  <c r="M15" s="1"/>
  <c r="I15"/>
  <c r="K15"/>
  <c r="O15"/>
  <c r="Q15"/>
  <c r="V15"/>
  <c r="G17"/>
  <c r="I17"/>
  <c r="K17"/>
  <c r="M17"/>
  <c r="O17"/>
  <c r="O8" s="1"/>
  <c r="Q17"/>
  <c r="V17"/>
  <c r="G19"/>
  <c r="I19"/>
  <c r="K19"/>
  <c r="M19"/>
  <c r="O19"/>
  <c r="Q19"/>
  <c r="V19"/>
  <c r="G21"/>
  <c r="I21"/>
  <c r="K21"/>
  <c r="M21"/>
  <c r="O21"/>
  <c r="Q21"/>
  <c r="V21"/>
  <c r="G23"/>
  <c r="M23" s="1"/>
  <c r="I23"/>
  <c r="K23"/>
  <c r="O23"/>
  <c r="Q23"/>
  <c r="V23"/>
  <c r="G25"/>
  <c r="M25" s="1"/>
  <c r="I25"/>
  <c r="K25"/>
  <c r="O25"/>
  <c r="Q25"/>
  <c r="V25"/>
  <c r="G27"/>
  <c r="M27" s="1"/>
  <c r="I27"/>
  <c r="K27"/>
  <c r="O27"/>
  <c r="Q27"/>
  <c r="V27"/>
  <c r="G29"/>
  <c r="M29" s="1"/>
  <c r="I29"/>
  <c r="K29"/>
  <c r="O29"/>
  <c r="Q29"/>
  <c r="V29"/>
  <c r="G31"/>
  <c r="I31"/>
  <c r="K31"/>
  <c r="M31"/>
  <c r="O31"/>
  <c r="Q31"/>
  <c r="V31"/>
  <c r="G33"/>
  <c r="I33"/>
  <c r="K33"/>
  <c r="M33"/>
  <c r="O33"/>
  <c r="Q33"/>
  <c r="V33"/>
  <c r="G35"/>
  <c r="I35"/>
  <c r="K35"/>
  <c r="M35"/>
  <c r="O35"/>
  <c r="Q35"/>
  <c r="V35"/>
  <c r="G37"/>
  <c r="M37" s="1"/>
  <c r="I37"/>
  <c r="K37"/>
  <c r="O37"/>
  <c r="Q37"/>
  <c r="V37"/>
  <c r="G39"/>
  <c r="M39" s="1"/>
  <c r="I39"/>
  <c r="K39"/>
  <c r="O39"/>
  <c r="Q39"/>
  <c r="V39"/>
  <c r="G41"/>
  <c r="I41"/>
  <c r="K41"/>
  <c r="M41"/>
  <c r="O41"/>
  <c r="Q41"/>
  <c r="V41"/>
  <c r="G43"/>
  <c r="I43"/>
  <c r="K43"/>
  <c r="M43"/>
  <c r="O43"/>
  <c r="Q43"/>
  <c r="V43"/>
  <c r="G45"/>
  <c r="I45"/>
  <c r="K45"/>
  <c r="M45"/>
  <c r="O45"/>
  <c r="Q45"/>
  <c r="V45"/>
  <c r="G47"/>
  <c r="M47" s="1"/>
  <c r="I47"/>
  <c r="K47"/>
  <c r="O47"/>
  <c r="Q47"/>
  <c r="V47"/>
  <c r="G49"/>
  <c r="M49" s="1"/>
  <c r="I49"/>
  <c r="K49"/>
  <c r="O49"/>
  <c r="Q49"/>
  <c r="V49"/>
  <c r="G51"/>
  <c r="M51" s="1"/>
  <c r="I51"/>
  <c r="K51"/>
  <c r="O51"/>
  <c r="Q51"/>
  <c r="V51"/>
  <c r="G53"/>
  <c r="M53" s="1"/>
  <c r="I53"/>
  <c r="K53"/>
  <c r="O53"/>
  <c r="Q53"/>
  <c r="V53"/>
  <c r="G55"/>
  <c r="I55"/>
  <c r="K55"/>
  <c r="M55"/>
  <c r="O55"/>
  <c r="Q55"/>
  <c r="V55"/>
  <c r="G57"/>
  <c r="I57"/>
  <c r="K57"/>
  <c r="M57"/>
  <c r="O57"/>
  <c r="Q57"/>
  <c r="V57"/>
  <c r="G59"/>
  <c r="I59"/>
  <c r="K59"/>
  <c r="M59"/>
  <c r="O59"/>
  <c r="Q59"/>
  <c r="V59"/>
  <c r="G61"/>
  <c r="M61" s="1"/>
  <c r="I61"/>
  <c r="K61"/>
  <c r="O61"/>
  <c r="Q61"/>
  <c r="V61"/>
  <c r="G63"/>
  <c r="M63" s="1"/>
  <c r="I63"/>
  <c r="K63"/>
  <c r="O63"/>
  <c r="Q63"/>
  <c r="V63"/>
  <c r="G65"/>
  <c r="I65"/>
  <c r="K65"/>
  <c r="M65"/>
  <c r="O65"/>
  <c r="Q65"/>
  <c r="V65"/>
  <c r="G67"/>
  <c r="I67"/>
  <c r="K67"/>
  <c r="M67"/>
  <c r="O67"/>
  <c r="Q67"/>
  <c r="V67"/>
  <c r="G69"/>
  <c r="I69"/>
  <c r="K69"/>
  <c r="M69"/>
  <c r="O69"/>
  <c r="Q69"/>
  <c r="V69"/>
  <c r="G71"/>
  <c r="M71" s="1"/>
  <c r="I71"/>
  <c r="K71"/>
  <c r="O71"/>
  <c r="Q71"/>
  <c r="V71"/>
  <c r="G73"/>
  <c r="M73" s="1"/>
  <c r="I73"/>
  <c r="K73"/>
  <c r="O73"/>
  <c r="Q73"/>
  <c r="V73"/>
  <c r="G75"/>
  <c r="M75" s="1"/>
  <c r="I75"/>
  <c r="K75"/>
  <c r="O75"/>
  <c r="Q75"/>
  <c r="V75"/>
  <c r="G77"/>
  <c r="M77" s="1"/>
  <c r="I77"/>
  <c r="K77"/>
  <c r="O77"/>
  <c r="Q77"/>
  <c r="V77"/>
  <c r="G79"/>
  <c r="I79"/>
  <c r="K79"/>
  <c r="M79"/>
  <c r="O79"/>
  <c r="Q79"/>
  <c r="V79"/>
  <c r="G81"/>
  <c r="I81"/>
  <c r="K81"/>
  <c r="M81"/>
  <c r="O81"/>
  <c r="Q81"/>
  <c r="V81"/>
  <c r="G83"/>
  <c r="I83"/>
  <c r="K83"/>
  <c r="M83"/>
  <c r="O83"/>
  <c r="Q83"/>
  <c r="V83"/>
  <c r="AE88"/>
  <c r="AF88"/>
  <c r="O8" i="16"/>
  <c r="Q8"/>
  <c r="G9"/>
  <c r="G8" s="1"/>
  <c r="I154" i="1" s="1"/>
  <c r="I9" i="16"/>
  <c r="I8" s="1"/>
  <c r="K9"/>
  <c r="K8" s="1"/>
  <c r="O9"/>
  <c r="Q9"/>
  <c r="V9"/>
  <c r="V8" s="1"/>
  <c r="AE13"/>
  <c r="F47" i="1" s="1"/>
  <c r="AF13" i="16"/>
  <c r="BA10" i="15"/>
  <c r="O8"/>
  <c r="V8"/>
  <c r="G9"/>
  <c r="G8" s="1"/>
  <c r="I156" i="1" s="1"/>
  <c r="I18" s="1"/>
  <c r="I9" i="15"/>
  <c r="I8" s="1"/>
  <c r="K9"/>
  <c r="K8" s="1"/>
  <c r="O9"/>
  <c r="Q9"/>
  <c r="Q8" s="1"/>
  <c r="V9"/>
  <c r="AE13"/>
  <c r="F46" i="1" s="1"/>
  <c r="G313" i="14"/>
  <c r="BA284"/>
  <c r="BA205"/>
  <c r="BA190"/>
  <c r="BA179"/>
  <c r="BA135"/>
  <c r="BA131"/>
  <c r="BA86"/>
  <c r="BA83"/>
  <c r="BA79"/>
  <c r="BA70"/>
  <c r="BA63"/>
  <c r="BA59"/>
  <c r="BA21"/>
  <c r="BA13"/>
  <c r="BA10"/>
  <c r="G8"/>
  <c r="G9"/>
  <c r="M9" s="1"/>
  <c r="I9"/>
  <c r="K9"/>
  <c r="O9"/>
  <c r="O8" s="1"/>
  <c r="Q9"/>
  <c r="Q8" s="1"/>
  <c r="V9"/>
  <c r="V8" s="1"/>
  <c r="G12"/>
  <c r="M12" s="1"/>
  <c r="I12"/>
  <c r="K12"/>
  <c r="O12"/>
  <c r="Q12"/>
  <c r="V12"/>
  <c r="G20"/>
  <c r="I20"/>
  <c r="K20"/>
  <c r="K8" s="1"/>
  <c r="M20"/>
  <c r="O20"/>
  <c r="Q20"/>
  <c r="V20"/>
  <c r="G23"/>
  <c r="I23"/>
  <c r="K23"/>
  <c r="M23"/>
  <c r="O23"/>
  <c r="Q23"/>
  <c r="V23"/>
  <c r="G27"/>
  <c r="M27" s="1"/>
  <c r="I27"/>
  <c r="I8" s="1"/>
  <c r="K27"/>
  <c r="O27"/>
  <c r="Q27"/>
  <c r="V27"/>
  <c r="G31"/>
  <c r="M31" s="1"/>
  <c r="I31"/>
  <c r="K31"/>
  <c r="O31"/>
  <c r="Q31"/>
  <c r="V31"/>
  <c r="G34"/>
  <c r="M34" s="1"/>
  <c r="I34"/>
  <c r="K34"/>
  <c r="O34"/>
  <c r="Q34"/>
  <c r="V34"/>
  <c r="G35"/>
  <c r="I35"/>
  <c r="K35"/>
  <c r="M35"/>
  <c r="O35"/>
  <c r="Q35"/>
  <c r="V35"/>
  <c r="G39"/>
  <c r="I39"/>
  <c r="K39"/>
  <c r="M39"/>
  <c r="O39"/>
  <c r="Q39"/>
  <c r="V39"/>
  <c r="G44"/>
  <c r="I44"/>
  <c r="K44"/>
  <c r="M44"/>
  <c r="O44"/>
  <c r="Q44"/>
  <c r="V44"/>
  <c r="G46"/>
  <c r="I46"/>
  <c r="K46"/>
  <c r="M46"/>
  <c r="O46"/>
  <c r="Q46"/>
  <c r="V46"/>
  <c r="G49"/>
  <c r="G50"/>
  <c r="M50" s="1"/>
  <c r="M49" s="1"/>
  <c r="I50"/>
  <c r="K50"/>
  <c r="O50"/>
  <c r="O49" s="1"/>
  <c r="Q50"/>
  <c r="Q49" s="1"/>
  <c r="V50"/>
  <c r="V49" s="1"/>
  <c r="G54"/>
  <c r="M54" s="1"/>
  <c r="I54"/>
  <c r="K54"/>
  <c r="O54"/>
  <c r="Q54"/>
  <c r="V54"/>
  <c r="G58"/>
  <c r="I58"/>
  <c r="K58"/>
  <c r="K49" s="1"/>
  <c r="M58"/>
  <c r="O58"/>
  <c r="Q58"/>
  <c r="V58"/>
  <c r="G62"/>
  <c r="I62"/>
  <c r="K62"/>
  <c r="M62"/>
  <c r="O62"/>
  <c r="Q62"/>
  <c r="V62"/>
  <c r="G66"/>
  <c r="M66" s="1"/>
  <c r="I66"/>
  <c r="I49" s="1"/>
  <c r="K66"/>
  <c r="O66"/>
  <c r="Q66"/>
  <c r="V66"/>
  <c r="G69"/>
  <c r="M69" s="1"/>
  <c r="I69"/>
  <c r="K69"/>
  <c r="O69"/>
  <c r="Q69"/>
  <c r="V69"/>
  <c r="G72"/>
  <c r="M72" s="1"/>
  <c r="I72"/>
  <c r="K72"/>
  <c r="O72"/>
  <c r="Q72"/>
  <c r="V72"/>
  <c r="G78"/>
  <c r="I78"/>
  <c r="I77" s="1"/>
  <c r="K78"/>
  <c r="M78"/>
  <c r="O78"/>
  <c r="Q78"/>
  <c r="Q77" s="1"/>
  <c r="V78"/>
  <c r="G82"/>
  <c r="I82"/>
  <c r="K82"/>
  <c r="K77" s="1"/>
  <c r="M82"/>
  <c r="O82"/>
  <c r="Q82"/>
  <c r="V82"/>
  <c r="G85"/>
  <c r="I85"/>
  <c r="K85"/>
  <c r="M85"/>
  <c r="O85"/>
  <c r="Q85"/>
  <c r="V85"/>
  <c r="V77" s="1"/>
  <c r="G88"/>
  <c r="M88" s="1"/>
  <c r="I88"/>
  <c r="K88"/>
  <c r="O88"/>
  <c r="Q88"/>
  <c r="V88"/>
  <c r="G89"/>
  <c r="M89" s="1"/>
  <c r="I89"/>
  <c r="K89"/>
  <c r="O89"/>
  <c r="Q89"/>
  <c r="V89"/>
  <c r="G92"/>
  <c r="M92" s="1"/>
  <c r="I92"/>
  <c r="K92"/>
  <c r="O92"/>
  <c r="Q92"/>
  <c r="V92"/>
  <c r="G94"/>
  <c r="I94"/>
  <c r="K94"/>
  <c r="M94"/>
  <c r="O94"/>
  <c r="Q94"/>
  <c r="V94"/>
  <c r="G97"/>
  <c r="I97"/>
  <c r="K97"/>
  <c r="M97"/>
  <c r="O97"/>
  <c r="Q97"/>
  <c r="V97"/>
  <c r="G99"/>
  <c r="M99" s="1"/>
  <c r="I99"/>
  <c r="K99"/>
  <c r="O99"/>
  <c r="Q99"/>
  <c r="V99"/>
  <c r="G102"/>
  <c r="M102" s="1"/>
  <c r="I102"/>
  <c r="K102"/>
  <c r="O102"/>
  <c r="Q102"/>
  <c r="V102"/>
  <c r="G104"/>
  <c r="M104" s="1"/>
  <c r="I104"/>
  <c r="K104"/>
  <c r="O104"/>
  <c r="Q104"/>
  <c r="V104"/>
  <c r="G105"/>
  <c r="I105"/>
  <c r="K105"/>
  <c r="M105"/>
  <c r="O105"/>
  <c r="O77" s="1"/>
  <c r="Q105"/>
  <c r="V105"/>
  <c r="G107"/>
  <c r="I107"/>
  <c r="K107"/>
  <c r="M107"/>
  <c r="O107"/>
  <c r="Q107"/>
  <c r="V107"/>
  <c r="G113"/>
  <c r="I113"/>
  <c r="K113"/>
  <c r="M113"/>
  <c r="O113"/>
  <c r="Q113"/>
  <c r="V113"/>
  <c r="I115"/>
  <c r="G116"/>
  <c r="M116" s="1"/>
  <c r="I116"/>
  <c r="K116"/>
  <c r="O116"/>
  <c r="O115" s="1"/>
  <c r="Q116"/>
  <c r="Q115" s="1"/>
  <c r="V116"/>
  <c r="V115" s="1"/>
  <c r="G119"/>
  <c r="M119" s="1"/>
  <c r="I119"/>
  <c r="K119"/>
  <c r="O119"/>
  <c r="Q119"/>
  <c r="V119"/>
  <c r="G122"/>
  <c r="M122" s="1"/>
  <c r="I122"/>
  <c r="K122"/>
  <c r="O122"/>
  <c r="Q122"/>
  <c r="V122"/>
  <c r="G124"/>
  <c r="I124"/>
  <c r="K124"/>
  <c r="K115" s="1"/>
  <c r="M124"/>
  <c r="O124"/>
  <c r="Q124"/>
  <c r="V124"/>
  <c r="G127"/>
  <c r="M127" s="1"/>
  <c r="I127"/>
  <c r="I126" s="1"/>
  <c r="K127"/>
  <c r="O127"/>
  <c r="Q127"/>
  <c r="Q126" s="1"/>
  <c r="V127"/>
  <c r="V126" s="1"/>
  <c r="G130"/>
  <c r="M130" s="1"/>
  <c r="I130"/>
  <c r="K130"/>
  <c r="O130"/>
  <c r="Q130"/>
  <c r="V130"/>
  <c r="G133"/>
  <c r="M133" s="1"/>
  <c r="I133"/>
  <c r="K133"/>
  <c r="O133"/>
  <c r="Q133"/>
  <c r="V133"/>
  <c r="G134"/>
  <c r="I134"/>
  <c r="K134"/>
  <c r="M134"/>
  <c r="O134"/>
  <c r="O126" s="1"/>
  <c r="Q134"/>
  <c r="V134"/>
  <c r="G139"/>
  <c r="I139"/>
  <c r="K139"/>
  <c r="M139"/>
  <c r="O139"/>
  <c r="Q139"/>
  <c r="V139"/>
  <c r="G140"/>
  <c r="I140"/>
  <c r="K140"/>
  <c r="K126" s="1"/>
  <c r="M140"/>
  <c r="O140"/>
  <c r="Q140"/>
  <c r="V140"/>
  <c r="G143"/>
  <c r="I143"/>
  <c r="K143"/>
  <c r="M143"/>
  <c r="O143"/>
  <c r="Q143"/>
  <c r="V143"/>
  <c r="G145"/>
  <c r="M145" s="1"/>
  <c r="I145"/>
  <c r="K145"/>
  <c r="O145"/>
  <c r="Q145"/>
  <c r="V145"/>
  <c r="G146"/>
  <c r="M146" s="1"/>
  <c r="I146"/>
  <c r="K146"/>
  <c r="O146"/>
  <c r="Q146"/>
  <c r="V146"/>
  <c r="G149"/>
  <c r="G150"/>
  <c r="I150"/>
  <c r="K150"/>
  <c r="K149" s="1"/>
  <c r="M150"/>
  <c r="O150"/>
  <c r="Q150"/>
  <c r="Q149" s="1"/>
  <c r="V150"/>
  <c r="G154"/>
  <c r="I154"/>
  <c r="I149" s="1"/>
  <c r="K154"/>
  <c r="M154"/>
  <c r="O154"/>
  <c r="Q154"/>
  <c r="V154"/>
  <c r="G156"/>
  <c r="I156"/>
  <c r="K156"/>
  <c r="M156"/>
  <c r="O156"/>
  <c r="Q156"/>
  <c r="V156"/>
  <c r="G158"/>
  <c r="M158" s="1"/>
  <c r="I158"/>
  <c r="K158"/>
  <c r="O158"/>
  <c r="Q158"/>
  <c r="V158"/>
  <c r="V149" s="1"/>
  <c r="G161"/>
  <c r="M161" s="1"/>
  <c r="I161"/>
  <c r="K161"/>
  <c r="O161"/>
  <c r="Q161"/>
  <c r="V161"/>
  <c r="G164"/>
  <c r="I164"/>
  <c r="K164"/>
  <c r="M164"/>
  <c r="O164"/>
  <c r="O149" s="1"/>
  <c r="Q164"/>
  <c r="V164"/>
  <c r="G166"/>
  <c r="M166"/>
  <c r="Q166"/>
  <c r="G167"/>
  <c r="I167"/>
  <c r="I166" s="1"/>
  <c r="K167"/>
  <c r="K166" s="1"/>
  <c r="M167"/>
  <c r="O167"/>
  <c r="O166" s="1"/>
  <c r="Q167"/>
  <c r="V167"/>
  <c r="V166" s="1"/>
  <c r="G170"/>
  <c r="I170"/>
  <c r="K170"/>
  <c r="M170"/>
  <c r="O170"/>
  <c r="Q170"/>
  <c r="V170"/>
  <c r="G172"/>
  <c r="K172"/>
  <c r="V172"/>
  <c r="G173"/>
  <c r="M173" s="1"/>
  <c r="M172" s="1"/>
  <c r="I173"/>
  <c r="I172" s="1"/>
  <c r="K173"/>
  <c r="O173"/>
  <c r="O172" s="1"/>
  <c r="Q173"/>
  <c r="Q172" s="1"/>
  <c r="V173"/>
  <c r="G175"/>
  <c r="I175"/>
  <c r="K175"/>
  <c r="K174" s="1"/>
  <c r="M175"/>
  <c r="O175"/>
  <c r="Q175"/>
  <c r="Q174" s="1"/>
  <c r="V175"/>
  <c r="G178"/>
  <c r="I178"/>
  <c r="K178"/>
  <c r="M178"/>
  <c r="O178"/>
  <c r="Q178"/>
  <c r="V178"/>
  <c r="G181"/>
  <c r="I181"/>
  <c r="I174" s="1"/>
  <c r="K181"/>
  <c r="M181"/>
  <c r="O181"/>
  <c r="Q181"/>
  <c r="V181"/>
  <c r="G185"/>
  <c r="M185" s="1"/>
  <c r="I185"/>
  <c r="K185"/>
  <c r="O185"/>
  <c r="Q185"/>
  <c r="V185"/>
  <c r="V174" s="1"/>
  <c r="G189"/>
  <c r="M189" s="1"/>
  <c r="I189"/>
  <c r="K189"/>
  <c r="O189"/>
  <c r="Q189"/>
  <c r="V189"/>
  <c r="G193"/>
  <c r="I193"/>
  <c r="K193"/>
  <c r="M193"/>
  <c r="O193"/>
  <c r="O174" s="1"/>
  <c r="Q193"/>
  <c r="V193"/>
  <c r="G195"/>
  <c r="I195"/>
  <c r="K195"/>
  <c r="M195"/>
  <c r="O195"/>
  <c r="Q195"/>
  <c r="V195"/>
  <c r="G197"/>
  <c r="I197"/>
  <c r="K197"/>
  <c r="M197"/>
  <c r="O197"/>
  <c r="Q197"/>
  <c r="V197"/>
  <c r="G201"/>
  <c r="I201"/>
  <c r="K201"/>
  <c r="M201"/>
  <c r="O201"/>
  <c r="Q201"/>
  <c r="V201"/>
  <c r="G204"/>
  <c r="G174" s="1"/>
  <c r="I204"/>
  <c r="K204"/>
  <c r="O204"/>
  <c r="Q204"/>
  <c r="V204"/>
  <c r="I208"/>
  <c r="Q208"/>
  <c r="G209"/>
  <c r="M209" s="1"/>
  <c r="M208" s="1"/>
  <c r="I209"/>
  <c r="K209"/>
  <c r="K208" s="1"/>
  <c r="O209"/>
  <c r="O208" s="1"/>
  <c r="Q209"/>
  <c r="V209"/>
  <c r="V208" s="1"/>
  <c r="Q215"/>
  <c r="G216"/>
  <c r="G215" s="1"/>
  <c r="I216"/>
  <c r="I215" s="1"/>
  <c r="K216"/>
  <c r="K215" s="1"/>
  <c r="M216"/>
  <c r="O216"/>
  <c r="O215" s="1"/>
  <c r="Q216"/>
  <c r="V216"/>
  <c r="G220"/>
  <c r="I220"/>
  <c r="K220"/>
  <c r="M220"/>
  <c r="O220"/>
  <c r="Q220"/>
  <c r="V220"/>
  <c r="G225"/>
  <c r="M225" s="1"/>
  <c r="M215" s="1"/>
  <c r="I225"/>
  <c r="K225"/>
  <c r="O225"/>
  <c r="Q225"/>
  <c r="V225"/>
  <c r="V215" s="1"/>
  <c r="G231"/>
  <c r="M231" s="1"/>
  <c r="I231"/>
  <c r="K231"/>
  <c r="O231"/>
  <c r="Q231"/>
  <c r="V231"/>
  <c r="G237"/>
  <c r="I237"/>
  <c r="K237"/>
  <c r="M237"/>
  <c r="O237"/>
  <c r="Q237"/>
  <c r="V237"/>
  <c r="G241"/>
  <c r="I241"/>
  <c r="K241"/>
  <c r="M241"/>
  <c r="O241"/>
  <c r="Q241"/>
  <c r="V241"/>
  <c r="G246"/>
  <c r="I246"/>
  <c r="K246"/>
  <c r="M246"/>
  <c r="O246"/>
  <c r="Q246"/>
  <c r="V246"/>
  <c r="G250"/>
  <c r="I250"/>
  <c r="K250"/>
  <c r="M250"/>
  <c r="O250"/>
  <c r="Q250"/>
  <c r="V250"/>
  <c r="G254"/>
  <c r="M254" s="1"/>
  <c r="I254"/>
  <c r="K254"/>
  <c r="O254"/>
  <c r="Q254"/>
  <c r="V254"/>
  <c r="Q259"/>
  <c r="G260"/>
  <c r="M260" s="1"/>
  <c r="M259" s="1"/>
  <c r="I260"/>
  <c r="K260"/>
  <c r="K259" s="1"/>
  <c r="O260"/>
  <c r="O259" s="1"/>
  <c r="Q260"/>
  <c r="V260"/>
  <c r="V259" s="1"/>
  <c r="G262"/>
  <c r="I262"/>
  <c r="K262"/>
  <c r="M262"/>
  <c r="O262"/>
  <c r="Q262"/>
  <c r="V262"/>
  <c r="G264"/>
  <c r="I264"/>
  <c r="K264"/>
  <c r="M264"/>
  <c r="O264"/>
  <c r="Q264"/>
  <c r="V264"/>
  <c r="G266"/>
  <c r="I266"/>
  <c r="I259" s="1"/>
  <c r="K266"/>
  <c r="M266"/>
  <c r="O266"/>
  <c r="Q266"/>
  <c r="V266"/>
  <c r="G268"/>
  <c r="M268" s="1"/>
  <c r="I268"/>
  <c r="K268"/>
  <c r="O268"/>
  <c r="Q268"/>
  <c r="V268"/>
  <c r="G271"/>
  <c r="M271" s="1"/>
  <c r="I271"/>
  <c r="K271"/>
  <c r="O271"/>
  <c r="Q271"/>
  <c r="V271"/>
  <c r="G276"/>
  <c r="O276"/>
  <c r="V276"/>
  <c r="G277"/>
  <c r="I277"/>
  <c r="I276" s="1"/>
  <c r="K277"/>
  <c r="K276" s="1"/>
  <c r="M277"/>
  <c r="M276" s="1"/>
  <c r="O277"/>
  <c r="Q277"/>
  <c r="Q276" s="1"/>
  <c r="V277"/>
  <c r="G278"/>
  <c r="I278"/>
  <c r="K278"/>
  <c r="M278"/>
  <c r="O278"/>
  <c r="Q278"/>
  <c r="V278"/>
  <c r="G280"/>
  <c r="M280" s="1"/>
  <c r="I280"/>
  <c r="K280"/>
  <c r="K279" s="1"/>
  <c r="O280"/>
  <c r="O279" s="1"/>
  <c r="Q280"/>
  <c r="Q279" s="1"/>
  <c r="V280"/>
  <c r="V279" s="1"/>
  <c r="G289"/>
  <c r="M289" s="1"/>
  <c r="I289"/>
  <c r="K289"/>
  <c r="O289"/>
  <c r="Q289"/>
  <c r="V289"/>
  <c r="G293"/>
  <c r="M293" s="1"/>
  <c r="I293"/>
  <c r="K293"/>
  <c r="O293"/>
  <c r="Q293"/>
  <c r="V293"/>
  <c r="G297"/>
  <c r="I297"/>
  <c r="K297"/>
  <c r="M297"/>
  <c r="O297"/>
  <c r="Q297"/>
  <c r="V297"/>
  <c r="G302"/>
  <c r="I302"/>
  <c r="K302"/>
  <c r="M302"/>
  <c r="O302"/>
  <c r="Q302"/>
  <c r="V302"/>
  <c r="G307"/>
  <c r="I307"/>
  <c r="I279" s="1"/>
  <c r="K307"/>
  <c r="M307"/>
  <c r="O307"/>
  <c r="Q307"/>
  <c r="V307"/>
  <c r="AE313"/>
  <c r="G1067" i="13"/>
  <c r="BA1026"/>
  <c r="BA479"/>
  <c r="BA452"/>
  <c r="BA445"/>
  <c r="BA442"/>
  <c r="BA439"/>
  <c r="BA429"/>
  <c r="BA380"/>
  <c r="BA377"/>
  <c r="BA353"/>
  <c r="BA314"/>
  <c r="BA306"/>
  <c r="BA294"/>
  <c r="BA244"/>
  <c r="BA242"/>
  <c r="BA225"/>
  <c r="BA193"/>
  <c r="BA190"/>
  <c r="BA155"/>
  <c r="BA148"/>
  <c r="BA137"/>
  <c r="BA132"/>
  <c r="G8"/>
  <c r="G9"/>
  <c r="M9" s="1"/>
  <c r="M8" s="1"/>
  <c r="I9"/>
  <c r="K9"/>
  <c r="K8" s="1"/>
  <c r="O9"/>
  <c r="O8" s="1"/>
  <c r="Q9"/>
  <c r="Q8" s="1"/>
  <c r="V9"/>
  <c r="G13"/>
  <c r="I13"/>
  <c r="I8" s="1"/>
  <c r="K13"/>
  <c r="M13"/>
  <c r="O13"/>
  <c r="Q13"/>
  <c r="V13"/>
  <c r="G15"/>
  <c r="I15"/>
  <c r="K15"/>
  <c r="M15"/>
  <c r="O15"/>
  <c r="Q15"/>
  <c r="V15"/>
  <c r="G17"/>
  <c r="M17" s="1"/>
  <c r="I17"/>
  <c r="K17"/>
  <c r="O17"/>
  <c r="Q17"/>
  <c r="V17"/>
  <c r="G20"/>
  <c r="M20" s="1"/>
  <c r="I20"/>
  <c r="K20"/>
  <c r="O20"/>
  <c r="Q20"/>
  <c r="V20"/>
  <c r="V8" s="1"/>
  <c r="G22"/>
  <c r="M22" s="1"/>
  <c r="I22"/>
  <c r="K22"/>
  <c r="O22"/>
  <c r="Q22"/>
  <c r="V22"/>
  <c r="G23"/>
  <c r="I23"/>
  <c r="K23"/>
  <c r="M23"/>
  <c r="O23"/>
  <c r="Q23"/>
  <c r="V23"/>
  <c r="G26"/>
  <c r="G25" s="1"/>
  <c r="I26"/>
  <c r="I25" s="1"/>
  <c r="K26"/>
  <c r="K25" s="1"/>
  <c r="M26"/>
  <c r="O26"/>
  <c r="Q26"/>
  <c r="V26"/>
  <c r="V25" s="1"/>
  <c r="G28"/>
  <c r="M28" s="1"/>
  <c r="I28"/>
  <c r="K28"/>
  <c r="O28"/>
  <c r="Q28"/>
  <c r="Q25" s="1"/>
  <c r="V28"/>
  <c r="G30"/>
  <c r="M30" s="1"/>
  <c r="I30"/>
  <c r="K30"/>
  <c r="O30"/>
  <c r="Q30"/>
  <c r="V30"/>
  <c r="G32"/>
  <c r="M32" s="1"/>
  <c r="I32"/>
  <c r="K32"/>
  <c r="O32"/>
  <c r="Q32"/>
  <c r="V32"/>
  <c r="G34"/>
  <c r="M34" s="1"/>
  <c r="I34"/>
  <c r="K34"/>
  <c r="O34"/>
  <c r="Q34"/>
  <c r="V34"/>
  <c r="G36"/>
  <c r="I36"/>
  <c r="K36"/>
  <c r="M36"/>
  <c r="O36"/>
  <c r="Q36"/>
  <c r="V36"/>
  <c r="G38"/>
  <c r="I38"/>
  <c r="K38"/>
  <c r="M38"/>
  <c r="O38"/>
  <c r="Q38"/>
  <c r="V38"/>
  <c r="G42"/>
  <c r="M42" s="1"/>
  <c r="I42"/>
  <c r="K42"/>
  <c r="O42"/>
  <c r="Q42"/>
  <c r="V42"/>
  <c r="G45"/>
  <c r="M45" s="1"/>
  <c r="I45"/>
  <c r="K45"/>
  <c r="O45"/>
  <c r="Q45"/>
  <c r="V45"/>
  <c r="G49"/>
  <c r="M49" s="1"/>
  <c r="I49"/>
  <c r="K49"/>
  <c r="O49"/>
  <c r="Q49"/>
  <c r="V49"/>
  <c r="G53"/>
  <c r="I53"/>
  <c r="K53"/>
  <c r="M53"/>
  <c r="O53"/>
  <c r="Q53"/>
  <c r="V53"/>
  <c r="G56"/>
  <c r="I56"/>
  <c r="K56"/>
  <c r="M56"/>
  <c r="O56"/>
  <c r="O25" s="1"/>
  <c r="Q56"/>
  <c r="V56"/>
  <c r="G58"/>
  <c r="I58"/>
  <c r="K58"/>
  <c r="M58"/>
  <c r="O58"/>
  <c r="Q58"/>
  <c r="V58"/>
  <c r="G60"/>
  <c r="M60" s="1"/>
  <c r="I60"/>
  <c r="K60"/>
  <c r="O60"/>
  <c r="Q60"/>
  <c r="V60"/>
  <c r="G67"/>
  <c r="M67" s="1"/>
  <c r="I67"/>
  <c r="K67"/>
  <c r="O67"/>
  <c r="Q67"/>
  <c r="V67"/>
  <c r="G71"/>
  <c r="M71" s="1"/>
  <c r="I71"/>
  <c r="K71"/>
  <c r="O71"/>
  <c r="Q71"/>
  <c r="V71"/>
  <c r="G75"/>
  <c r="M75" s="1"/>
  <c r="I75"/>
  <c r="K75"/>
  <c r="O75"/>
  <c r="Q75"/>
  <c r="V75"/>
  <c r="G81"/>
  <c r="I81"/>
  <c r="K81"/>
  <c r="M81"/>
  <c r="O81"/>
  <c r="Q81"/>
  <c r="V81"/>
  <c r="G86"/>
  <c r="I86"/>
  <c r="K86"/>
  <c r="M86"/>
  <c r="O86"/>
  <c r="Q86"/>
  <c r="V86"/>
  <c r="G93"/>
  <c r="M93" s="1"/>
  <c r="I93"/>
  <c r="K93"/>
  <c r="O93"/>
  <c r="Q93"/>
  <c r="V93"/>
  <c r="G95"/>
  <c r="M95" s="1"/>
  <c r="I95"/>
  <c r="K95"/>
  <c r="O95"/>
  <c r="Q95"/>
  <c r="V95"/>
  <c r="G97"/>
  <c r="M97" s="1"/>
  <c r="I97"/>
  <c r="K97"/>
  <c r="O97"/>
  <c r="Q97"/>
  <c r="V97"/>
  <c r="G101"/>
  <c r="I101"/>
  <c r="K101"/>
  <c r="M101"/>
  <c r="O101"/>
  <c r="Q101"/>
  <c r="V101"/>
  <c r="G104"/>
  <c r="I104"/>
  <c r="K104"/>
  <c r="M104"/>
  <c r="O104"/>
  <c r="Q104"/>
  <c r="V104"/>
  <c r="G107"/>
  <c r="I107"/>
  <c r="K107"/>
  <c r="M107"/>
  <c r="O107"/>
  <c r="Q107"/>
  <c r="V107"/>
  <c r="G110"/>
  <c r="M110" s="1"/>
  <c r="I110"/>
  <c r="K110"/>
  <c r="O110"/>
  <c r="Q110"/>
  <c r="V110"/>
  <c r="G115"/>
  <c r="M115" s="1"/>
  <c r="I115"/>
  <c r="K115"/>
  <c r="O115"/>
  <c r="Q115"/>
  <c r="V115"/>
  <c r="G119"/>
  <c r="M119" s="1"/>
  <c r="I119"/>
  <c r="K119"/>
  <c r="O119"/>
  <c r="Q119"/>
  <c r="V119"/>
  <c r="G121"/>
  <c r="M121" s="1"/>
  <c r="I121"/>
  <c r="K121"/>
  <c r="O121"/>
  <c r="Q121"/>
  <c r="V121"/>
  <c r="G131"/>
  <c r="I131"/>
  <c r="K131"/>
  <c r="M131"/>
  <c r="O131"/>
  <c r="Q131"/>
  <c r="V131"/>
  <c r="G136"/>
  <c r="I136"/>
  <c r="K136"/>
  <c r="M136"/>
  <c r="O136"/>
  <c r="Q136"/>
  <c r="V136"/>
  <c r="G140"/>
  <c r="M140" s="1"/>
  <c r="I140"/>
  <c r="K140"/>
  <c r="O140"/>
  <c r="Q140"/>
  <c r="V140"/>
  <c r="G144"/>
  <c r="M144" s="1"/>
  <c r="I144"/>
  <c r="K144"/>
  <c r="O144"/>
  <c r="Q144"/>
  <c r="V144"/>
  <c r="G147"/>
  <c r="M147" s="1"/>
  <c r="I147"/>
  <c r="K147"/>
  <c r="O147"/>
  <c r="Q147"/>
  <c r="V147"/>
  <c r="G149"/>
  <c r="I149"/>
  <c r="K149"/>
  <c r="M149"/>
  <c r="O149"/>
  <c r="Q149"/>
  <c r="V149"/>
  <c r="G154"/>
  <c r="I154"/>
  <c r="K154"/>
  <c r="M154"/>
  <c r="O154"/>
  <c r="Q154"/>
  <c r="V154"/>
  <c r="G159"/>
  <c r="I159"/>
  <c r="K159"/>
  <c r="M159"/>
  <c r="O159"/>
  <c r="Q159"/>
  <c r="V159"/>
  <c r="G161"/>
  <c r="M161" s="1"/>
  <c r="I161"/>
  <c r="K161"/>
  <c r="O161"/>
  <c r="Q161"/>
  <c r="V161"/>
  <c r="G164"/>
  <c r="M164" s="1"/>
  <c r="I164"/>
  <c r="K164"/>
  <c r="O164"/>
  <c r="Q164"/>
  <c r="V164"/>
  <c r="G167"/>
  <c r="M167" s="1"/>
  <c r="I167"/>
  <c r="K167"/>
  <c r="O167"/>
  <c r="Q167"/>
  <c r="V167"/>
  <c r="G170"/>
  <c r="M170" s="1"/>
  <c r="I170"/>
  <c r="K170"/>
  <c r="O170"/>
  <c r="Q170"/>
  <c r="V170"/>
  <c r="G173"/>
  <c r="I173"/>
  <c r="K173"/>
  <c r="M173"/>
  <c r="O173"/>
  <c r="Q173"/>
  <c r="V173"/>
  <c r="G176"/>
  <c r="I176"/>
  <c r="K176"/>
  <c r="M176"/>
  <c r="O176"/>
  <c r="Q176"/>
  <c r="V176"/>
  <c r="G179"/>
  <c r="M179" s="1"/>
  <c r="I179"/>
  <c r="K179"/>
  <c r="O179"/>
  <c r="Q179"/>
  <c r="V179"/>
  <c r="G181"/>
  <c r="I181"/>
  <c r="G182"/>
  <c r="M182" s="1"/>
  <c r="M181" s="1"/>
  <c r="I182"/>
  <c r="K182"/>
  <c r="K181" s="1"/>
  <c r="O182"/>
  <c r="O181" s="1"/>
  <c r="Q182"/>
  <c r="Q181" s="1"/>
  <c r="V182"/>
  <c r="V181" s="1"/>
  <c r="G185"/>
  <c r="I185"/>
  <c r="K185"/>
  <c r="M185"/>
  <c r="O185"/>
  <c r="Q185"/>
  <c r="V185"/>
  <c r="O188"/>
  <c r="G189"/>
  <c r="G188" s="1"/>
  <c r="I189"/>
  <c r="I188" s="1"/>
  <c r="K189"/>
  <c r="K188" s="1"/>
  <c r="M189"/>
  <c r="O189"/>
  <c r="Q189"/>
  <c r="Q188" s="1"/>
  <c r="V189"/>
  <c r="V188" s="1"/>
  <c r="G192"/>
  <c r="M192" s="1"/>
  <c r="M188" s="1"/>
  <c r="I192"/>
  <c r="K192"/>
  <c r="O192"/>
  <c r="Q192"/>
  <c r="V192"/>
  <c r="I196"/>
  <c r="V196"/>
  <c r="G197"/>
  <c r="M197" s="1"/>
  <c r="M196" s="1"/>
  <c r="I197"/>
  <c r="K197"/>
  <c r="O197"/>
  <c r="O196" s="1"/>
  <c r="Q197"/>
  <c r="Q196" s="1"/>
  <c r="V197"/>
  <c r="G199"/>
  <c r="M199" s="1"/>
  <c r="I199"/>
  <c r="K199"/>
  <c r="O199"/>
  <c r="Q199"/>
  <c r="V199"/>
  <c r="G201"/>
  <c r="I201"/>
  <c r="K201"/>
  <c r="K196" s="1"/>
  <c r="M201"/>
  <c r="O201"/>
  <c r="Q201"/>
  <c r="V201"/>
  <c r="K203"/>
  <c r="G204"/>
  <c r="M204" s="1"/>
  <c r="I204"/>
  <c r="I203" s="1"/>
  <c r="K204"/>
  <c r="O204"/>
  <c r="O203" s="1"/>
  <c r="Q204"/>
  <c r="Q203" s="1"/>
  <c r="V204"/>
  <c r="V203" s="1"/>
  <c r="G208"/>
  <c r="M208" s="1"/>
  <c r="I208"/>
  <c r="K208"/>
  <c r="O208"/>
  <c r="Q208"/>
  <c r="V208"/>
  <c r="G212"/>
  <c r="M212" s="1"/>
  <c r="I212"/>
  <c r="K212"/>
  <c r="O212"/>
  <c r="Q212"/>
  <c r="V212"/>
  <c r="G215"/>
  <c r="I215"/>
  <c r="K215"/>
  <c r="M215"/>
  <c r="O215"/>
  <c r="Q215"/>
  <c r="V215"/>
  <c r="G218"/>
  <c r="I218"/>
  <c r="K218"/>
  <c r="M218"/>
  <c r="O218"/>
  <c r="Q218"/>
  <c r="V218"/>
  <c r="G221"/>
  <c r="I221"/>
  <c r="K221"/>
  <c r="M221"/>
  <c r="O221"/>
  <c r="Q221"/>
  <c r="V221"/>
  <c r="G224"/>
  <c r="M224" s="1"/>
  <c r="I224"/>
  <c r="K224"/>
  <c r="O224"/>
  <c r="O223" s="1"/>
  <c r="Q224"/>
  <c r="Q223" s="1"/>
  <c r="V224"/>
  <c r="V223" s="1"/>
  <c r="G229"/>
  <c r="M229" s="1"/>
  <c r="I229"/>
  <c r="K229"/>
  <c r="O229"/>
  <c r="Q229"/>
  <c r="V229"/>
  <c r="G233"/>
  <c r="M233" s="1"/>
  <c r="I233"/>
  <c r="K233"/>
  <c r="O233"/>
  <c r="Q233"/>
  <c r="V233"/>
  <c r="G237"/>
  <c r="I237"/>
  <c r="K237"/>
  <c r="M237"/>
  <c r="O237"/>
  <c r="Q237"/>
  <c r="V237"/>
  <c r="G241"/>
  <c r="I241"/>
  <c r="K241"/>
  <c r="K223" s="1"/>
  <c r="M241"/>
  <c r="O241"/>
  <c r="Q241"/>
  <c r="V241"/>
  <c r="G243"/>
  <c r="M243" s="1"/>
  <c r="I243"/>
  <c r="K243"/>
  <c r="O243"/>
  <c r="Q243"/>
  <c r="V243"/>
  <c r="G245"/>
  <c r="M245" s="1"/>
  <c r="I245"/>
  <c r="K245"/>
  <c r="O245"/>
  <c r="Q245"/>
  <c r="V245"/>
  <c r="G248"/>
  <c r="M248" s="1"/>
  <c r="I248"/>
  <c r="K248"/>
  <c r="O248"/>
  <c r="Q248"/>
  <c r="V248"/>
  <c r="G255"/>
  <c r="I255"/>
  <c r="K255"/>
  <c r="M255"/>
  <c r="O255"/>
  <c r="Q255"/>
  <c r="V255"/>
  <c r="G267"/>
  <c r="I267"/>
  <c r="K267"/>
  <c r="M267"/>
  <c r="O267"/>
  <c r="Q267"/>
  <c r="V267"/>
  <c r="G293"/>
  <c r="I293"/>
  <c r="K293"/>
  <c r="M293"/>
  <c r="O293"/>
  <c r="Q293"/>
  <c r="V293"/>
  <c r="G299"/>
  <c r="M299" s="1"/>
  <c r="I299"/>
  <c r="I223" s="1"/>
  <c r="K299"/>
  <c r="O299"/>
  <c r="Q299"/>
  <c r="V299"/>
  <c r="G302"/>
  <c r="M302" s="1"/>
  <c r="I302"/>
  <c r="K302"/>
  <c r="O302"/>
  <c r="Q302"/>
  <c r="V302"/>
  <c r="G305"/>
  <c r="M305" s="1"/>
  <c r="I305"/>
  <c r="K305"/>
  <c r="O305"/>
  <c r="Q305"/>
  <c r="V305"/>
  <c r="G309"/>
  <c r="M309" s="1"/>
  <c r="I309"/>
  <c r="K309"/>
  <c r="O309"/>
  <c r="Q309"/>
  <c r="V309"/>
  <c r="O312"/>
  <c r="G313"/>
  <c r="G312" s="1"/>
  <c r="I313"/>
  <c r="I312" s="1"/>
  <c r="K313"/>
  <c r="K312" s="1"/>
  <c r="M313"/>
  <c r="O313"/>
  <c r="Q313"/>
  <c r="V313"/>
  <c r="V312" s="1"/>
  <c r="G316"/>
  <c r="M316" s="1"/>
  <c r="I316"/>
  <c r="K316"/>
  <c r="O316"/>
  <c r="Q316"/>
  <c r="V316"/>
  <c r="G317"/>
  <c r="M317" s="1"/>
  <c r="I317"/>
  <c r="K317"/>
  <c r="O317"/>
  <c r="Q317"/>
  <c r="Q312" s="1"/>
  <c r="V317"/>
  <c r="G320"/>
  <c r="I320"/>
  <c r="K320"/>
  <c r="K319" s="1"/>
  <c r="M320"/>
  <c r="O320"/>
  <c r="O319" s="1"/>
  <c r="Q320"/>
  <c r="V320"/>
  <c r="G325"/>
  <c r="I325"/>
  <c r="K325"/>
  <c r="M325"/>
  <c r="O325"/>
  <c r="Q325"/>
  <c r="V325"/>
  <c r="G331"/>
  <c r="I331"/>
  <c r="I319" s="1"/>
  <c r="K331"/>
  <c r="M331"/>
  <c r="O331"/>
  <c r="Q331"/>
  <c r="V331"/>
  <c r="G335"/>
  <c r="M335" s="1"/>
  <c r="I335"/>
  <c r="K335"/>
  <c r="O335"/>
  <c r="Q335"/>
  <c r="V335"/>
  <c r="G341"/>
  <c r="M341" s="1"/>
  <c r="I341"/>
  <c r="K341"/>
  <c r="O341"/>
  <c r="Q341"/>
  <c r="V341"/>
  <c r="V319" s="1"/>
  <c r="G342"/>
  <c r="M342" s="1"/>
  <c r="I342"/>
  <c r="K342"/>
  <c r="O342"/>
  <c r="Q342"/>
  <c r="V342"/>
  <c r="G343"/>
  <c r="M343" s="1"/>
  <c r="I343"/>
  <c r="K343"/>
  <c r="O343"/>
  <c r="Q343"/>
  <c r="V343"/>
  <c r="G349"/>
  <c r="I349"/>
  <c r="K349"/>
  <c r="M349"/>
  <c r="O349"/>
  <c r="Q349"/>
  <c r="V349"/>
  <c r="G352"/>
  <c r="I352"/>
  <c r="K352"/>
  <c r="M352"/>
  <c r="O352"/>
  <c r="Q352"/>
  <c r="V352"/>
  <c r="G358"/>
  <c r="M358" s="1"/>
  <c r="I358"/>
  <c r="K358"/>
  <c r="O358"/>
  <c r="Q358"/>
  <c r="V358"/>
  <c r="G363"/>
  <c r="M363" s="1"/>
  <c r="I363"/>
  <c r="K363"/>
  <c r="O363"/>
  <c r="Q363"/>
  <c r="V363"/>
  <c r="G366"/>
  <c r="M366" s="1"/>
  <c r="I366"/>
  <c r="K366"/>
  <c r="O366"/>
  <c r="Q366"/>
  <c r="Q319" s="1"/>
  <c r="V366"/>
  <c r="G370"/>
  <c r="I370"/>
  <c r="I369" s="1"/>
  <c r="K370"/>
  <c r="K369" s="1"/>
  <c r="M370"/>
  <c r="O370"/>
  <c r="O369" s="1"/>
  <c r="Q370"/>
  <c r="V370"/>
  <c r="G374"/>
  <c r="G369" s="1"/>
  <c r="I374"/>
  <c r="K374"/>
  <c r="M374"/>
  <c r="O374"/>
  <c r="Q374"/>
  <c r="V374"/>
  <c r="G376"/>
  <c r="M376" s="1"/>
  <c r="I376"/>
  <c r="K376"/>
  <c r="O376"/>
  <c r="Q376"/>
  <c r="V376"/>
  <c r="V369" s="1"/>
  <c r="G379"/>
  <c r="M379" s="1"/>
  <c r="I379"/>
  <c r="K379"/>
  <c r="O379"/>
  <c r="Q379"/>
  <c r="V379"/>
  <c r="G382"/>
  <c r="M382" s="1"/>
  <c r="I382"/>
  <c r="K382"/>
  <c r="O382"/>
  <c r="Q382"/>
  <c r="V382"/>
  <c r="G384"/>
  <c r="I384"/>
  <c r="K384"/>
  <c r="M384"/>
  <c r="O384"/>
  <c r="Q384"/>
  <c r="Q369" s="1"/>
  <c r="V384"/>
  <c r="G386"/>
  <c r="I386"/>
  <c r="K386"/>
  <c r="M386"/>
  <c r="O386"/>
  <c r="Q386"/>
  <c r="V386"/>
  <c r="G388"/>
  <c r="I388"/>
  <c r="K388"/>
  <c r="M388"/>
  <c r="O388"/>
  <c r="Q388"/>
  <c r="V388"/>
  <c r="G390"/>
  <c r="M390" s="1"/>
  <c r="I390"/>
  <c r="K390"/>
  <c r="O390"/>
  <c r="Q390"/>
  <c r="V390"/>
  <c r="G392"/>
  <c r="M392" s="1"/>
  <c r="I392"/>
  <c r="K392"/>
  <c r="O392"/>
  <c r="Q392"/>
  <c r="V392"/>
  <c r="G394"/>
  <c r="M394" s="1"/>
  <c r="I394"/>
  <c r="K394"/>
  <c r="O394"/>
  <c r="Q394"/>
  <c r="V394"/>
  <c r="G396"/>
  <c r="I396"/>
  <c r="K396"/>
  <c r="M396"/>
  <c r="O396"/>
  <c r="Q396"/>
  <c r="V396"/>
  <c r="G398"/>
  <c r="I398"/>
  <c r="K398"/>
  <c r="M398"/>
  <c r="O398"/>
  <c r="Q398"/>
  <c r="V398"/>
  <c r="G400"/>
  <c r="I400"/>
  <c r="K400"/>
  <c r="M400"/>
  <c r="O400"/>
  <c r="Q400"/>
  <c r="V400"/>
  <c r="I402"/>
  <c r="K402"/>
  <c r="G403"/>
  <c r="M403" s="1"/>
  <c r="M402" s="1"/>
  <c r="I403"/>
  <c r="K403"/>
  <c r="O403"/>
  <c r="O402" s="1"/>
  <c r="Q403"/>
  <c r="Q402" s="1"/>
  <c r="V403"/>
  <c r="V402" s="1"/>
  <c r="G409"/>
  <c r="M409" s="1"/>
  <c r="I409"/>
  <c r="K409"/>
  <c r="O409"/>
  <c r="Q409"/>
  <c r="V409"/>
  <c r="G411"/>
  <c r="I411"/>
  <c r="K411"/>
  <c r="M411"/>
  <c r="O411"/>
  <c r="Q411"/>
  <c r="V411"/>
  <c r="G412"/>
  <c r="I412"/>
  <c r="K412"/>
  <c r="M412"/>
  <c r="O412"/>
  <c r="Q412"/>
  <c r="V412"/>
  <c r="K413"/>
  <c r="G414"/>
  <c r="M414" s="1"/>
  <c r="I414"/>
  <c r="I413" s="1"/>
  <c r="K414"/>
  <c r="O414"/>
  <c r="Q414"/>
  <c r="Q413" s="1"/>
  <c r="V414"/>
  <c r="V413" s="1"/>
  <c r="G417"/>
  <c r="M417" s="1"/>
  <c r="I417"/>
  <c r="K417"/>
  <c r="O417"/>
  <c r="O413" s="1"/>
  <c r="Q417"/>
  <c r="V417"/>
  <c r="G420"/>
  <c r="M420" s="1"/>
  <c r="I420"/>
  <c r="K420"/>
  <c r="O420"/>
  <c r="Q420"/>
  <c r="V420"/>
  <c r="G421"/>
  <c r="I421"/>
  <c r="K421"/>
  <c r="M421"/>
  <c r="O421"/>
  <c r="Q421"/>
  <c r="V421"/>
  <c r="G423"/>
  <c r="I423"/>
  <c r="K423"/>
  <c r="M423"/>
  <c r="O423"/>
  <c r="Q423"/>
  <c r="V423"/>
  <c r="G424"/>
  <c r="I424"/>
  <c r="K424"/>
  <c r="M424"/>
  <c r="O424"/>
  <c r="Q424"/>
  <c r="V424"/>
  <c r="G425"/>
  <c r="M425" s="1"/>
  <c r="I425"/>
  <c r="K425"/>
  <c r="O425"/>
  <c r="Q425"/>
  <c r="V425"/>
  <c r="G428"/>
  <c r="M428" s="1"/>
  <c r="I428"/>
  <c r="K428"/>
  <c r="O428"/>
  <c r="Q428"/>
  <c r="V428"/>
  <c r="G430"/>
  <c r="M430" s="1"/>
  <c r="I430"/>
  <c r="K430"/>
  <c r="O430"/>
  <c r="Q430"/>
  <c r="V430"/>
  <c r="G431"/>
  <c r="I431"/>
  <c r="K431"/>
  <c r="M431"/>
  <c r="O431"/>
  <c r="Q431"/>
  <c r="V431"/>
  <c r="G433"/>
  <c r="I433"/>
  <c r="K433"/>
  <c r="M433"/>
  <c r="O433"/>
  <c r="Q433"/>
  <c r="V433"/>
  <c r="G435"/>
  <c r="M435" s="1"/>
  <c r="I435"/>
  <c r="I434" s="1"/>
  <c r="K435"/>
  <c r="O435"/>
  <c r="Q435"/>
  <c r="Q434" s="1"/>
  <c r="V435"/>
  <c r="V434" s="1"/>
  <c r="G438"/>
  <c r="M438" s="1"/>
  <c r="I438"/>
  <c r="K438"/>
  <c r="O438"/>
  <c r="O434" s="1"/>
  <c r="Q438"/>
  <c r="V438"/>
  <c r="G441"/>
  <c r="M441" s="1"/>
  <c r="I441"/>
  <c r="K441"/>
  <c r="O441"/>
  <c r="Q441"/>
  <c r="V441"/>
  <c r="G444"/>
  <c r="I444"/>
  <c r="K444"/>
  <c r="M444"/>
  <c r="O444"/>
  <c r="Q444"/>
  <c r="V444"/>
  <c r="G449"/>
  <c r="I449"/>
  <c r="K449"/>
  <c r="M449"/>
  <c r="O449"/>
  <c r="Q449"/>
  <c r="V449"/>
  <c r="G451"/>
  <c r="I451"/>
  <c r="K451"/>
  <c r="M451"/>
  <c r="O451"/>
  <c r="Q451"/>
  <c r="V451"/>
  <c r="G455"/>
  <c r="M455" s="1"/>
  <c r="I455"/>
  <c r="K455"/>
  <c r="O455"/>
  <c r="Q455"/>
  <c r="V455"/>
  <c r="G459"/>
  <c r="M459" s="1"/>
  <c r="I459"/>
  <c r="K459"/>
  <c r="O459"/>
  <c r="Q459"/>
  <c r="V459"/>
  <c r="G462"/>
  <c r="M462" s="1"/>
  <c r="I462"/>
  <c r="K462"/>
  <c r="O462"/>
  <c r="Q462"/>
  <c r="V462"/>
  <c r="G464"/>
  <c r="I464"/>
  <c r="K464"/>
  <c r="M464"/>
  <c r="O464"/>
  <c r="Q464"/>
  <c r="V464"/>
  <c r="G466"/>
  <c r="I466"/>
  <c r="K466"/>
  <c r="M466"/>
  <c r="O466"/>
  <c r="Q466"/>
  <c r="V466"/>
  <c r="G471"/>
  <c r="I471"/>
  <c r="K471"/>
  <c r="K434" s="1"/>
  <c r="M471"/>
  <c r="O471"/>
  <c r="Q471"/>
  <c r="V471"/>
  <c r="G474"/>
  <c r="M474" s="1"/>
  <c r="I474"/>
  <c r="K474"/>
  <c r="O474"/>
  <c r="Q474"/>
  <c r="V474"/>
  <c r="G478"/>
  <c r="M478" s="1"/>
  <c r="I478"/>
  <c r="K478"/>
  <c r="O478"/>
  <c r="Q478"/>
  <c r="V478"/>
  <c r="G482"/>
  <c r="M482" s="1"/>
  <c r="I482"/>
  <c r="K482"/>
  <c r="O482"/>
  <c r="Q482"/>
  <c r="V482"/>
  <c r="G485"/>
  <c r="I485"/>
  <c r="K485"/>
  <c r="M485"/>
  <c r="O485"/>
  <c r="Q485"/>
  <c r="V485"/>
  <c r="G487"/>
  <c r="I487"/>
  <c r="K487"/>
  <c r="M487"/>
  <c r="O487"/>
  <c r="Q487"/>
  <c r="V487"/>
  <c r="G490"/>
  <c r="I490"/>
  <c r="K490"/>
  <c r="M490"/>
  <c r="O490"/>
  <c r="Q490"/>
  <c r="V490"/>
  <c r="G492"/>
  <c r="M492" s="1"/>
  <c r="I492"/>
  <c r="K492"/>
  <c r="O492"/>
  <c r="Q492"/>
  <c r="V492"/>
  <c r="G494"/>
  <c r="M494" s="1"/>
  <c r="I494"/>
  <c r="K494"/>
  <c r="O494"/>
  <c r="Q494"/>
  <c r="V494"/>
  <c r="G496"/>
  <c r="M496" s="1"/>
  <c r="I496"/>
  <c r="K496"/>
  <c r="O496"/>
  <c r="Q496"/>
  <c r="V496"/>
  <c r="G498"/>
  <c r="I498"/>
  <c r="K498"/>
  <c r="M498"/>
  <c r="O498"/>
  <c r="Q498"/>
  <c r="V498"/>
  <c r="G502"/>
  <c r="I502"/>
  <c r="K502"/>
  <c r="M502"/>
  <c r="O502"/>
  <c r="Q502"/>
  <c r="V502"/>
  <c r="G504"/>
  <c r="I504"/>
  <c r="K504"/>
  <c r="M504"/>
  <c r="O504"/>
  <c r="Q504"/>
  <c r="V504"/>
  <c r="G507"/>
  <c r="M507" s="1"/>
  <c r="I507"/>
  <c r="K507"/>
  <c r="O507"/>
  <c r="Q507"/>
  <c r="V507"/>
  <c r="G510"/>
  <c r="M510" s="1"/>
  <c r="I510"/>
  <c r="K510"/>
  <c r="O510"/>
  <c r="Q510"/>
  <c r="V510"/>
  <c r="G515"/>
  <c r="M515" s="1"/>
  <c r="I515"/>
  <c r="K515"/>
  <c r="O515"/>
  <c r="Q515"/>
  <c r="V515"/>
  <c r="G520"/>
  <c r="I520"/>
  <c r="K520"/>
  <c r="M520"/>
  <c r="O520"/>
  <c r="Q520"/>
  <c r="V520"/>
  <c r="G524"/>
  <c r="I524"/>
  <c r="K524"/>
  <c r="M524"/>
  <c r="O524"/>
  <c r="Q524"/>
  <c r="V524"/>
  <c r="G529"/>
  <c r="I529"/>
  <c r="K529"/>
  <c r="M529"/>
  <c r="O529"/>
  <c r="Q529"/>
  <c r="V529"/>
  <c r="G534"/>
  <c r="M534" s="1"/>
  <c r="I534"/>
  <c r="K534"/>
  <c r="O534"/>
  <c r="Q534"/>
  <c r="V534"/>
  <c r="G538"/>
  <c r="M538" s="1"/>
  <c r="I538"/>
  <c r="K538"/>
  <c r="O538"/>
  <c r="Q538"/>
  <c r="V538"/>
  <c r="G544"/>
  <c r="M544" s="1"/>
  <c r="I544"/>
  <c r="K544"/>
  <c r="O544"/>
  <c r="Q544"/>
  <c r="V544"/>
  <c r="G549"/>
  <c r="I549"/>
  <c r="K549"/>
  <c r="M549"/>
  <c r="O549"/>
  <c r="Q549"/>
  <c r="V549"/>
  <c r="G554"/>
  <c r="I554"/>
  <c r="K554"/>
  <c r="M554"/>
  <c r="O554"/>
  <c r="Q554"/>
  <c r="V554"/>
  <c r="G560"/>
  <c r="I560"/>
  <c r="K560"/>
  <c r="M560"/>
  <c r="O560"/>
  <c r="Q560"/>
  <c r="V560"/>
  <c r="G565"/>
  <c r="M565" s="1"/>
  <c r="I565"/>
  <c r="K565"/>
  <c r="O565"/>
  <c r="Q565"/>
  <c r="V565"/>
  <c r="G567"/>
  <c r="M567" s="1"/>
  <c r="I567"/>
  <c r="K567"/>
  <c r="O567"/>
  <c r="Q567"/>
  <c r="V567"/>
  <c r="G569"/>
  <c r="M569" s="1"/>
  <c r="I569"/>
  <c r="K569"/>
  <c r="O569"/>
  <c r="Q569"/>
  <c r="V569"/>
  <c r="G571"/>
  <c r="I571"/>
  <c r="K571"/>
  <c r="M571"/>
  <c r="O571"/>
  <c r="Q571"/>
  <c r="V571"/>
  <c r="G573"/>
  <c r="I573"/>
  <c r="K573"/>
  <c r="M573"/>
  <c r="O573"/>
  <c r="Q573"/>
  <c r="V573"/>
  <c r="G575"/>
  <c r="I575"/>
  <c r="K575"/>
  <c r="M575"/>
  <c r="O575"/>
  <c r="Q575"/>
  <c r="V575"/>
  <c r="G578"/>
  <c r="M578" s="1"/>
  <c r="I578"/>
  <c r="K578"/>
  <c r="O578"/>
  <c r="Q578"/>
  <c r="V578"/>
  <c r="G580"/>
  <c r="M580" s="1"/>
  <c r="I580"/>
  <c r="K580"/>
  <c r="O580"/>
  <c r="Q580"/>
  <c r="V580"/>
  <c r="G584"/>
  <c r="M584" s="1"/>
  <c r="I584"/>
  <c r="K584"/>
  <c r="O584"/>
  <c r="Q584"/>
  <c r="V584"/>
  <c r="G585"/>
  <c r="I585"/>
  <c r="K585"/>
  <c r="M585"/>
  <c r="O585"/>
  <c r="Q585"/>
  <c r="V585"/>
  <c r="G586"/>
  <c r="I586"/>
  <c r="K586"/>
  <c r="M586"/>
  <c r="O586"/>
  <c r="Q586"/>
  <c r="V586"/>
  <c r="G588"/>
  <c r="I588"/>
  <c r="K588"/>
  <c r="M588"/>
  <c r="O588"/>
  <c r="Q588"/>
  <c r="V588"/>
  <c r="G590"/>
  <c r="M590" s="1"/>
  <c r="I590"/>
  <c r="K590"/>
  <c r="O590"/>
  <c r="Q590"/>
  <c r="V590"/>
  <c r="G592"/>
  <c r="M592" s="1"/>
  <c r="I592"/>
  <c r="K592"/>
  <c r="O592"/>
  <c r="Q592"/>
  <c r="V592"/>
  <c r="G595"/>
  <c r="M595" s="1"/>
  <c r="I595"/>
  <c r="K595"/>
  <c r="O595"/>
  <c r="Q595"/>
  <c r="V595"/>
  <c r="G596"/>
  <c r="I596"/>
  <c r="K596"/>
  <c r="M596"/>
  <c r="O596"/>
  <c r="Q596"/>
  <c r="V596"/>
  <c r="G602"/>
  <c r="I602"/>
  <c r="K602"/>
  <c r="M602"/>
  <c r="O602"/>
  <c r="Q602"/>
  <c r="V602"/>
  <c r="O603"/>
  <c r="G604"/>
  <c r="G603" s="1"/>
  <c r="I604"/>
  <c r="I603" s="1"/>
  <c r="K604"/>
  <c r="K603" s="1"/>
  <c r="O604"/>
  <c r="Q604"/>
  <c r="Q603" s="1"/>
  <c r="V604"/>
  <c r="V603" s="1"/>
  <c r="G614"/>
  <c r="M614" s="1"/>
  <c r="I614"/>
  <c r="K614"/>
  <c r="O614"/>
  <c r="O613" s="1"/>
  <c r="Q614"/>
  <c r="Q613" s="1"/>
  <c r="V614"/>
  <c r="G616"/>
  <c r="I616"/>
  <c r="K616"/>
  <c r="M616"/>
  <c r="O616"/>
  <c r="Q616"/>
  <c r="V616"/>
  <c r="G622"/>
  <c r="I622"/>
  <c r="K622"/>
  <c r="K613" s="1"/>
  <c r="M622"/>
  <c r="O622"/>
  <c r="Q622"/>
  <c r="V622"/>
  <c r="G625"/>
  <c r="I625"/>
  <c r="K625"/>
  <c r="M625"/>
  <c r="O625"/>
  <c r="Q625"/>
  <c r="V625"/>
  <c r="G642"/>
  <c r="M642" s="1"/>
  <c r="I642"/>
  <c r="I613" s="1"/>
  <c r="K642"/>
  <c r="O642"/>
  <c r="Q642"/>
  <c r="V642"/>
  <c r="G645"/>
  <c r="M645" s="1"/>
  <c r="I645"/>
  <c r="K645"/>
  <c r="O645"/>
  <c r="Q645"/>
  <c r="V645"/>
  <c r="G661"/>
  <c r="M661" s="1"/>
  <c r="I661"/>
  <c r="K661"/>
  <c r="O661"/>
  <c r="Q661"/>
  <c r="V661"/>
  <c r="G663"/>
  <c r="I663"/>
  <c r="K663"/>
  <c r="M663"/>
  <c r="O663"/>
  <c r="Q663"/>
  <c r="V663"/>
  <c r="G665"/>
  <c r="I665"/>
  <c r="K665"/>
  <c r="M665"/>
  <c r="O665"/>
  <c r="Q665"/>
  <c r="V665"/>
  <c r="G667"/>
  <c r="I667"/>
  <c r="K667"/>
  <c r="M667"/>
  <c r="O667"/>
  <c r="Q667"/>
  <c r="V667"/>
  <c r="G670"/>
  <c r="M670" s="1"/>
  <c r="I670"/>
  <c r="K670"/>
  <c r="O670"/>
  <c r="Q670"/>
  <c r="V670"/>
  <c r="G673"/>
  <c r="M673" s="1"/>
  <c r="I673"/>
  <c r="K673"/>
  <c r="O673"/>
  <c r="Q673"/>
  <c r="V673"/>
  <c r="V613" s="1"/>
  <c r="G678"/>
  <c r="V678"/>
  <c r="G679"/>
  <c r="I679"/>
  <c r="K679"/>
  <c r="K678" s="1"/>
  <c r="M679"/>
  <c r="M678" s="1"/>
  <c r="O679"/>
  <c r="O678" s="1"/>
  <c r="Q679"/>
  <c r="Q678" s="1"/>
  <c r="V679"/>
  <c r="G686"/>
  <c r="I686"/>
  <c r="I678" s="1"/>
  <c r="K686"/>
  <c r="M686"/>
  <c r="O686"/>
  <c r="Q686"/>
  <c r="V686"/>
  <c r="G689"/>
  <c r="I689"/>
  <c r="K689"/>
  <c r="M689"/>
  <c r="O689"/>
  <c r="Q689"/>
  <c r="V689"/>
  <c r="G693"/>
  <c r="M693" s="1"/>
  <c r="I693"/>
  <c r="K693"/>
  <c r="O693"/>
  <c r="Q693"/>
  <c r="V693"/>
  <c r="G698"/>
  <c r="I698"/>
  <c r="G699"/>
  <c r="M699" s="1"/>
  <c r="M698" s="1"/>
  <c r="I699"/>
  <c r="K699"/>
  <c r="O699"/>
  <c r="O698" s="1"/>
  <c r="Q699"/>
  <c r="Q698" s="1"/>
  <c r="V699"/>
  <c r="V698" s="1"/>
  <c r="G703"/>
  <c r="I703"/>
  <c r="K703"/>
  <c r="K698" s="1"/>
  <c r="M703"/>
  <c r="O703"/>
  <c r="Q703"/>
  <c r="V703"/>
  <c r="G705"/>
  <c r="I705"/>
  <c r="K705"/>
  <c r="M705"/>
  <c r="O705"/>
  <c r="Q705"/>
  <c r="V705"/>
  <c r="G706"/>
  <c r="I706"/>
  <c r="K706"/>
  <c r="M706"/>
  <c r="O706"/>
  <c r="Q706"/>
  <c r="V706"/>
  <c r="G712"/>
  <c r="M712" s="1"/>
  <c r="I712"/>
  <c r="K712"/>
  <c r="O712"/>
  <c r="O711" s="1"/>
  <c r="Q712"/>
  <c r="Q711" s="1"/>
  <c r="V712"/>
  <c r="V711" s="1"/>
  <c r="G716"/>
  <c r="M716" s="1"/>
  <c r="I716"/>
  <c r="K716"/>
  <c r="O716"/>
  <c r="Q716"/>
  <c r="V716"/>
  <c r="G719"/>
  <c r="I719"/>
  <c r="K719"/>
  <c r="M719"/>
  <c r="O719"/>
  <c r="Q719"/>
  <c r="V719"/>
  <c r="G722"/>
  <c r="I722"/>
  <c r="K722"/>
  <c r="M722"/>
  <c r="O722"/>
  <c r="Q722"/>
  <c r="V722"/>
  <c r="G725"/>
  <c r="I725"/>
  <c r="K725"/>
  <c r="K711" s="1"/>
  <c r="M725"/>
  <c r="O725"/>
  <c r="Q725"/>
  <c r="V725"/>
  <c r="G727"/>
  <c r="M727" s="1"/>
  <c r="I727"/>
  <c r="K727"/>
  <c r="O727"/>
  <c r="Q727"/>
  <c r="V727"/>
  <c r="G729"/>
  <c r="M729" s="1"/>
  <c r="I729"/>
  <c r="K729"/>
  <c r="O729"/>
  <c r="Q729"/>
  <c r="V729"/>
  <c r="G732"/>
  <c r="M732" s="1"/>
  <c r="I732"/>
  <c r="K732"/>
  <c r="O732"/>
  <c r="Q732"/>
  <c r="V732"/>
  <c r="G735"/>
  <c r="I735"/>
  <c r="K735"/>
  <c r="M735"/>
  <c r="O735"/>
  <c r="Q735"/>
  <c r="V735"/>
  <c r="G737"/>
  <c r="I737"/>
  <c r="K737"/>
  <c r="M737"/>
  <c r="O737"/>
  <c r="Q737"/>
  <c r="V737"/>
  <c r="G739"/>
  <c r="I739"/>
  <c r="K739"/>
  <c r="M739"/>
  <c r="O739"/>
  <c r="Q739"/>
  <c r="V739"/>
  <c r="G740"/>
  <c r="M740" s="1"/>
  <c r="I740"/>
  <c r="I711" s="1"/>
  <c r="K740"/>
  <c r="O740"/>
  <c r="Q740"/>
  <c r="V740"/>
  <c r="G741"/>
  <c r="M741" s="1"/>
  <c r="I741"/>
  <c r="K741"/>
  <c r="O741"/>
  <c r="Q741"/>
  <c r="V741"/>
  <c r="G743"/>
  <c r="M743" s="1"/>
  <c r="I743"/>
  <c r="K743"/>
  <c r="O743"/>
  <c r="Q743"/>
  <c r="V743"/>
  <c r="G744"/>
  <c r="I744"/>
  <c r="K744"/>
  <c r="M744"/>
  <c r="O744"/>
  <c r="Q744"/>
  <c r="V744"/>
  <c r="G745"/>
  <c r="I745"/>
  <c r="K745"/>
  <c r="M745"/>
  <c r="O745"/>
  <c r="Q745"/>
  <c r="V745"/>
  <c r="G746"/>
  <c r="I746"/>
  <c r="K746"/>
  <c r="M746"/>
  <c r="O746"/>
  <c r="Q746"/>
  <c r="V746"/>
  <c r="G748"/>
  <c r="M748" s="1"/>
  <c r="I748"/>
  <c r="K748"/>
  <c r="O748"/>
  <c r="Q748"/>
  <c r="V748"/>
  <c r="G750"/>
  <c r="M750" s="1"/>
  <c r="I750"/>
  <c r="K750"/>
  <c r="O750"/>
  <c r="Q750"/>
  <c r="V750"/>
  <c r="G751"/>
  <c r="M751" s="1"/>
  <c r="I751"/>
  <c r="K751"/>
  <c r="O751"/>
  <c r="Q751"/>
  <c r="V751"/>
  <c r="G752"/>
  <c r="I752"/>
  <c r="K752"/>
  <c r="M752"/>
  <c r="O752"/>
  <c r="Q752"/>
  <c r="V752"/>
  <c r="G753"/>
  <c r="I753"/>
  <c r="K753"/>
  <c r="M753"/>
  <c r="O753"/>
  <c r="Q753"/>
  <c r="V753"/>
  <c r="G754"/>
  <c r="I754"/>
  <c r="K754"/>
  <c r="M754"/>
  <c r="O754"/>
  <c r="Q754"/>
  <c r="V754"/>
  <c r="G757"/>
  <c r="M757" s="1"/>
  <c r="I757"/>
  <c r="K757"/>
  <c r="O757"/>
  <c r="Q757"/>
  <c r="V757"/>
  <c r="G761"/>
  <c r="M761" s="1"/>
  <c r="I761"/>
  <c r="K761"/>
  <c r="O761"/>
  <c r="Q761"/>
  <c r="V761"/>
  <c r="G764"/>
  <c r="M764" s="1"/>
  <c r="I764"/>
  <c r="K764"/>
  <c r="O764"/>
  <c r="Q764"/>
  <c r="V764"/>
  <c r="G767"/>
  <c r="I767"/>
  <c r="K767"/>
  <c r="M767"/>
  <c r="O767"/>
  <c r="Q767"/>
  <c r="V767"/>
  <c r="G770"/>
  <c r="I770"/>
  <c r="K770"/>
  <c r="M770"/>
  <c r="O770"/>
  <c r="Q770"/>
  <c r="V770"/>
  <c r="G773"/>
  <c r="I773"/>
  <c r="K773"/>
  <c r="M773"/>
  <c r="O773"/>
  <c r="Q773"/>
  <c r="V773"/>
  <c r="G778"/>
  <c r="M778" s="1"/>
  <c r="I778"/>
  <c r="K778"/>
  <c r="O778"/>
  <c r="Q778"/>
  <c r="V778"/>
  <c r="G783"/>
  <c r="M783" s="1"/>
  <c r="I783"/>
  <c r="K783"/>
  <c r="O783"/>
  <c r="Q783"/>
  <c r="V783"/>
  <c r="G787"/>
  <c r="M787" s="1"/>
  <c r="I787"/>
  <c r="K787"/>
  <c r="O787"/>
  <c r="Q787"/>
  <c r="V787"/>
  <c r="G788"/>
  <c r="I788"/>
  <c r="K788"/>
  <c r="M788"/>
  <c r="O788"/>
  <c r="Q788"/>
  <c r="V788"/>
  <c r="G794"/>
  <c r="G793" s="1"/>
  <c r="I794"/>
  <c r="I793" s="1"/>
  <c r="K794"/>
  <c r="M794"/>
  <c r="O794"/>
  <c r="Q794"/>
  <c r="Q793" s="1"/>
  <c r="V794"/>
  <c r="V793" s="1"/>
  <c r="G796"/>
  <c r="M796" s="1"/>
  <c r="M793" s="1"/>
  <c r="I796"/>
  <c r="K796"/>
  <c r="K793" s="1"/>
  <c r="O796"/>
  <c r="Q796"/>
  <c r="V796"/>
  <c r="G798"/>
  <c r="M798" s="1"/>
  <c r="I798"/>
  <c r="K798"/>
  <c r="O798"/>
  <c r="Q798"/>
  <c r="V798"/>
  <c r="G800"/>
  <c r="M800" s="1"/>
  <c r="I800"/>
  <c r="K800"/>
  <c r="O800"/>
  <c r="Q800"/>
  <c r="V800"/>
  <c r="G801"/>
  <c r="I801"/>
  <c r="K801"/>
  <c r="M801"/>
  <c r="O801"/>
  <c r="O793" s="1"/>
  <c r="Q801"/>
  <c r="V801"/>
  <c r="G805"/>
  <c r="I805"/>
  <c r="K805"/>
  <c r="M805"/>
  <c r="O805"/>
  <c r="Q805"/>
  <c r="V805"/>
  <c r="G808"/>
  <c r="I808"/>
  <c r="K808"/>
  <c r="M808"/>
  <c r="O808"/>
  <c r="Q808"/>
  <c r="V808"/>
  <c r="G811"/>
  <c r="M811" s="1"/>
  <c r="I811"/>
  <c r="K811"/>
  <c r="O811"/>
  <c r="Q811"/>
  <c r="V811"/>
  <c r="G814"/>
  <c r="M814" s="1"/>
  <c r="I814"/>
  <c r="K814"/>
  <c r="O814"/>
  <c r="Q814"/>
  <c r="V814"/>
  <c r="G817"/>
  <c r="M817" s="1"/>
  <c r="I817"/>
  <c r="K817"/>
  <c r="O817"/>
  <c r="Q817"/>
  <c r="V817"/>
  <c r="G819"/>
  <c r="I819"/>
  <c r="K819"/>
  <c r="M819"/>
  <c r="O819"/>
  <c r="Q819"/>
  <c r="V819"/>
  <c r="G825"/>
  <c r="G824" s="1"/>
  <c r="I825"/>
  <c r="I824" s="1"/>
  <c r="K825"/>
  <c r="M825"/>
  <c r="O825"/>
  <c r="Q825"/>
  <c r="Q824" s="1"/>
  <c r="V825"/>
  <c r="V824" s="1"/>
  <c r="G827"/>
  <c r="M827" s="1"/>
  <c r="I827"/>
  <c r="K827"/>
  <c r="K824" s="1"/>
  <c r="O827"/>
  <c r="Q827"/>
  <c r="V827"/>
  <c r="G829"/>
  <c r="M829" s="1"/>
  <c r="I829"/>
  <c r="K829"/>
  <c r="O829"/>
  <c r="Q829"/>
  <c r="V829"/>
  <c r="G833"/>
  <c r="M833" s="1"/>
  <c r="I833"/>
  <c r="K833"/>
  <c r="O833"/>
  <c r="Q833"/>
  <c r="V833"/>
  <c r="G835"/>
  <c r="I835"/>
  <c r="K835"/>
  <c r="M835"/>
  <c r="O835"/>
  <c r="O824" s="1"/>
  <c r="Q835"/>
  <c r="V835"/>
  <c r="G837"/>
  <c r="I837"/>
  <c r="K837"/>
  <c r="M837"/>
  <c r="O837"/>
  <c r="Q837"/>
  <c r="V837"/>
  <c r="G843"/>
  <c r="I843"/>
  <c r="K843"/>
  <c r="M843"/>
  <c r="O843"/>
  <c r="Q843"/>
  <c r="V843"/>
  <c r="G845"/>
  <c r="M845" s="1"/>
  <c r="I845"/>
  <c r="K845"/>
  <c r="O845"/>
  <c r="Q845"/>
  <c r="V845"/>
  <c r="G850"/>
  <c r="G851"/>
  <c r="M851" s="1"/>
  <c r="I851"/>
  <c r="K851"/>
  <c r="K850" s="1"/>
  <c r="O851"/>
  <c r="O850" s="1"/>
  <c r="Q851"/>
  <c r="Q850" s="1"/>
  <c r="V851"/>
  <c r="V850" s="1"/>
  <c r="G867"/>
  <c r="I867"/>
  <c r="K867"/>
  <c r="M867"/>
  <c r="O867"/>
  <c r="Q867"/>
  <c r="V867"/>
  <c r="G869"/>
  <c r="I869"/>
  <c r="K869"/>
  <c r="M869"/>
  <c r="O869"/>
  <c r="Q869"/>
  <c r="V869"/>
  <c r="G872"/>
  <c r="I872"/>
  <c r="K872"/>
  <c r="M872"/>
  <c r="O872"/>
  <c r="Q872"/>
  <c r="V872"/>
  <c r="G875"/>
  <c r="M875" s="1"/>
  <c r="I875"/>
  <c r="I850" s="1"/>
  <c r="K875"/>
  <c r="O875"/>
  <c r="Q875"/>
  <c r="V875"/>
  <c r="G877"/>
  <c r="M877" s="1"/>
  <c r="I877"/>
  <c r="K877"/>
  <c r="O877"/>
  <c r="Q877"/>
  <c r="V877"/>
  <c r="G878"/>
  <c r="M878" s="1"/>
  <c r="I878"/>
  <c r="K878"/>
  <c r="O878"/>
  <c r="Q878"/>
  <c r="V878"/>
  <c r="G882"/>
  <c r="I882"/>
  <c r="K882"/>
  <c r="M882"/>
  <c r="O882"/>
  <c r="Q882"/>
  <c r="V882"/>
  <c r="G886"/>
  <c r="I886"/>
  <c r="K886"/>
  <c r="M886"/>
  <c r="O886"/>
  <c r="Q886"/>
  <c r="V886"/>
  <c r="K891"/>
  <c r="G892"/>
  <c r="M892" s="1"/>
  <c r="I892"/>
  <c r="K892"/>
  <c r="O892"/>
  <c r="O891" s="1"/>
  <c r="Q892"/>
  <c r="Q891" s="1"/>
  <c r="V892"/>
  <c r="V891" s="1"/>
  <c r="G895"/>
  <c r="M895" s="1"/>
  <c r="I895"/>
  <c r="I891" s="1"/>
  <c r="K895"/>
  <c r="O895"/>
  <c r="Q895"/>
  <c r="V895"/>
  <c r="G916"/>
  <c r="M916" s="1"/>
  <c r="I916"/>
  <c r="K916"/>
  <c r="O916"/>
  <c r="Q916"/>
  <c r="V916"/>
  <c r="G917"/>
  <c r="I917"/>
  <c r="K917"/>
  <c r="M917"/>
  <c r="O917"/>
  <c r="Q917"/>
  <c r="V917"/>
  <c r="G918"/>
  <c r="I918"/>
  <c r="K918"/>
  <c r="M918"/>
  <c r="O918"/>
  <c r="Q918"/>
  <c r="V918"/>
  <c r="G922"/>
  <c r="I922"/>
  <c r="K922"/>
  <c r="M922"/>
  <c r="O922"/>
  <c r="Q922"/>
  <c r="V922"/>
  <c r="I926"/>
  <c r="K926"/>
  <c r="G927"/>
  <c r="M927" s="1"/>
  <c r="M926" s="1"/>
  <c r="I927"/>
  <c r="K927"/>
  <c r="O927"/>
  <c r="O926" s="1"/>
  <c r="Q927"/>
  <c r="Q926" s="1"/>
  <c r="V927"/>
  <c r="V926" s="1"/>
  <c r="G938"/>
  <c r="M938" s="1"/>
  <c r="I938"/>
  <c r="K938"/>
  <c r="O938"/>
  <c r="Q938"/>
  <c r="V938"/>
  <c r="G941"/>
  <c r="I941"/>
  <c r="K941"/>
  <c r="M941"/>
  <c r="O941"/>
  <c r="Q941"/>
  <c r="V941"/>
  <c r="G944"/>
  <c r="I944"/>
  <c r="K944"/>
  <c r="M944"/>
  <c r="O944"/>
  <c r="Q944"/>
  <c r="V944"/>
  <c r="K946"/>
  <c r="G947"/>
  <c r="M947" s="1"/>
  <c r="I947"/>
  <c r="K947"/>
  <c r="O947"/>
  <c r="O946" s="1"/>
  <c r="Q947"/>
  <c r="Q946" s="1"/>
  <c r="V947"/>
  <c r="V946" s="1"/>
  <c r="G954"/>
  <c r="M954" s="1"/>
  <c r="I954"/>
  <c r="I946" s="1"/>
  <c r="K954"/>
  <c r="O954"/>
  <c r="Q954"/>
  <c r="V954"/>
  <c r="G956"/>
  <c r="M956" s="1"/>
  <c r="I956"/>
  <c r="K956"/>
  <c r="O956"/>
  <c r="Q956"/>
  <c r="V956"/>
  <c r="G985"/>
  <c r="I985"/>
  <c r="K985"/>
  <c r="M985"/>
  <c r="O985"/>
  <c r="Q985"/>
  <c r="V985"/>
  <c r="G990"/>
  <c r="I990"/>
  <c r="K990"/>
  <c r="M990"/>
  <c r="O990"/>
  <c r="Q990"/>
  <c r="V990"/>
  <c r="G991"/>
  <c r="I991"/>
  <c r="K991"/>
  <c r="M991"/>
  <c r="O991"/>
  <c r="Q991"/>
  <c r="V991"/>
  <c r="G992"/>
  <c r="G993"/>
  <c r="M993" s="1"/>
  <c r="I993"/>
  <c r="K993"/>
  <c r="O993"/>
  <c r="O992" s="1"/>
  <c r="Q993"/>
  <c r="Q992" s="1"/>
  <c r="V993"/>
  <c r="V992" s="1"/>
  <c r="G995"/>
  <c r="M995" s="1"/>
  <c r="I995"/>
  <c r="K995"/>
  <c r="O995"/>
  <c r="Q995"/>
  <c r="V995"/>
  <c r="G997"/>
  <c r="I997"/>
  <c r="K997"/>
  <c r="M997"/>
  <c r="O997"/>
  <c r="Q997"/>
  <c r="V997"/>
  <c r="G999"/>
  <c r="I999"/>
  <c r="K999"/>
  <c r="M999"/>
  <c r="O999"/>
  <c r="Q999"/>
  <c r="V999"/>
  <c r="G1001"/>
  <c r="I1001"/>
  <c r="K1001"/>
  <c r="K992" s="1"/>
  <c r="M1001"/>
  <c r="O1001"/>
  <c r="Q1001"/>
  <c r="V1001"/>
  <c r="G1003"/>
  <c r="M1003" s="1"/>
  <c r="I1003"/>
  <c r="K1003"/>
  <c r="O1003"/>
  <c r="Q1003"/>
  <c r="V1003"/>
  <c r="G1005"/>
  <c r="M1005" s="1"/>
  <c r="I1005"/>
  <c r="K1005"/>
  <c r="O1005"/>
  <c r="Q1005"/>
  <c r="V1005"/>
  <c r="G1007"/>
  <c r="M1007" s="1"/>
  <c r="I1007"/>
  <c r="K1007"/>
  <c r="O1007"/>
  <c r="Q1007"/>
  <c r="V1007"/>
  <c r="G1009"/>
  <c r="I1009"/>
  <c r="K1009"/>
  <c r="M1009"/>
  <c r="O1009"/>
  <c r="Q1009"/>
  <c r="V1009"/>
  <c r="G1011"/>
  <c r="I1011"/>
  <c r="K1011"/>
  <c r="M1011"/>
  <c r="O1011"/>
  <c r="Q1011"/>
  <c r="V1011"/>
  <c r="G1013"/>
  <c r="I1013"/>
  <c r="K1013"/>
  <c r="M1013"/>
  <c r="O1013"/>
  <c r="Q1013"/>
  <c r="V1013"/>
  <c r="G1015"/>
  <c r="M1015" s="1"/>
  <c r="I1015"/>
  <c r="I992" s="1"/>
  <c r="K1015"/>
  <c r="O1015"/>
  <c r="Q1015"/>
  <c r="V1015"/>
  <c r="G1017"/>
  <c r="M1017" s="1"/>
  <c r="I1017"/>
  <c r="K1017"/>
  <c r="O1017"/>
  <c r="Q1017"/>
  <c r="V1017"/>
  <c r="G1019"/>
  <c r="M1019" s="1"/>
  <c r="I1019"/>
  <c r="K1019"/>
  <c r="O1019"/>
  <c r="Q1019"/>
  <c r="V1019"/>
  <c r="O1021"/>
  <c r="G1022"/>
  <c r="I1022"/>
  <c r="I1021" s="1"/>
  <c r="K1022"/>
  <c r="K1021" s="1"/>
  <c r="M1022"/>
  <c r="O1022"/>
  <c r="Q1022"/>
  <c r="V1022"/>
  <c r="V1021" s="1"/>
  <c r="G1033"/>
  <c r="I1033"/>
  <c r="K1033"/>
  <c r="M1033"/>
  <c r="O1033"/>
  <c r="Q1033"/>
  <c r="V1033"/>
  <c r="G1039"/>
  <c r="I1039"/>
  <c r="K1039"/>
  <c r="M1039"/>
  <c r="O1039"/>
  <c r="Q1039"/>
  <c r="V1039"/>
  <c r="G1045"/>
  <c r="M1045" s="1"/>
  <c r="I1045"/>
  <c r="K1045"/>
  <c r="O1045"/>
  <c r="Q1045"/>
  <c r="V1045"/>
  <c r="G1052"/>
  <c r="M1052" s="1"/>
  <c r="I1052"/>
  <c r="K1052"/>
  <c r="O1052"/>
  <c r="Q1052"/>
  <c r="Q1021" s="1"/>
  <c r="V1052"/>
  <c r="G1059"/>
  <c r="I1059"/>
  <c r="K1059"/>
  <c r="M1059"/>
  <c r="O1059"/>
  <c r="Q1059"/>
  <c r="V1059"/>
  <c r="AE1067"/>
  <c r="AF1067"/>
  <c r="G49" i="12"/>
  <c r="BA43"/>
  <c r="BA40"/>
  <c r="BA38"/>
  <c r="BA36"/>
  <c r="BA34"/>
  <c r="BA29"/>
  <c r="BA27"/>
  <c r="BA23"/>
  <c r="BA21"/>
  <c r="BA18"/>
  <c r="BA13"/>
  <c r="BA12"/>
  <c r="BA10"/>
  <c r="O8"/>
  <c r="G9"/>
  <c r="M9" s="1"/>
  <c r="I9"/>
  <c r="K9"/>
  <c r="K8" s="1"/>
  <c r="O9"/>
  <c r="Q9"/>
  <c r="Q8" s="1"/>
  <c r="V9"/>
  <c r="V8" s="1"/>
  <c r="G19"/>
  <c r="I19"/>
  <c r="I8" s="1"/>
  <c r="K19"/>
  <c r="M19"/>
  <c r="O19"/>
  <c r="Q19"/>
  <c r="V19"/>
  <c r="G22"/>
  <c r="M22" s="1"/>
  <c r="I22"/>
  <c r="K22"/>
  <c r="O22"/>
  <c r="Q22"/>
  <c r="V22"/>
  <c r="G24"/>
  <c r="G8" s="1"/>
  <c r="I24"/>
  <c r="K24"/>
  <c r="O24"/>
  <c r="Q24"/>
  <c r="V24"/>
  <c r="G26"/>
  <c r="I26"/>
  <c r="K26"/>
  <c r="M26"/>
  <c r="O26"/>
  <c r="Q26"/>
  <c r="V26"/>
  <c r="G28"/>
  <c r="I28"/>
  <c r="K28"/>
  <c r="M28"/>
  <c r="O28"/>
  <c r="Q28"/>
  <c r="V28"/>
  <c r="G30"/>
  <c r="I30"/>
  <c r="K30"/>
  <c r="M30"/>
  <c r="O30"/>
  <c r="Q30"/>
  <c r="V30"/>
  <c r="G33"/>
  <c r="M33" s="1"/>
  <c r="I33"/>
  <c r="I32" s="1"/>
  <c r="K33"/>
  <c r="O33"/>
  <c r="Q33"/>
  <c r="V33"/>
  <c r="V32" s="1"/>
  <c r="G35"/>
  <c r="I35"/>
  <c r="K35"/>
  <c r="K32" s="1"/>
  <c r="M35"/>
  <c r="O35"/>
  <c r="Q35"/>
  <c r="Q32" s="1"/>
  <c r="V35"/>
  <c r="G37"/>
  <c r="I37"/>
  <c r="K37"/>
  <c r="M37"/>
  <c r="O37"/>
  <c r="O32" s="1"/>
  <c r="Q37"/>
  <c r="V37"/>
  <c r="G39"/>
  <c r="I39"/>
  <c r="K39"/>
  <c r="M39"/>
  <c r="O39"/>
  <c r="Q39"/>
  <c r="V39"/>
  <c r="G42"/>
  <c r="I42"/>
  <c r="K42"/>
  <c r="M42"/>
  <c r="O42"/>
  <c r="Q42"/>
  <c r="V42"/>
  <c r="G44"/>
  <c r="I44"/>
  <c r="K44"/>
  <c r="M44"/>
  <c r="O44"/>
  <c r="Q44"/>
  <c r="V44"/>
  <c r="G45"/>
  <c r="M45" s="1"/>
  <c r="I45"/>
  <c r="K45"/>
  <c r="O45"/>
  <c r="Q45"/>
  <c r="V45"/>
  <c r="G46"/>
  <c r="M46" s="1"/>
  <c r="I46"/>
  <c r="K46"/>
  <c r="O46"/>
  <c r="Q46"/>
  <c r="V46"/>
  <c r="AE49"/>
  <c r="I20" i="1"/>
  <c r="I19"/>
  <c r="I16"/>
  <c r="AZ79"/>
  <c r="AZ78"/>
  <c r="AZ77"/>
  <c r="AZ76"/>
  <c r="AZ75"/>
  <c r="AZ71"/>
  <c r="AZ70"/>
  <c r="AZ68"/>
  <c r="AZ67"/>
  <c r="AZ66"/>
  <c r="AZ65"/>
  <c r="H55"/>
  <c r="I55" s="1"/>
  <c r="H54"/>
  <c r="I54" s="1"/>
  <c r="H52"/>
  <c r="I52" s="1"/>
  <c r="H50"/>
  <c r="I50" s="1"/>
  <c r="H49"/>
  <c r="I49" s="1"/>
  <c r="H48"/>
  <c r="I48" s="1"/>
  <c r="H45"/>
  <c r="I45" s="1"/>
  <c r="H44"/>
  <c r="I44" s="1"/>
  <c r="H42"/>
  <c r="H41"/>
  <c r="I41" s="1"/>
  <c r="H40"/>
  <c r="I40" s="1"/>
  <c r="J28"/>
  <c r="J26"/>
  <c r="G38"/>
  <c r="F38"/>
  <c r="J23"/>
  <c r="J24"/>
  <c r="J25"/>
  <c r="J27"/>
  <c r="E24"/>
  <c r="E26"/>
  <c r="V8" i="22" l="1"/>
  <c r="AF92"/>
  <c r="G53" i="1" s="1"/>
  <c r="H53" s="1"/>
  <c r="I53" s="1"/>
  <c r="G92" i="22"/>
  <c r="K8"/>
  <c r="O8"/>
  <c r="Q8"/>
  <c r="I8"/>
  <c r="H51" i="1"/>
  <c r="I51" s="1"/>
  <c r="I139"/>
  <c r="I160" s="1"/>
  <c r="J159" s="1"/>
  <c r="G13" i="15"/>
  <c r="F43" i="1"/>
  <c r="I17"/>
  <c r="I21" s="1"/>
  <c r="G13" i="16"/>
  <c r="F39" i="1"/>
  <c r="M9" i="16"/>
  <c r="M8" s="1"/>
  <c r="G47" i="1"/>
  <c r="H47" s="1"/>
  <c r="I47" s="1"/>
  <c r="M8" i="24"/>
  <c r="M8" i="23"/>
  <c r="M87" i="22"/>
  <c r="M76"/>
  <c r="G76"/>
  <c r="M12"/>
  <c r="M8" s="1"/>
  <c r="M54" i="21"/>
  <c r="G54"/>
  <c r="M78"/>
  <c r="M71" s="1"/>
  <c r="M11"/>
  <c r="M8" s="1"/>
  <c r="M83" i="20"/>
  <c r="M54" i="19"/>
  <c r="M59"/>
  <c r="M8"/>
  <c r="G54"/>
  <c r="AF80"/>
  <c r="G72"/>
  <c r="AF125" i="18"/>
  <c r="G107"/>
  <c r="G112"/>
  <c r="G16"/>
  <c r="M96"/>
  <c r="M84" s="1"/>
  <c r="M60"/>
  <c r="M53" s="1"/>
  <c r="M29"/>
  <c r="M26" s="1"/>
  <c r="G10"/>
  <c r="M8" i="17"/>
  <c r="M9" i="15"/>
  <c r="M8" s="1"/>
  <c r="AF13"/>
  <c r="G46" i="1" s="1"/>
  <c r="H46" s="1"/>
  <c r="I46" s="1"/>
  <c r="M126" i="14"/>
  <c r="M115"/>
  <c r="M279"/>
  <c r="M77"/>
  <c r="M8"/>
  <c r="M149"/>
  <c r="G77"/>
  <c r="AF313"/>
  <c r="G259"/>
  <c r="G208"/>
  <c r="G279"/>
  <c r="G115"/>
  <c r="G126"/>
  <c r="M204"/>
  <c r="M174" s="1"/>
  <c r="M613" i="13"/>
  <c r="M369"/>
  <c r="M312"/>
  <c r="M1021"/>
  <c r="M413"/>
  <c r="M223"/>
  <c r="M824"/>
  <c r="M434"/>
  <c r="M319"/>
  <c r="M850"/>
  <c r="M203"/>
  <c r="M992"/>
  <c r="M891"/>
  <c r="M711"/>
  <c r="M25"/>
  <c r="M946"/>
  <c r="M604"/>
  <c r="M603" s="1"/>
  <c r="G926"/>
  <c r="G711"/>
  <c r="G402"/>
  <c r="G223"/>
  <c r="G946"/>
  <c r="G891"/>
  <c r="G434"/>
  <c r="G413"/>
  <c r="G203"/>
  <c r="G1021"/>
  <c r="G319"/>
  <c r="G613"/>
  <c r="G196"/>
  <c r="M32" i="12"/>
  <c r="G32"/>
  <c r="M24"/>
  <c r="M8" s="1"/>
  <c r="AF49"/>
  <c r="G39" i="1" l="1"/>
  <c r="G56" s="1"/>
  <c r="G25" s="1"/>
  <c r="A25" s="1"/>
  <c r="G26" s="1"/>
  <c r="G43"/>
  <c r="H43" s="1"/>
  <c r="I43" s="1"/>
  <c r="J138"/>
  <c r="J113"/>
  <c r="J157"/>
  <c r="J130"/>
  <c r="J139"/>
  <c r="J92"/>
  <c r="J117"/>
  <c r="J122"/>
  <c r="J110"/>
  <c r="J146"/>
  <c r="J95"/>
  <c r="J153"/>
  <c r="J116"/>
  <c r="J133"/>
  <c r="J102"/>
  <c r="J148"/>
  <c r="J104"/>
  <c r="J128"/>
  <c r="J93"/>
  <c r="J98"/>
  <c r="J135"/>
  <c r="J151"/>
  <c r="J127"/>
  <c r="J155"/>
  <c r="J136"/>
  <c r="J105"/>
  <c r="J158"/>
  <c r="J96"/>
  <c r="J124"/>
  <c r="J114"/>
  <c r="J90"/>
  <c r="J154"/>
  <c r="J107"/>
  <c r="J101"/>
  <c r="J100"/>
  <c r="J134"/>
  <c r="J129"/>
  <c r="J97"/>
  <c r="J149"/>
  <c r="J111"/>
  <c r="J142"/>
  <c r="J144"/>
  <c r="J137"/>
  <c r="J106"/>
  <c r="F56"/>
  <c r="H39"/>
  <c r="H56" s="1"/>
  <c r="J123"/>
  <c r="J119"/>
  <c r="J120"/>
  <c r="J108"/>
  <c r="J145"/>
  <c r="J156"/>
  <c r="J121"/>
  <c r="J150"/>
  <c r="J115"/>
  <c r="J143"/>
  <c r="J118"/>
  <c r="J112"/>
  <c r="J94"/>
  <c r="J99"/>
  <c r="J109"/>
  <c r="J152"/>
  <c r="J132"/>
  <c r="J103"/>
  <c r="J131"/>
  <c r="J147"/>
  <c r="J140"/>
  <c r="J126"/>
  <c r="J91"/>
  <c r="J125"/>
  <c r="J141"/>
  <c r="A26" l="1"/>
  <c r="J160"/>
  <c r="G23"/>
  <c r="A23" s="1"/>
  <c r="G28"/>
  <c r="I39"/>
  <c r="I56" s="1"/>
  <c r="G24" l="1"/>
  <c r="A27" s="1"/>
  <c r="A24"/>
  <c r="J40"/>
  <c r="J54"/>
  <c r="J44"/>
  <c r="J39"/>
  <c r="J48"/>
  <c r="J46"/>
  <c r="J49"/>
  <c r="J52"/>
  <c r="J43"/>
  <c r="J41"/>
  <c r="J53"/>
  <c r="J45"/>
  <c r="J50"/>
  <c r="J47"/>
  <c r="J51"/>
  <c r="J55"/>
  <c r="J56" l="1"/>
  <c r="G29"/>
  <c r="G27" s="1"/>
  <c r="A29"/>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HP</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nnections.xml><?xml version="1.0" encoding="utf-8"?>
<connections xmlns="http://schemas.openxmlformats.org/spreadsheetml/2006/main">
  <connection id="1" name="00013-00015-1PP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<sst xmlns="http://schemas.openxmlformats.org/spreadsheetml/2006/main" count="10510" uniqueCount="2844">
  <si>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</si>
  <si>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</si>
  <si>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</si>
  <si>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</si>
  <si>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</si>
  <si>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</si>
  <si>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</si>
  <si>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</si>
  <si>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</si>
  <si>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</si>
  <si>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</si>
  <si>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</si>
  <si>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</si>
  <si>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</si>
  <si>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</si>
  <si>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</si>
  <si>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</si>
  <si>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</si>
  <si>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</si>
  <si>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</si>
  <si>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</si>
  <si>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</si>
  <si>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</si>
  <si>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</si>
  <si>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</si>
  <si>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</si>
  <si>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</si>
  <si>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</si>
  <si>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</si>
  <si>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</si>
  <si>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</si>
  <si>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</si>
  <si>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</si>
  <si>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</si>
  <si>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</si>
  <si>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</si>
  <si>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</si>
  <si>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</si>
  <si>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</si>
  <si>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</si>
  <si>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</si>
  <si>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</si>
  <si>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</si>
  <si>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</si>
  <si>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24/025</t>
  </si>
  <si>
    <t>Rekonstrukce stravovacího provozu - Hornická nemocnice Bílina</t>
  </si>
  <si>
    <t>Stavba</t>
  </si>
  <si>
    <t>Ostatní a vedlejší náklady</t>
  </si>
  <si>
    <t>VRN1</t>
  </si>
  <si>
    <t>Vedlejší rozpočtové náklady</t>
  </si>
  <si>
    <t>Stavební objekt</t>
  </si>
  <si>
    <t>01</t>
  </si>
  <si>
    <t>Rekonstrukce stravovacího provozu - Budova E - 1PP</t>
  </si>
  <si>
    <t>1.1</t>
  </si>
  <si>
    <t>Stavební úpravy v 1PP</t>
  </si>
  <si>
    <t>1.2.1</t>
  </si>
  <si>
    <t>Vnější vstupní schodiště</t>
  </si>
  <si>
    <t>1.2.2</t>
  </si>
  <si>
    <t>Nůžková zvedací plošina</t>
  </si>
  <si>
    <t>1.3</t>
  </si>
  <si>
    <t>Zařízení a technologie Gastro</t>
  </si>
  <si>
    <t>1.4</t>
  </si>
  <si>
    <t>Systém HACCP</t>
  </si>
  <si>
    <t>1.5</t>
  </si>
  <si>
    <t>ZTI</t>
  </si>
  <si>
    <t>1.6</t>
  </si>
  <si>
    <t>VZT</t>
  </si>
  <si>
    <t>1.7</t>
  </si>
  <si>
    <t>Ústřední vytápění</t>
  </si>
  <si>
    <t>1.8</t>
  </si>
  <si>
    <t>MaR</t>
  </si>
  <si>
    <t>1.9.1</t>
  </si>
  <si>
    <t>Elektroinstalace - silnoproud</t>
  </si>
  <si>
    <t>1.9.2</t>
  </si>
  <si>
    <t>Elektroinstalace - slaboproud</t>
  </si>
  <si>
    <t>1.9.3</t>
  </si>
  <si>
    <t>Elektroinstalace - slaboproud pro HACCP</t>
  </si>
  <si>
    <t>Celkem za stavbu</t>
  </si>
  <si>
    <t>CZK</t>
  </si>
  <si>
    <t>#POPS</t>
  </si>
  <si>
    <t>Popis stavby: 24/025 - Rekonstrukce stravovacího provozu - Hornická nemocnice Bílina</t>
  </si>
  <si>
    <t>#POPO</t>
  </si>
  <si>
    <t>Popis objektu: 01 - Rekonstrukce stravovacího provozu - Budova E - 1PP</t>
  </si>
  <si>
    <t>#POPR</t>
  </si>
  <si>
    <t>Popis rozpočtu: 1.1 - Stavební úpravy v 1PP</t>
  </si>
  <si>
    <t>Popis rozpočtu: 1.2.1 - Vnější vstupní schodiště</t>
  </si>
  <si>
    <t>Popis rozpočtu: 1.2.2 - Nůžková zvedací plošina</t>
  </si>
  <si>
    <t>Popis rozpočtu: 1.3 - Zařízení a technologie Gastro</t>
  </si>
  <si>
    <t>Popis rozpočtu: 1.4 - Systém HACCP</t>
  </si>
  <si>
    <t>Předpoklad:</t>
  </si>
  <si>
    <t>-        U zařízení budou osazena samostatná čidla teploty s komunikačním převodníkem</t>
  </si>
  <si>
    <t>-        U zařízení budou osazena samostatná čidla teploty s komunikačním převodníkem s výjimkou zařízení připojených přes IKR</t>
  </si>
  <si>
    <t>-        U zařízení IKR se předpokládá připojení na standardní průmyslové komunikační rozhraní (stroj jím musí být předem vybaven)</t>
  </si>
  <si>
    <t>Popis rozpočtu: 1.5 - ZTI</t>
  </si>
  <si>
    <t>"Výkopy pod skladbou souvrství podlah, pro svodnou kanalizaci a zpětné záhozy, včetně obsypů potrubí kanalizace, jsopu dodávkou ZTI.</t>
  </si>
  <si>
    <t>Svodné potrubí bude z důvodu zajištění stability vysokých teplot do 90°C provedeno z PPHT potrubí."</t>
  </si>
  <si>
    <t>Popis rozpočtu: 1.6 - VZT</t>
  </si>
  <si>
    <t>Popis rozpočtu: 1.7 - Ústřední vytápění</t>
  </si>
  <si>
    <t>Popis rozpočtu: 1.8 - MaR</t>
  </si>
  <si>
    <t>1. Specifikace zahrnuje dodávku a montáž zařízení M+R dle uvedené specifikace vč.povinných zkoušek ve smyslu platných norem a předpisů.</t>
  </si>
  <si>
    <t>2. Předmětem díla a provedení zhotovitele je dále provedení veškerých pomocných prací přímo nespecifikovaných v těchto podkladech,</t>
  </si>
  <si>
    <t>ale nutných pro zhotovení a plnou funkčnost díla, rovněž provedení komplexních zkoušek, seřízení a zaškolení obsluhy.</t>
  </si>
  <si>
    <t>3. Všechny podstanice a centrála ŘS budou dodány vč.příslušného softwaru, oživení, komplexního vyzkoušení a uvedení do provozu.</t>
  </si>
  <si>
    <t>4. Veškeré elementy je možné nahradit jinými výrobky za předpokladu dodržení technických a kvalitativních parametrů a po schválení projektantem.</t>
  </si>
  <si>
    <t>Popis rozpočtu: 1.9.1 - Elektroinstalace - silnoproud</t>
  </si>
  <si>
    <t>Popis rozpočtu: 1.9.2 - Elektroinstalace - slaboproud</t>
  </si>
  <si>
    <t>Popis rozpočtu: 1.9.3 - Elektroinstalace - slaboproud pro HACCP</t>
  </si>
  <si>
    <t>Popis objektu: VRN - VRN</t>
  </si>
  <si>
    <t>Popis rozpočtu: VRN1 - Vedlejší rozpočtové náklady</t>
  </si>
  <si>
    <t>Rekapitulace dílů</t>
  </si>
  <si>
    <t>Typ dílu</t>
  </si>
  <si>
    <t>Regulace teploty vzduchu a protimrazová ochrana - VZT 1 - kuchyně</t>
  </si>
  <si>
    <t>02</t>
  </si>
  <si>
    <t>Zařízení č. 2 Odpadky</t>
  </si>
  <si>
    <t>03</t>
  </si>
  <si>
    <t>Zařízení č. 3 Hyg zázemí</t>
  </si>
  <si>
    <t>06</t>
  </si>
  <si>
    <t>Řídící systém - DDC1</t>
  </si>
  <si>
    <t>07</t>
  </si>
  <si>
    <t>Rozvaděč RA1</t>
  </si>
  <si>
    <t>08</t>
  </si>
  <si>
    <t>Ostatní</t>
  </si>
  <si>
    <t>1</t>
  </si>
  <si>
    <t>Zemní práce</t>
  </si>
  <si>
    <t>10</t>
  </si>
  <si>
    <t>Montážní práce a materiál</t>
  </si>
  <si>
    <t>11</t>
  </si>
  <si>
    <t>Montáž zařízení</t>
  </si>
  <si>
    <t>13</t>
  </si>
  <si>
    <t>Hloubené vykopávky</t>
  </si>
  <si>
    <t>16</t>
  </si>
  <si>
    <t>Přemístění výkopku</t>
  </si>
  <si>
    <t>17</t>
  </si>
  <si>
    <t>Konstrukce ze zemin</t>
  </si>
  <si>
    <t>19</t>
  </si>
  <si>
    <t>Hloubení pro podzemní stěny, ražení a hloubení důlní</t>
  </si>
  <si>
    <t>2</t>
  </si>
  <si>
    <t>Základy a zvláštní zakládání</t>
  </si>
  <si>
    <t>3</t>
  </si>
  <si>
    <t>Svislé a kompletní konstrukce</t>
  </si>
  <si>
    <t>34</t>
  </si>
  <si>
    <t>Stěny a příčky</t>
  </si>
  <si>
    <t>342</t>
  </si>
  <si>
    <t>Stěny a příčky montované lehké</t>
  </si>
  <si>
    <t>4</t>
  </si>
  <si>
    <t>Vodorovné konstrukce</t>
  </si>
  <si>
    <t>416</t>
  </si>
  <si>
    <t>Podhledy a mezistropy montované lehké</t>
  </si>
  <si>
    <t>5</t>
  </si>
  <si>
    <t>Komunikace</t>
  </si>
  <si>
    <t>59</t>
  </si>
  <si>
    <t>odvodnění</t>
  </si>
  <si>
    <t>61</t>
  </si>
  <si>
    <t>Úprava povrchů vnitřní</t>
  </si>
  <si>
    <t>Úpravy povrchů vnitřní</t>
  </si>
  <si>
    <t>62</t>
  </si>
  <si>
    <t>Úpravy povrchů vnější</t>
  </si>
  <si>
    <t>63</t>
  </si>
  <si>
    <t>Podlahy a podlahové konstrukce</t>
  </si>
  <si>
    <t>64</t>
  </si>
  <si>
    <t>Výplně otvorů</t>
  </si>
  <si>
    <t>800713</t>
  </si>
  <si>
    <t>Izolace</t>
  </si>
  <si>
    <t>800751</t>
  </si>
  <si>
    <t>Zařízení č. 1 Kuchyňský provoz</t>
  </si>
  <si>
    <t>800783</t>
  </si>
  <si>
    <t>Nátěry</t>
  </si>
  <si>
    <t>9</t>
  </si>
  <si>
    <t>Uvedení do chodu</t>
  </si>
  <si>
    <t>91</t>
  </si>
  <si>
    <t>Doplňující práce na komunikaci</t>
  </si>
  <si>
    <t>94</t>
  </si>
  <si>
    <t>Lešení a stavební výtahy</t>
  </si>
  <si>
    <t>95</t>
  </si>
  <si>
    <t>Dokončovací konstrukce na pozemních stavbách</t>
  </si>
  <si>
    <t>Různé dokončovací konstrukce a práce na pozemních stavbách</t>
  </si>
  <si>
    <t>96</t>
  </si>
  <si>
    <t>Bourání konstrukcí</t>
  </si>
  <si>
    <t>97</t>
  </si>
  <si>
    <t>Prorážení otvorů a ostatní bourací práce</t>
  </si>
  <si>
    <t>99</t>
  </si>
  <si>
    <t>Staveništní přesun hmot</t>
  </si>
  <si>
    <t>H713</t>
  </si>
  <si>
    <t>Izolace tepelné</t>
  </si>
  <si>
    <t>H721</t>
  </si>
  <si>
    <t>Vnitřní kanalizace</t>
  </si>
  <si>
    <t>H722</t>
  </si>
  <si>
    <t>Vnitřní vodovod</t>
  </si>
  <si>
    <t>H725</t>
  </si>
  <si>
    <t>Zařizovací předměty</t>
  </si>
  <si>
    <t>H726</t>
  </si>
  <si>
    <t>Instalační prefabrikáty</t>
  </si>
  <si>
    <t>H99</t>
  </si>
  <si>
    <t>Ostatní přesuny hmot</t>
  </si>
  <si>
    <t>711</t>
  </si>
  <si>
    <t>Izolace proti vodě</t>
  </si>
  <si>
    <t>713</t>
  </si>
  <si>
    <t>721</t>
  </si>
  <si>
    <t>722</t>
  </si>
  <si>
    <t>725</t>
  </si>
  <si>
    <t>726</t>
  </si>
  <si>
    <t>730A</t>
  </si>
  <si>
    <t>Vytápění - dodávka</t>
  </si>
  <si>
    <t>730B</t>
  </si>
  <si>
    <t>Vytápění - montáž</t>
  </si>
  <si>
    <t>740A</t>
  </si>
  <si>
    <t>740B</t>
  </si>
  <si>
    <t>Hodinoví zůčtovací sazba</t>
  </si>
  <si>
    <t>740C</t>
  </si>
  <si>
    <t>Dodávky</t>
  </si>
  <si>
    <t>741</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</si>
  <si>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</si>
  <si>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</si>
  <si>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</si>
  <si>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</si>
  <si>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</si>
  <si>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</si>
  <si>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</si>
  <si>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</si>
  <si>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</si>
  <si>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</si>
  <si>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</si>
  <si>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</si>
  <si>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</si>
  <si>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784</t>
  </si>
  <si>
    <t>Malby</t>
  </si>
  <si>
    <t>789</t>
  </si>
  <si>
    <t>Vybavení a zařízení interiéru</t>
  </si>
  <si>
    <t>791</t>
  </si>
  <si>
    <t>Montáž zařízení velkokuchyní</t>
  </si>
  <si>
    <t>M23</t>
  </si>
  <si>
    <t>Montáže potrubí</t>
  </si>
  <si>
    <t>M33</t>
  </si>
  <si>
    <t>Montáže dopravních zařízení a vah-výtahy</t>
  </si>
  <si>
    <t>D96</t>
  </si>
  <si>
    <t>Přesuny suti a vybouraných hmot</t>
  </si>
  <si>
    <t>PSU</t>
  </si>
  <si>
    <t>VN</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</si>
  <si>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</si>
  <si>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</si>
  <si>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</si>
  <si>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</si>
  <si>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</si>
  <si>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</si>
  <si>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</si>
  <si>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</si>
  <si>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</si>
  <si>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</si>
  <si>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</si>
  <si>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</si>
  <si>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</si>
  <si>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</si>
  <si>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</si>
  <si>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</si>
  <si>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</si>
  <si>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</si>
  <si>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</si>
  <si>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</si>
  <si>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</si>
  <si>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</si>
  <si>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</si>
  <si>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</si>
  <si>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</si>
  <si>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</si>
  <si>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</si>
  <si>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</si>
  <si>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</si>
  <si>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</si>
  <si>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</si>
  <si>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</si>
  <si>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</si>
  <si>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</si>
  <si>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</si>
  <si>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24/ I</t>
  </si>
  <si>
    <t>Indiv</t>
  </si>
  <si>
    <t>Běžná</t>
  </si>
  <si>
    <t>POL99_8</t>
  </si>
  <si>
    <t>Náklady dodavatele vyplývající z povinností dodavatele stanovených obchodními podmínkami před zahájením stavebních prací. Tato skupina zahrnuje zejména náklady na přípravné činnosti.</t>
  </si>
  <si>
    <t>POP</t>
  </si>
  <si>
    <t>Položka zahrnuje náklady na sondy a průzkumy obsahující zejména:</t>
  </si>
  <si>
    <t>- ověření rozsahu a rozměrů železobetonových věnců na obou vnitřních nosných stěnách (předpokládáme, že jsou věnce průběžné v šířce zdiva, o výšce 170 mm měřeno od spodní hrany stropu),</t>
  </si>
  <si>
    <t>- ověření rozsahu, tvaru a rozměrů železobetonového věnce v obvodových stěnách v místech, kde se uvažuje s úpravou stávajícího nebo se zřízením nového stavebního otvoru,</t>
  </si>
  <si>
    <t>- ověření skladby podlahy, rozměrů jednotlivých vrstev, typu a stavu stávající hydroizolace rozsahu,</t>
  </si>
  <si>
    <t>- ověření polohy a rozměrů stávajících revizních šachet kanalizace,</t>
  </si>
  <si>
    <t>- ověření – polohopisné i výškopisné stávajících venkovních tras splaškové a dešťové kanalizace,</t>
  </si>
  <si>
    <t>- ověření tloušťky stávajícího kontaktního zateplení,</t>
  </si>
  <si>
    <t>- po vyklizení prostorů přizvání zástupce stavebníka a autorského dozoru ke kontrole stávajících konstrukcí,</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</si>
  <si>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</si>
  <si>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</si>
  <si>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</si>
  <si>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</si>
  <si>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</si>
  <si>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</si>
  <si>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</si>
  <si>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</si>
  <si>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</si>
  <si>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</si>
  <si>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</si>
  <si>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</si>
  <si>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</si>
  <si>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</si>
  <si>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</si>
  <si>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</si>
  <si>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</si>
  <si>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</si>
  <si>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</si>
  <si>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</si>
  <si>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</si>
  <si>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</si>
  <si>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</si>
  <si>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</si>
  <si>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</si>
  <si>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</si>
  <si>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</si>
  <si>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005241010R</t>
  </si>
  <si>
    <t xml:space="preserve">Dokumentace skutečného provedení </t>
  </si>
  <si>
    <t>Náklady na vyhotovení dokumentace skutečného provedení stavby a její předání objednateli v požadované formě a požadovaném počtu.</t>
  </si>
  <si>
    <t>Včetně dílenské a várobní dokumentace</t>
  </si>
  <si>
    <t>005241020R</t>
  </si>
  <si>
    <t xml:space="preserve">Geodetické zaměření skutečného provedení  </t>
  </si>
  <si>
    <t>Náklady na provedení skutečného zaměření stavby v rozsahu nezbytném pro zápis změny do katastru nemovitostí.</t>
  </si>
  <si>
    <t>ON001</t>
  </si>
  <si>
    <t>Vzorkování dodaných materiálů a výrobků</t>
  </si>
  <si>
    <t>Vlastní</t>
  </si>
  <si>
    <t>ON002</t>
  </si>
  <si>
    <t>KZP - zhotovení kontrolního a zkušebního plánu, pro materiály, výrobky i montážní práce dodávané či realizované v průběhu akce,</t>
  </si>
  <si>
    <t>ON003</t>
  </si>
  <si>
    <t>POV -  zpacování vlastní ho plánu organizace výstavby, s předpokládaným postupem realizace stavby, předpokládanými zábory, dopravními a zásobovacími toky,</t>
  </si>
  <si>
    <t>projednání s objednatelem</t>
  </si>
  <si>
    <t>SUM</t>
  </si>
  <si>
    <t>Geodetické zaměření rohů stavby, stabilizace bodů a sestavení laviček.</t>
  </si>
  <si>
    <t>END</t>
  </si>
  <si>
    <t>Položkový soupis prací a dodávek</t>
  </si>
  <si>
    <t>139711101RT3</t>
  </si>
  <si>
    <t>Vykopávka v uzavřených prostorách v hornině 3</t>
  </si>
  <si>
    <t>m3</t>
  </si>
  <si>
    <t>800-1</t>
  </si>
  <si>
    <t>Práce</t>
  </si>
  <si>
    <t>POL1_</t>
  </si>
  <si>
    <t>s naložením výkopku na dopravní prostředek</t>
  </si>
  <si>
    <t>SPI</t>
  </si>
  <si>
    <t>prohlubeň váhy : 1*1,2*0,17</t>
  </si>
  <si>
    <t>VV</t>
  </si>
  <si>
    <t>pro gulu v 036 : 1,2*0,6*0,1</t>
  </si>
  <si>
    <t>162201102R00</t>
  </si>
  <si>
    <t>Vodorovné přemístění výkopku z horniny 1 až 4, na vzdálenost přes 20  do 50 m</t>
  </si>
  <si>
    <t>po suchu, bez naložení výkopku, avšak se složením bez rozhrnutí, zpáteční cesta vozidla.</t>
  </si>
  <si>
    <t>162701105R00</t>
  </si>
  <si>
    <t>Vodorovné přemístění výkopku z horniny 1 až 4, na vzdálenost přes 9 000  do 10 000 m</t>
  </si>
  <si>
    <t>Nedokončená</t>
  </si>
  <si>
    <t>162701109R00</t>
  </si>
  <si>
    <t>Vodorovné přemístění výkopku příplatek k ceně za každých dalších i započatých 1 000 m přes 10 000 m  z horniny 1 až 4</t>
  </si>
  <si>
    <t>0,276*10</t>
  </si>
  <si>
    <t>162201201R00</t>
  </si>
  <si>
    <t>Vodorovné přemístění výkopku nošením z horniny 1 až 4, nošením, na vzdálenost do 10 m</t>
  </si>
  <si>
    <t>bez naložení, avšak s vyprázdněním nádoby na hromadu nebo do dopravního prostředku,</t>
  </si>
  <si>
    <t>167101101R00</t>
  </si>
  <si>
    <t>Nakládání, skládání, překládání neulehlého výkopku nakládání výkopku  do 100 m3, z horniny 1 až 4</t>
  </si>
  <si>
    <t>199000005R00</t>
  </si>
  <si>
    <t>Poplatky za skládku zeminy 1- 4, skupina 17 05 04 z Katalogu odpadů</t>
  </si>
  <si>
    <t>t</t>
  </si>
  <si>
    <t>0,276*1,65</t>
  </si>
  <si>
    <t>310235241RT2</t>
  </si>
  <si>
    <t>Zazdívka otvorů o ploše do 0,0225 m2 ve zdivu nadzákladovém cihlami pálenými o tloušťce zdi do 300 mm</t>
  </si>
  <si>
    <t>kus</t>
  </si>
  <si>
    <t>801-4</t>
  </si>
  <si>
    <t>včetně pomocného pracovního lešení</t>
  </si>
  <si>
    <t>310235251RT2</t>
  </si>
  <si>
    <t>Zazdívka otvorů o ploše do 0,0225 m2 ve zdivu nadzákladovém cihlami pálenými o tloušťce zdi přes 300 do 450 mm</t>
  </si>
  <si>
    <t>310236241R00</t>
  </si>
  <si>
    <t>Zazdívka otvorů o ploše přes 0,0225 m2 do 0,09 m2 ve zdivu nadzákladovém cihlami pálenými o tloušťce zdi do 300 mm</t>
  </si>
  <si>
    <t>310236251R00</t>
  </si>
  <si>
    <t>Zazdívka otvorů o ploše přes 0,0225 m2 do 0,09 m2 ve zdivu nadzákladovém cihlami pálenými o tloušťce zdi přes 300 do 450 mm</t>
  </si>
  <si>
    <t>310237241R00</t>
  </si>
  <si>
    <t>Zazdívka otvorů o ploše přes 0,09 m2 do 0,25 m2 ve zdivu nadzákladovém cihlami pálenými o tloušťce zdi do 300 mm</t>
  </si>
  <si>
    <t>310237251R00</t>
  </si>
  <si>
    <t>Zazdívka otvorů o ploše přes 0,09 m2 do 0,25 m2 ve zdivu nadzákladovém cihlami pálenými o tloušťce zdi přes 300 do 450 mm</t>
  </si>
  <si>
    <t>310238211R00</t>
  </si>
  <si>
    <t>Zazdívka otvorů o ploše přes 0,25 m2 do 1 m2 ve zdivu nadzákladovém cihlami pálenými pro jakoukoliv maltu vápenocementovou</t>
  </si>
  <si>
    <t>0,3*2,79*0,32+0,3*2,79*0,48</t>
  </si>
  <si>
    <t>0,27*2,15*0,22</t>
  </si>
  <si>
    <t>310239211R00</t>
  </si>
  <si>
    <t>Zazdívka otvorů o ploše přes 1 m2 do 4 m2 ve zdivu nadzákladovém cihlami pálenými pro jakoukoliv maltu vápenocementovou</t>
  </si>
  <si>
    <t>1,32*2,79*0,32+0,49*2,79*0,48+0,8*2,79*0,48</t>
  </si>
  <si>
    <t>310271520R00</t>
  </si>
  <si>
    <t>Zazdívka otvorů z pórobetonových tvárnic plochy od 0,25 m2 do 1 m2 , tloušťka zdiva 200 mm</t>
  </si>
  <si>
    <t>ve zdivu nadzákladovém, včetně pomocného pracovního lešení</t>
  </si>
  <si>
    <t xml:space="preserve">do tl. 20 : </t>
  </si>
  <si>
    <t>035/034 : 0,2*2,03*0,18</t>
  </si>
  <si>
    <t>310271620R00</t>
  </si>
  <si>
    <t>Zazdívka otvorů z pórobetonových tvárnic plochy od 1 m2 do 4 m2, tloušťka zdiva 200 mm</t>
  </si>
  <si>
    <t>045 : 0,7*2,05*0,18</t>
  </si>
  <si>
    <t>310271630R00</t>
  </si>
  <si>
    <t>Zazdívka otvorů z pórobetonových tvárnic plochy od 1 m2 do 4 m2, tloušťka zdiva 300 mm</t>
  </si>
  <si>
    <t>pro všechny stěny od tl. 20-50 (tvárnice případně přiřezány) : 1,2*2,15*0,32+1,04*2,79+2,3*2,1*0,255+1*2,03*0,3+1,17*2,75*0,18</t>
  </si>
  <si>
    <t>317121047RT2</t>
  </si>
  <si>
    <t>Překlady pórobetonové nenosné délky 1240 mm, šířky 100 mm, výšky 249 mm</t>
  </si>
  <si>
    <t>801-1</t>
  </si>
  <si>
    <t>Př1 : 3</t>
  </si>
  <si>
    <t>317121047RT4</t>
  </si>
  <si>
    <t>Překlady pórobetonové nenosné délky 1240 mm, šířky 150 mm, výšky 249 mm</t>
  </si>
  <si>
    <t>Př2 : 1</t>
  </si>
  <si>
    <t>317234410R00</t>
  </si>
  <si>
    <t>Vyzdívka mezi nosníky cementovou</t>
  </si>
  <si>
    <t>jakýmikoliv cihlami pálenými na jakoukoliv maltu,</t>
  </si>
  <si>
    <t>2,5*0,32*0,25+1,3*0,17*0,15+1,3*0,32*0,15+1,3*0,49*0,15+1,3*0,32*0,15</t>
  </si>
  <si>
    <t>1,3*0,17*0,15+2,2*0,18*0,15+1,4*0,22*0,15+1,3*0,48*0,15+2,7*0,225*0,25</t>
  </si>
  <si>
    <t>1,4*0,48*0,15+1,4*0,48*0,15+1,6*0,48*0,15+1,3*0,48*0,15+1,85*0,14*0,15</t>
  </si>
  <si>
    <t>1,4*0,48*0,15</t>
  </si>
  <si>
    <t>1,4*0,15*0,1*6+1,1*0,3*0,15*2+0,8*0,1*0,1*2</t>
  </si>
  <si>
    <t>317314130R00</t>
  </si>
  <si>
    <t>Podbetonování zhlaví nosníků zdivo šířky 300 mm</t>
  </si>
  <si>
    <t>betonem C 16/20. Tloušťka lože 50 mm, délka 200 mm.</t>
  </si>
  <si>
    <t>pro Z25 : 2</t>
  </si>
  <si>
    <t>pro Z24 : 8</t>
  </si>
  <si>
    <t>317361821R00</t>
  </si>
  <si>
    <t>Výztuž překladů, říms a klenbových pásů z betonářské oceli B500B</t>
  </si>
  <si>
    <t>včetně distančních prvků</t>
  </si>
  <si>
    <t>D12 - vytvoření překladu Z33a - Z33e : (0,75*12+1,05*5+1,2*3+0,8*4+1,4*4)*0,89*0,001</t>
  </si>
  <si>
    <t>Z28 : 1,2*6*0,89*0,001</t>
  </si>
  <si>
    <t>317941121R00</t>
  </si>
  <si>
    <t>Osazení ocelových válcovaných nosníků na zdivu bez dodávky materiálu, výšky do 120 mm</t>
  </si>
  <si>
    <t>profilu I, nebo IE, nebo U, nebo UE, nebo L</t>
  </si>
  <si>
    <t xml:space="preserve">dle výpisu prvků : </t>
  </si>
  <si>
    <t>Z20-23;Z25;Z26 - I100 : (1,3*21+2,2*2+1,4*2+1,85*2+1,1*2+1,1+1,6*4)*8,34*0,001</t>
  </si>
  <si>
    <t>Z24a-Z24F - I80 : (1,5*4+1,4*4+1,3*3+0,8*4+1*5)*5,94*0,001</t>
  </si>
  <si>
    <t>Z30-Z32 - L50/50/5 : (0,75*16+1,9*2+1,2*2)*3,77*0,001</t>
  </si>
  <si>
    <t>317941123R00</t>
  </si>
  <si>
    <t>Osazení ocelových válcovaných nosníků na zdivu bez dodávky materiálu, výšky od 140 do 220 mm</t>
  </si>
  <si>
    <t>Z27; Z40 - I160 : (2,5*3+2,7*3)*17,9*0,001</t>
  </si>
  <si>
    <t>Z29 : 90,38*0,001</t>
  </si>
  <si>
    <t>319201316R00</t>
  </si>
  <si>
    <t>Vyrovnání povrchu zdiva pod omítku maltou ze SMS tloušťka 20 mm</t>
  </si>
  <si>
    <t>m2</t>
  </si>
  <si>
    <t>maltou ze suché směsi, bez pomocného lešení,</t>
  </si>
  <si>
    <t>úpravy špalet nových vybour. otvorů : 0,43*0,73*2+0,25*2,69*4+0,48*2,15*2+0,14*2,05+0,22*2,03+0,18*2,03*2</t>
  </si>
  <si>
    <t>0,17*2,03*2+0,49*2,15*2+0,17*2,1*2+0,17*2,15*2+0,48*2,69*2+0,1*2,03*2</t>
  </si>
  <si>
    <t>0,48*2,69*2+0,48*2,69+0,48*2,69+0,48*2,78+0,18*2,03</t>
  </si>
  <si>
    <t>0,32*2,15*2+0,32*2,71+0,1*2,79*2*6+0,32*2,63*2</t>
  </si>
  <si>
    <t>1,2*0,6+0,6*0,1+0,35*0,39*2</t>
  </si>
  <si>
    <t>340235212R00</t>
  </si>
  <si>
    <t>Zazdívka otvorů o ploše do 0,0225 m2 v příčkách nebo stěnách cihlami pálenými tloušťky nad 100 mm</t>
  </si>
  <si>
    <t>340236212R00</t>
  </si>
  <si>
    <t>Zazdívka otvorů o ploše přes 0,0225 m2 do 0,09 m2 v příčkách nebo stěnách cihlami  pálenými  tloušťky nad 100 mm</t>
  </si>
  <si>
    <t>340238212R00</t>
  </si>
  <si>
    <t>Zazdívka otvorů o ploše přes 0,25 m2 do 1 m2 v příčkách nebo stěnách cihlami  pálenými  tloušťky nad 100 mm</t>
  </si>
  <si>
    <t xml:space="preserve">příčky do 15cm : </t>
  </si>
  <si>
    <t>0,17*2</t>
  </si>
  <si>
    <t>340271510R00</t>
  </si>
  <si>
    <t>Zazdívka otvorů příček z pórobetonových tvárnic plochy od 0,25 m2 do 1 m2, tloušťka zdiva 100 mm</t>
  </si>
  <si>
    <t>nadezdívky dveří : 1*0,76*0,1</t>
  </si>
  <si>
    <t>340271515R00</t>
  </si>
  <si>
    <t>Zazdívka otvorů příček z pórobetonových tvárnic plochy od 0,25 m2 do 1 m2, tloušťka zdiva 150 mm</t>
  </si>
  <si>
    <t>nadezdívky dveří : 1*0,76*0,16+1*0,41*0,15+(0,9+1,1+1,1+1)*0,66*0,15</t>
  </si>
  <si>
    <t>340271615R00</t>
  </si>
  <si>
    <t>Zazdívka otvorů příček z pórobetonových tvárnic plochy od 1 m2  do 4 m2, tloušťka zdiva 150 mm</t>
  </si>
  <si>
    <t>příčky do 15cm : 1,55*2,05*0,14</t>
  </si>
  <si>
    <t>342255024R00</t>
  </si>
  <si>
    <t>Příčky z cihel a tvárnic nepálených příčky z příčkovek pórobetonových tloušťky 100 mm</t>
  </si>
  <si>
    <t>včetně pomocného lešení</t>
  </si>
  <si>
    <t>(2,26+1,84+2+1,49*2+1,76)*2,96+1,75*2,79+(0,48+0,8)*2,74</t>
  </si>
  <si>
    <t>1,35*1+0,8*2,94</t>
  </si>
  <si>
    <t>-1*2,03*3</t>
  </si>
  <si>
    <t>342255028R00</t>
  </si>
  <si>
    <t>Příčky z cihel a tvárnic nepálených příčky z příčkovek pórobetonových tloušťky 150 mm</t>
  </si>
  <si>
    <t>(3,56+3,78+3,56)*2,96+(5,36*2)*2,94+1,92*1,1</t>
  </si>
  <si>
    <t>-1*2,03</t>
  </si>
  <si>
    <t>342668111R00</t>
  </si>
  <si>
    <t>Těsnění styku příčky se stávající stěnou PU pěnou</t>
  </si>
  <si>
    <t>m</t>
  </si>
  <si>
    <t>příčka/strop : 2,26+1,84+3,56+3,78+1,75+3,56+1,76+0,48+0,8+5,36*2+1,49*2+0,7</t>
  </si>
  <si>
    <t>346244381R00</t>
  </si>
  <si>
    <t>Plentování ocelových nosníků jednostranné výšky do 200 mm</t>
  </si>
  <si>
    <t>jakýmikoliv cihlami,</t>
  </si>
  <si>
    <t>(2,1*0,32+2,5*0,25*2)+(1*0,32+1,3*0,15*2)+(0,94*0,17+1,3*0,15*2)+(0,8*0,32+1,3*0,15*2)</t>
  </si>
  <si>
    <t>(0,81*0,49+1,3*0,15*2)+(0,9*0,17+1,3*0,15*2)+(1,9*0,18+2,2*0,15*2)</t>
  </si>
  <si>
    <t>(1*0,22+1,4*0,15*2)+(1*0,48+1,5*0,2*2)+(0,9*0,48+1,3*15*2)+(2,3*0,255+2,7*0,25*2)</t>
  </si>
  <si>
    <t>(1,1*0,48+1,4*0,15*2)*2+(1,2*0,48+1,6*0,15*2)+(1,75*0,14+1,85*0,15*2)</t>
  </si>
  <si>
    <t>(1*0,48+1,3*0,15*2)+(1,1*0,48+1,4*0,15*2)</t>
  </si>
  <si>
    <t>spodní překlady dveří a kapes : (0,15+0,1*2)*(1,2+1,1*2+1+1)+(0,1+0,1*2)*1+(0,16+0,1*2)*1</t>
  </si>
  <si>
    <t>(1*0,1+0,6*0,3)*2+(0,35*0,1+0,8*0,1)*2</t>
  </si>
  <si>
    <t>překlady z L : (0,75*16+1,9*2+1,2*2)*(0,1+0,1)</t>
  </si>
  <si>
    <t>349231811R00</t>
  </si>
  <si>
    <t>Přizdívka ostění s ozubem  přes 80 do 150 mm</t>
  </si>
  <si>
    <t>ve vybouraných otvorech, s vysekáním kapes pro zavázání, z jakýchkoliv cihel, z pomocného pracovního lešení o výšce podlahy do 1900 mm a pro zatížení do 1,5 kPa,</t>
  </si>
  <si>
    <t>0,22*2,15*2+0,18*2,69</t>
  </si>
  <si>
    <t>0,17*2,15*2+0,32*2,03</t>
  </si>
  <si>
    <t>0,15*2,15*10</t>
  </si>
  <si>
    <t>380321441R00</t>
  </si>
  <si>
    <t>Kompletní konstrukce z betonu železového třídy C 25/30, tloušťky konstrukce od 80 do 150 mm</t>
  </si>
  <si>
    <t>801-5</t>
  </si>
  <si>
    <t>čistíren odpadních vod (mimo budovy), nádrží, vodojemů, žlabů nebo kanálů, včetně pomocného pracovního lešení o výšce podlahy do 1900 mm a pro zatížení do 1,5 kPa,</t>
  </si>
  <si>
    <t>prohlubeň pro váhu : 1*0,82*0,1+(1*2+0,62*2)*0,1*0,17</t>
  </si>
  <si>
    <t>prohlubeň pod gulu v 036 : 1,2*0,6*0,1+(1,2*2+0,4*2)*0,1*0,1</t>
  </si>
  <si>
    <t>380356231R00</t>
  </si>
  <si>
    <t>Bednění kompletních konstrukcí neomítaných z betonu prostého nebo železového obyčejného, ploch rovinných, zřízení</t>
  </si>
  <si>
    <t>čistíren odpadních vod (mimo budovy), nádrží, vodojemů, žlabů nebo kanálů</t>
  </si>
  <si>
    <t>(0,8*2+0,6*2)*0,2</t>
  </si>
  <si>
    <t>(1*2+0,4*2)*0,15</t>
  </si>
  <si>
    <t>380356232R00</t>
  </si>
  <si>
    <t>Bednění kompletních konstrukcí neomítaných z betonu prostého nebo železového obyčejného, ploch rovinných, odbednění</t>
  </si>
  <si>
    <t>Odkaz na mn. položky pořadí 39 : 0,98000</t>
  </si>
  <si>
    <t>380361007R00</t>
  </si>
  <si>
    <t>Výztuž kompletních konstrukcí z oceli z oceli B500B</t>
  </si>
  <si>
    <t>čistíren odpadních vod (mimo budovy), nádrží, vodojemů, žlabů nebo kanálů, včetně pomocného pracovního lešení o výšce podlahy do 1900 mm a pro zatížení do 1,5 kPa</t>
  </si>
  <si>
    <t>380931113R00</t>
  </si>
  <si>
    <t>Vložení trnu z betonářské oceli do vrtu v betonu na chemickou maltu průměr trnu 10 mm</t>
  </si>
  <si>
    <t>Důležitá</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</si>
  <si>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</si>
  <si>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</si>
  <si>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</si>
  <si>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propojení dobetonávek a stáv kce podlahy : 220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</si>
  <si>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</si>
  <si>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</si>
  <si>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</si>
  <si>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ubourání šachet - pod pzd : (1,4*2+0,6*2)*0,25*2+(1,5*2+0,8*2)*0,25*2</t>
  </si>
  <si>
    <t>pod parapety vnitř : (1,17*6+1,15*6+1,16*12+1,18+1,32+1,31)*0,23</t>
  </si>
  <si>
    <t>nové otvory : 0,84*0,48+1,11*0,48+1,165*0,48+1,155*0,48</t>
  </si>
  <si>
    <t>349231811RC1</t>
  </si>
  <si>
    <t>Přizdívka ostění rovných z cihel, kapsy do 15 cm</t>
  </si>
  <si>
    <t>okno : 0,48*1,14</t>
  </si>
  <si>
    <t>13285291R</t>
  </si>
  <si>
    <t>Ocel svařitelná betonářská - tyč; povrch: žebírkový; značka: B500B (1.0439); d = 10,0 mm</t>
  </si>
  <si>
    <t>SPCM</t>
  </si>
  <si>
    <t>Specifikace</t>
  </si>
  <si>
    <t>POL3_</t>
  </si>
  <si>
    <t>trny - propojení st/nov bet podlah : 220*0,6*0,62*0,001</t>
  </si>
  <si>
    <t>Koeficient ztratné, prořez: 0,08</t>
  </si>
  <si>
    <t>13285296R</t>
  </si>
  <si>
    <t>Ocel svařitelná betonářská - tyč; povrch: žebírkový; značka: B500B (1.0439); d = 12,0 mm</t>
  </si>
  <si>
    <t>Odkaz na mn. položky pořadí 23 : 0,03013</t>
  </si>
  <si>
    <t>13331512R</t>
  </si>
  <si>
    <t>Tyč ocelová válcovaná za tepla průřez: rovnoramenné L; značka: S235JR (1.0038); a = 50 mm; b = 50 mm; t = 5,0 mm</t>
  </si>
  <si>
    <t>13380510R</t>
  </si>
  <si>
    <t>Tyč ocelová válcovaná za tepla průřez: I; značka: S235JR (1.0038); h = 80 mm; b = 42 mm; s = 3,9 mm; t = 5,9 mm</t>
  </si>
  <si>
    <t>13380515R</t>
  </si>
  <si>
    <t>Tyč ocelová válcovaná za tepla průřez: I; značka: S235JR (1.0038); h = 100 mm; b = 50 mm; s = 4,5 mm; t = 6,8 mm</t>
  </si>
  <si>
    <t>13380530R</t>
  </si>
  <si>
    <t>Tyč ocelová válcovaná za tepla průřez: I; značka: S235JR (1.0038); h = 160 mm; b = 74 mm; s = 6,3 mm; t = 9,5 mm</t>
  </si>
  <si>
    <t>133809C</t>
  </si>
  <si>
    <t>Ocelový překlad z ohýbaného plechu P10 - 750x1500mm</t>
  </si>
  <si>
    <t>prvek Z29 : 1</t>
  </si>
  <si>
    <t>34002</t>
  </si>
  <si>
    <t>Sanitární příčky, desky laminované tl. 40 mm - vlhké prostředí, výška vč. nerez nohou 2,05m</t>
  </si>
  <si>
    <t>OV1 - 031 : 1,84*2,05</t>
  </si>
  <si>
    <t>OV2 : 1,1*2,05</t>
  </si>
  <si>
    <t>34003</t>
  </si>
  <si>
    <t>Dveře pro sanitární příčky 70/197, desky laminované tl 40 mm - vlhké prostředí, WC zámek</t>
  </si>
  <si>
    <t>kování klika/klika - wc zámek</t>
  </si>
  <si>
    <t>pro OV1 : 2</t>
  </si>
  <si>
    <t>342261211RS3</t>
  </si>
  <si>
    <t>Příčky z desek sádrokartonových dvojité opláštění, jednoduchá konstrukce CW 50  tloušťka příčky 100 mm, desky impregnované, tloušťky 12,5 mm, tloušťka izolace 40 mm</t>
  </si>
  <si>
    <t>zřízení nosné konstrukce příčky, vložení tepelné izolace tl. do 5 cm, montáž desek, tmelení spár Q2 a úprava rohů. Včetně dodávek materiálu.</t>
  </si>
  <si>
    <t>SP2 : 2,36*2,97+0,85*2,2</t>
  </si>
  <si>
    <t>342262113RT3</t>
  </si>
  <si>
    <t>Příčky z desek sádrokartonových dvojité opláštění, dvojitá konstrukce CW 100 tloušťka příčky 255 mm, desky impregnované, tloušťky 12,5 mm, tloušťka izolace 50 mm, požární odolnost EI 60</t>
  </si>
  <si>
    <t>tl. příčky 250mm</t>
  </si>
  <si>
    <t>SP1 : 1,94*2,97</t>
  </si>
  <si>
    <t>411121232R00</t>
  </si>
  <si>
    <t>Osazování stropních desek š. do 60, dl. do 180 cm</t>
  </si>
  <si>
    <t>zastropení rev. šachet : 4+4+4+4</t>
  </si>
  <si>
    <t>593417442R</t>
  </si>
  <si>
    <t>deska stropní plná železobetonová; PZD; l = 89,0 cm; š = 29,0 cm; h = 7,0 cm; užitné zatížení 5,00 kN/m2</t>
  </si>
  <si>
    <t>OV8 : 4+4</t>
  </si>
  <si>
    <t>593417443R</t>
  </si>
  <si>
    <t>deska stropní plná železobetonová; PZD; l = 104,0 cm; š = 29,0 cm; h = 7,0 cm; užitné zatížení 5,00 kN/m2</t>
  </si>
  <si>
    <t>OV8* : 4+4</t>
  </si>
  <si>
    <t>342264051RT1</t>
  </si>
  <si>
    <t>Podhledy na kovové konstrukci opláštěné deskami sádrokartonovými nosná konstrukce z profilů CD s přímým uchycením 1x deska, tloušťky 12,5 mm, standard, bez izolace</t>
  </si>
  <si>
    <t>zavěšená konstrukce</t>
  </si>
  <si>
    <t xml:space="preserve">S2 : </t>
  </si>
  <si>
    <t>002b;020;022;025;040 : 4,35+6,85+10,89+33,7+40,1</t>
  </si>
  <si>
    <t>342264051RT3</t>
  </si>
  <si>
    <t>Podhledy na kovové konstrukci opláštěné deskami sádrokartonovými nosná konstrukce z profilů CD s přímým uchycením 1x deska, tloušťky 12,5 mm, impregnovaná, bez izolace</t>
  </si>
  <si>
    <t xml:space="preserve">S1/S5 : </t>
  </si>
  <si>
    <t>023;024;029;031;033;039 : 30,45+28,45+14,6+5,15+2,75+63,7</t>
  </si>
  <si>
    <t>416093113R00</t>
  </si>
  <si>
    <t>Doplňkové práce čelo podhledu SDK výšky do 200 mm, z impregnovaných desek proti vlhkosti , tloušťky 12,5 mm</t>
  </si>
  <si>
    <t>bez dodávky izolace</t>
  </si>
  <si>
    <t>029;039;040 : (1,55+0,3+0,92+0,2+0,65+11,4)*0,04+(1,2+0,45)*0,24</t>
  </si>
  <si>
    <t>416093123R00</t>
  </si>
  <si>
    <t>Doplňkové práce čelo podhledu SDK výšky od 200 do 500 mm, z impregnovaných desek proti vlhkosti , tloušťky 12,5 mm</t>
  </si>
  <si>
    <t>023;024 : (3,56+2,26)*0,4+(7,335+2,92+1,15)*0,4</t>
  </si>
  <si>
    <t>416093131R00</t>
  </si>
  <si>
    <t>Doplňkové práce čelo podhledu SDK výšky od 500 do 800 mm, z desek standard, tloušťky 12,5 mm</t>
  </si>
  <si>
    <t>mezi 002a a 002b : 1,49*0,56</t>
  </si>
  <si>
    <t>416091082R00</t>
  </si>
  <si>
    <t>Příplatky k podhledům sádrokartonovým příplatek k podhledu sádrokartonovému za plochu přes 2 do 5 m2</t>
  </si>
  <si>
    <t>4,35+2,75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</si>
  <si>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</si>
  <si>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</si>
  <si>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</si>
  <si>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(1,17*0,76*5+1,15*0,76+1,18*0,76+1,16*0,76*5+1,17*0,64)</t>
  </si>
  <si>
    <t>(1,165*2,69+1,155*2,69+1,16*0,66+1,15*1,35+1,11*0,73+1,16*1,28*6+0,84*1,14)</t>
  </si>
  <si>
    <t>(1,15*1,28*3+1,32*1,28+1,31*1,28)</t>
  </si>
  <si>
    <t>611421231R00</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</si>
  <si>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</si>
  <si>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</si>
  <si>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 xml:space="preserve">stropy s podhledem : </t>
  </si>
  <si>
    <t>002b;020-025;029;031;033;038;039;040 : 4,35+6,85+10,89+30,45+28,45+33,7+14,6+5,15+2,75+11,5+63,7+40,1</t>
  </si>
  <si>
    <t>611421331R00</t>
  </si>
  <si>
    <t>Oprava vnitřních vápenných omítek stropů železobetonových rovných tvárnicových a kleneb v množství opravované plochy  v množství opravované plochy přes 10 do 30 %, štukových</t>
  </si>
  <si>
    <t xml:space="preserve">stropy bez podhledu : </t>
  </si>
  <si>
    <t>026;027;028;032;034;035;036;037;045 : 6,5+7,5+9,6+13,3+7,46+2,35+13,34+15,6+14,66</t>
  </si>
  <si>
    <t>611474410R00</t>
  </si>
  <si>
    <t>Omítka vnitřní stropů ze suché směsi tenkovrstvá, vápenná,  , na monolitický podklad</t>
  </si>
  <si>
    <t>kompletní souvrství</t>
  </si>
  <si>
    <t>038 : 11,5</t>
  </si>
  <si>
    <t>612401291RT2</t>
  </si>
  <si>
    <t>Omítky malých ploch vnitřních stěn přes 0,09 do 0,25 m2, vápennou štukovou omítkou</t>
  </si>
  <si>
    <t>jakoukoliv maltou, z pomocného pracovního lešení o výšce podlahy do 1900 mm a pro zatížení do 1,5 kPa,</t>
  </si>
  <si>
    <t>612401391RT2</t>
  </si>
  <si>
    <t>Omítky malých ploch vnitřních stěn přes 0,25 do 1 m2, vápennou štukovou omítkou</t>
  </si>
  <si>
    <t>612409991R00</t>
  </si>
  <si>
    <t>Začištění omítek kolem oken, dveří a obkladů apod. maltou vápenou</t>
  </si>
  <si>
    <t>pro nová okna, a parapety : 0,84+1,14+1,165+2,69*2+1,155+2,69*2+1,16+1,17+1,15+1,32+1,31+0,23*10</t>
  </si>
  <si>
    <t>pro nové dveře do stáv kcí vnitřní : 2,05*6+2,15*2+2,03*22+2,79*4</t>
  </si>
  <si>
    <t>612421615R00</t>
  </si>
  <si>
    <t>Omítky vnitřní stěn vápenné nebo vápenocementové v podlaží i ve schodišti hrubé zatřené</t>
  </si>
  <si>
    <t xml:space="preserve">pod keram. obklady na nové zdivo : </t>
  </si>
  <si>
    <t>023;024 : (2,26*2+0,7+1,04+0,1*2+1,04+1,02+3,56+1,325)*2-1*2*2</t>
  </si>
  <si>
    <t>020;026;027 : (0,65+0,75)*1,8+(3,78+1,6)*2+(3,56+0,3+0,22)*2</t>
  </si>
  <si>
    <t>028;034;035;036 : 3,56*2+(2,24+0,9+0,1)*2+(2,14+0,8+0,1)*2+(0,27+0,12*2+0,1*2)*2+(1,35*2+0,1)*1+1,35*0,1</t>
  </si>
  <si>
    <t>037;038;029 : (5,36+0,33*2)*2+(5,36+2,3+0,465+0,3+0,33*2)*2+(5,36+2,3+0,7)*2-1*2</t>
  </si>
  <si>
    <t>039;040 : (5,36+1-1)*2+(1,92*2+0,15*2)*1+0,92*0,15+0,75*0,18</t>
  </si>
  <si>
    <t>612421637R00</t>
  </si>
  <si>
    <t>Omítky vnitřní stěn vápenné nebo vápenocementové v podlaží i ve schodišti štukové</t>
  </si>
  <si>
    <t xml:space="preserve">na nové zdivo vč. pod plech obklady (mimo keram obklady) : </t>
  </si>
  <si>
    <t xml:space="preserve">na celou výšku zdiva až pod pev. strop : </t>
  </si>
  <si>
    <t>stěny : (2,26*2+0,7+1,04+0,1*2+1,84+3,56*4)*0,97+(0,16+1,75)*2,79+(0,22+1,65)*0,79</t>
  </si>
  <si>
    <t>3,56*2*0,97+(1,76*2+0,2+0,1*2)*0,96+(0,48+0,9+0,8+0,38)*0,7</t>
  </si>
  <si>
    <t>5,36*4*0,94+(0,75+0,1)*2,94+0,75*1,14</t>
  </si>
  <si>
    <t>1,49*4*2,96-1*2*4</t>
  </si>
  <si>
    <t>zazdívky : 0,17*2,05*2+(0,23+0,1)*1,14+(0,27+0,12+0,1)*0,15+2,3*0,1*2+1,2*0,66*2</t>
  </si>
  <si>
    <t>1*0,1+1,17*2,79+1,1*0,66*2+1,1*0,66*2+0,7*0,69+(0,8+0,33)*2,69</t>
  </si>
  <si>
    <t>0,9*0,66*2+(0,465+0,3+0,33*2)*0,69+0,9*0,33+1*0,44*2+0,49*2,44+(0,49+0,33)*0,44</t>
  </si>
  <si>
    <t>0,3*2,15+(0,3+0,22)*0,15+(1,14+2,15)*0,16+2,15*0,1+1,04*2,79+1,04*0,79</t>
  </si>
  <si>
    <t>(0,3+0,895+0,32)*2,79+1,325*0,79+1,02*2,15+1,02*0,15+0,7*2,1*2</t>
  </si>
  <si>
    <t>612421431R00</t>
  </si>
  <si>
    <t>Oprava vnitřních vápenných omítek stěn v množství opravované plochy přes 30 do 50 %,  štukových</t>
  </si>
  <si>
    <t xml:space="preserve">opravy na stávajícím zdivu - vč. pod obklady : </t>
  </si>
  <si>
    <t>023;024;020;026;027 : (7,99+8,375+16,465+3,56)*2,97+(1,77*2)*2,97+(1,65*2+3,56)*2,97+(1,96*2+3,56)*2,97</t>
  </si>
  <si>
    <t>028;031;033;032 : (3,11+1,62+2,19)*2,97+(2,36+1,84)*2,97+(3,56*2+3,73*2)*2,97</t>
  </si>
  <si>
    <t>034;035;036 : (1,4*2+1,76+1,82*2+2,43*2)*2,96+(1,15*2+1,76)*2,96+(3,56*2+3,71*2)*2,96</t>
  </si>
  <si>
    <t>037;038;029 : (2,85*2+5,36)*2,94+(2,085*2+5,36)*2,94+(2,74*2+5,36)*2,94</t>
  </si>
  <si>
    <t>039;040;045 : (19,21*2+5,36)*2,94+(3,75*2+3,91*2)*3</t>
  </si>
  <si>
    <t>02b;022;025 : (2,925*2+6,595*2+17,85+0,49*2+0,4+1,62*2+2,66)*2,97</t>
  </si>
  <si>
    <t>ostění (stávající) : (1,17+0,76*2)*0,23*5+(1,15+0,76*2)*0,23+(1,18+0,76*2)*0,23+(1,16+0,76*2)*0,23*5</t>
  </si>
  <si>
    <t>(1,17+0,64*2)*0,23+(1,16+0,57*2)*0,2+(1,15+0,66*2)*0,23+(1,15+1,35*2)*0,23</t>
  </si>
  <si>
    <t>(1,15+1,28*2)*0,23*3+(1,16+1,28*2)*0,23*6+(0,84+1,14)*0,23+(1,32+1,28*2)*0,23</t>
  </si>
  <si>
    <t>(1,31+1,28*2)*0,23+(1,02+2,79*2)*0,3+(0,9+2,03*2)*0,22+(1,6+2,79)*0,22</t>
  </si>
  <si>
    <t>(1,15+2,79*2)*0,32+(2,92+2,79*2)*0,32+(1,165+2,69*2)*0,25+(1,155+2,69*2)*0,25</t>
  </si>
  <si>
    <t>(1,15+2,74)*0,48+(0,8+2,74)*0,38</t>
  </si>
  <si>
    <t>odečet otvorů vně : -(1,17*0,76*5+1,15*0,76+1,18*0,76+1,16*0,76*5+1,17*0,64)</t>
  </si>
  <si>
    <t>-(1,165*2,69+1,155*2,69+1,16*0,66+1,15*1,35+1,11*0,73+1,16*1,28*6+0,84*1,14)</t>
  </si>
  <si>
    <t>-(1,15*1,28*3+1,32*1,28+1,31*1,28)</t>
  </si>
  <si>
    <t>vnitř : -(2,1*2,63*2+2,92*2,79*2+1,15*2,79*2+1*2,03*2+1*2,03*2+0,9*2,03*2+0,8*2,15*2)</t>
  </si>
  <si>
    <t>-(0,9*2,03+0,98*2,15+8,1*2,03*2+0,85*2,2*2+0,9*2,03*2+0,9*2,03*2+0,9*2,03*2*2)</t>
  </si>
  <si>
    <t>-(2,05*2,74*2+1*2,03*2+0,9*2,03*2+1,1*2,03*2+1,1*2,03*2+1,02*2,03*2+1*2,03*2)</t>
  </si>
  <si>
    <t>-(1,55*2,05*2+1*2,15*2+1*2,03+0,7*2,1)</t>
  </si>
  <si>
    <t>zazdívky : -(1,02*2,15*2+1,325*2,79*2+1,04*2,79*2+0,15*2,03+0,1*2,03+1,75*2,79+1,65*2,79)</t>
  </si>
  <si>
    <t>-(0,3*2,15*2+0,33*2,03+0,27*2,03+0,49*2,78*2+0,3*2,69*2+0,465*2,69+0,1*2,69)</t>
  </si>
  <si>
    <t>-(2,3*2,1*2+0,7*2,69+0,8*2,69+1*2,79+1*2,03+0,7*2,1+0,1*1,14)</t>
  </si>
  <si>
    <t>-(1,2*0,66*2+1,1*0,6*2+1,1*0,6*2+0,9*0,66+1*0,41)</t>
  </si>
  <si>
    <t>612425931R00</t>
  </si>
  <si>
    <t>Omítka vápenná vnitřního ostění omítkou štukovou</t>
  </si>
  <si>
    <t>okenního nebo dveřního, z pomocného pracovního lešení o výšce podlahy do 1900 mm a pro zatížení do 1,5 kPa,</t>
  </si>
  <si>
    <t xml:space="preserve">pro ostění nově vybouraných otvorů : </t>
  </si>
  <si>
    <t>0,33*2,15*2+(0,12+0,1)*1,1+(0,15*2+0,81)*0,39+(0,98+0,15*2)*0,07</t>
  </si>
  <si>
    <t>(2,69*2+1,2)*0,33+(1,1+2,69*2)*0,33+(1,1+2,69)*0,33+(1+0,44)*0,33</t>
  </si>
  <si>
    <t>(0,8+0,15*2)*0,22+(1+0,15)*0,22+(2,1+2,63)*0,32</t>
  </si>
  <si>
    <t>612474410R00</t>
  </si>
  <si>
    <t>Omítka vnitřní stěn ze suché směsi tenkovrstvá (stěrka, štuk),  , vápenná, na monolitický beton, ruční zpracování</t>
  </si>
  <si>
    <t xml:space="preserve"> na SDK příčky : (1,94+0,92+1,52+1,84+2,36)*0,97+0,8*2*0,2</t>
  </si>
  <si>
    <t>612481211RT2</t>
  </si>
  <si>
    <t>Vyztužení povrchu vnitřních stěn sklotextilní síťovinou s dodávkou síťoviny a stěrkového tmelu</t>
  </si>
  <si>
    <t>pod obklady na SDK příčky : (1,94+0,92+1,52+1,84+2,36+0,8*2)*2</t>
  </si>
  <si>
    <t>pod omítku na SDK příčky : (1,94+0,92+1,52+1,84+2,36)*0,97+0,8*2*0,2</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</si>
  <si>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</si>
  <si>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</si>
  <si>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</si>
  <si>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</si>
  <si>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Odkaz na mn. položky pořadí 79 : 11,50000</t>
  </si>
  <si>
    <t>622319853RC1</t>
  </si>
  <si>
    <t>Zatepovací systém- desky z minerální vaty PV 30 mm, zakončený stěrkou s výztužnou tkaninou</t>
  </si>
  <si>
    <t>Položka neobsahuje kontaktní nátěr a povrchovou úpravu omítkou.</t>
  </si>
  <si>
    <t>podhl. S4 - 038 : 11,5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</si>
  <si>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</si>
  <si>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</si>
  <si>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</si>
  <si>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0,84*1,14+1,165*2,69+1,155*2,69</t>
  </si>
  <si>
    <t>622397122R00</t>
  </si>
  <si>
    <t>Oprava kontaktního zateplovacího systému plochy do 0,25 m2, polystyrenovou fasádní deskou, se silikonovou omítkou</t>
  </si>
  <si>
    <t>622397132R00</t>
  </si>
  <si>
    <t>Oprava kontaktního zateplovacího systému plochy do 1 m2, polystyrenovou fasádní deskou, se silikonovou omítkou</t>
  </si>
  <si>
    <t>oprava vasády u dotčených otvorů : 1+5+3+2+1+13</t>
  </si>
  <si>
    <t>631313611R00</t>
  </si>
  <si>
    <t xml:space="preserve">Mazanina z betonu prostého tl. přes 80 do 120 mm třídy C 16/20 ,  </t>
  </si>
  <si>
    <t>(z kameniva) hlazená dřevěným hladítkem</t>
  </si>
  <si>
    <t>Včetně vytvoření dilatačních spár, bez zaplnění.</t>
  </si>
  <si>
    <t>pod váhu v 027 : 0,82*1*0,1</t>
  </si>
  <si>
    <t>pod dulu v 036 : 1,2*0,6*0,1</t>
  </si>
  <si>
    <t>631311131R00</t>
  </si>
  <si>
    <t>Doplnění mazanin betonem prostým o ploše jednotlivě do 1 m2 tloušťky přes 80 mm</t>
  </si>
  <si>
    <t>prostým betonem (s dodáním hmot) bez potěru,</t>
  </si>
  <si>
    <t>po vybouraných otvorech : (1,1*0,48*2+1,38*0,38+0,24*0,35+0,94*0,17+0,81*0,49+0,247*0,17+1,9*0,18+0,9*0,17)*0,15</t>
  </si>
  <si>
    <t>(0,49*0,48+0,75*0,25+0,3*0,15+2,3*0,225+0,6*0,48+1,1*0,48+1,02*0,18+1,2*0,48)*0,15</t>
  </si>
  <si>
    <t>(1*2,15)*0,15</t>
  </si>
  <si>
    <t>0,5</t>
  </si>
  <si>
    <t>631312131R00</t>
  </si>
  <si>
    <t>Doplnění mazanin betonem prostým o ploše jednotlivě přes 1 do 4 m2  tloušťky přes 80 mm</t>
  </si>
  <si>
    <t>Pro úpravu rev šachet, zapuštěné žlaby gastro a kanalizace : 48,2*(0,15+0,1)</t>
  </si>
  <si>
    <t>odečet pro váhu : -1*0,15</t>
  </si>
  <si>
    <t>631312141R00</t>
  </si>
  <si>
    <t>Doplnění mazanin betonem prostým rýh v dosavadních mazaninách</t>
  </si>
  <si>
    <t>po stěnách a příčkách : (1,02+1,03+3,56+1,04+2,92+1,15+2,96+0,98+1)*0,1*0,15</t>
  </si>
  <si>
    <t>((1,27+3,56)*0,14+1,49*0,18+(3,56*2+1,1*2+1*2)*0,12+(3,56*2+1,95+3+3,57+3,63))*0,15</t>
  </si>
  <si>
    <t>((3,56+5,36)*0,165+3,58*0,195+(1+0,9+1,3)*0,18+5,36*0,19+(7,66+0,5+1,89)*0,15)*0,15</t>
  </si>
  <si>
    <t>Po ZTI : 9,6*0,15</t>
  </si>
  <si>
    <t>631351101R00</t>
  </si>
  <si>
    <t>Bednění stěn, rýh a otvorů v podlahách zřízení</t>
  </si>
  <si>
    <t>631351102R00</t>
  </si>
  <si>
    <t>Bednění stěn, rýh a otvorů v podlahách odstranění</t>
  </si>
  <si>
    <t>631361921RT5</t>
  </si>
  <si>
    <t>Výztuž mazanin z betonů a z lehkých betonů ze svařovaných sítí průměr drátu 6 mm, velikost oka 150/150 mm</t>
  </si>
  <si>
    <t xml:space="preserve">doplnění v podlahách : </t>
  </si>
  <si>
    <t>(48,2)*3,05*0,001*1,25</t>
  </si>
  <si>
    <t>pod váhu v 027 : 0,82*1*3,05*0,001*1,25</t>
  </si>
  <si>
    <t>pod gulu v 036 : 0,3*1,2*3,05*0,001*1,25</t>
  </si>
  <si>
    <t>632451421R00</t>
  </si>
  <si>
    <t>Doplnění cementového potěru o ploše jednotlivě do 1 m2, tloušťky přes 10 do 20 mm</t>
  </si>
  <si>
    <t>na mazaninách a betonových podkladech hlazeného dřevěným nebo ocelovým hladítkem (s dodáním hmot),</t>
  </si>
  <si>
    <t>po vybouraném neracu dlažbě a potěru - 20% : (118,68+66,2043+68,38)*0,2</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</si>
  <si>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</si>
  <si>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</si>
  <si>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</si>
  <si>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prohlubně pro žlaby v gastro : </t>
  </si>
  <si>
    <t xml:space="preserve">- žlaby dodá a osadí dodavatel gastro : </t>
  </si>
  <si>
    <t>1,8*0,3+0,8*0,4+1,2*0,4+0,7*1,2</t>
  </si>
  <si>
    <t>1*0,5+0,9*0,4+0,4*0,4</t>
  </si>
  <si>
    <t>632415125RC1</t>
  </si>
  <si>
    <t>Potěr ze suchých směsí cementový samonivelační vyrovnávací, tloušťky 25 mm, včetně penetrace</t>
  </si>
  <si>
    <t xml:space="preserve">P2;P3;P4 - prům. tl : </t>
  </si>
  <si>
    <t>002b;034;037 : 4,3+7,46+15,6</t>
  </si>
  <si>
    <t>026;027;028;035;036 : 6,5+7,5+9,6+2,35+23,34</t>
  </si>
  <si>
    <t>031;033;038 : 5,15+2,75+11,5</t>
  </si>
  <si>
    <t>632415130RC2</t>
  </si>
  <si>
    <t>Potěr ze suchých směsí cementový samonivelační vyrovnávací, tloušťky 30 mm, včetně penetrace</t>
  </si>
  <si>
    <t xml:space="preserve">P1 - prům. tl. : </t>
  </si>
  <si>
    <t>0.22-025;029;039 : 10,35+30,45+29,8+32,6+14,6+63,7</t>
  </si>
  <si>
    <t>632415130RC3</t>
  </si>
  <si>
    <t>Potěr ze suchých směsí cementový samonivelační vyrovnávací, tloušťky 35 mm, včetně penetrace</t>
  </si>
  <si>
    <t xml:space="preserve">P5 - prům. tl. : </t>
  </si>
  <si>
    <t>020;032;040;045 : 6,85+13,3+40,1+14,66</t>
  </si>
  <si>
    <t>642944121R00</t>
  </si>
  <si>
    <t>Osazování ocelových zárubní dodatečně plochy do 2,5 m2</t>
  </si>
  <si>
    <t>lisovaných nebo z úhelníků s vybetonováním prahu</t>
  </si>
  <si>
    <t>D4-D9;D12;D13 : 2+1+3+1+2+2+3+1+1+1</t>
  </si>
  <si>
    <t>642942111R00</t>
  </si>
  <si>
    <t>Osazení zárubní dveřních ocelových bez dveřních křídel, do zdiva včetně kotvení, na jakoukoliv cementovou maltu, s vybetonováním prahu v zárubni a s osazením špalíků nebo latí pro dřevěný práh  plocha do 2,5 m2</t>
  </si>
  <si>
    <t>D10;D11 : 1+2</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</si>
  <si>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</si>
  <si>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</si>
  <si>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</si>
  <si>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D1;D3 : 1+1</t>
  </si>
  <si>
    <t>642945122R00</t>
  </si>
  <si>
    <t>Osazení ocelových zárubní protipožárních dvoukřídlových, zazděním, nebo zalitím betonovou zálivkou</t>
  </si>
  <si>
    <t>D2 : 1</t>
  </si>
  <si>
    <t>5533301115R</t>
  </si>
  <si>
    <t>Zárubeň kovová - polodrážková (klasická); pro přesné zdění; H' = 1 970 mm; B' = 700 mm; t = 100 mm; počet křídel: 1; materiál těsnění: PVC; typ závěsů: stavitelné</t>
  </si>
  <si>
    <t>D4 : 2</t>
  </si>
  <si>
    <t>5533301125R</t>
  </si>
  <si>
    <t>Zárubeň kovová - polodrážková (klasická); pro přesné zdění; H' = 1 970 mm; B' = 800 mm; t = 100 mm; počet křídel: 1; materiál těsnění: PVC; typ závěsů: stavitelné</t>
  </si>
  <si>
    <t>D7 : 1+2</t>
  </si>
  <si>
    <t>5533301135R</t>
  </si>
  <si>
    <t>Zárubeň kovová - polodrážková (klasická); pro přesné zdění; H' = 1 970 mm; B' = 900 mm; t = 100 mm; počet křídel: 1; materiál těsnění: PVC; typ závěsů: stavitelné</t>
  </si>
  <si>
    <t>D11;D12 : 2+1</t>
  </si>
  <si>
    <t>5533301136R</t>
  </si>
  <si>
    <t>Zárubeň kovová - polodrážková (klasická); pro přesné zdění; H' = 1 970 mm; B' = 900 mm; t = 100 mm; počet křídel: 1; materiál těsnění: PVC; typ závěsů: stavitelné; požární odolnost: E, I, W; 30</t>
  </si>
  <si>
    <t>D1 : 1</t>
  </si>
  <si>
    <t>5533301315R</t>
  </si>
  <si>
    <t>Zárubeň kovová - polodrážková (klasická); pro přesné zdění; H' = 1 970 mm; B' = 700 mm; t = 150 mm; počet křídel: 1; materiál těsnění: PVC; typ závěsů: stavitelné</t>
  </si>
  <si>
    <t>D5 : 1</t>
  </si>
  <si>
    <t>5533301325R</t>
  </si>
  <si>
    <t>Zárubeň kovová - polodrážková (klasická); pro přesné zdění; H' = 1 970 mm; B' = 800 mm; t = 150 mm; počet křídel: 1; materiál těsnění: PVC; typ závěsů: stavitelné</t>
  </si>
  <si>
    <t>D6 : 3</t>
  </si>
  <si>
    <t>5533301335R</t>
  </si>
  <si>
    <t>Zárubeň kovová - polodrážková (klasická); pro přesné zdění; H' = 1 970 mm; B' = 900 mm; t = 150 mm; počet křídel: 1; materiál těsnění: PVC; typ závěsů: stavitelné</t>
  </si>
  <si>
    <t>D8;D9;D10 : 2+3+1+1</t>
  </si>
  <si>
    <t>5533301336R</t>
  </si>
  <si>
    <t>Zárubeň kovová - polodrážková (klasická); pro přesné zdění; H' = 1 970 mm; B' = 900 mm; t = 150 mm; počet křídel: 1; materiál těsnění: PVC; typ závěsů: stavitelné; požární odolnost: E, I, W; 30</t>
  </si>
  <si>
    <t>D3 : 1</t>
  </si>
  <si>
    <t>5533301366R</t>
  </si>
  <si>
    <t>Zárubeň kovová - polodrážková (klasická); pro přesné zdění; H' = 1 970 mm; B' = 1 450 mm; t = 150 mm; počet křídel: 2; materiál těsnění: PVC; typ závěsů: stavitelné; požární odolnost: E, I, W; 30</t>
  </si>
  <si>
    <t>M64001</t>
  </si>
  <si>
    <t>Atypická zárubeň nerez rámová 900x2100mm</t>
  </si>
  <si>
    <t>D13 : 1</t>
  </si>
  <si>
    <t>941955003R00</t>
  </si>
  <si>
    <t>Lešení lehké pracovní pomocné pomocné, o výšce lešeňové podlahy přes 1,9 do 2,5 m</t>
  </si>
  <si>
    <t>800-3</t>
  </si>
  <si>
    <t>Začátek provozního součtu</t>
  </si>
  <si>
    <t xml:space="preserve">  4,35+6,85+10,89+30,45+28,45+33,7+6,5+7,5+9,6+14,6+5,15+13,3+2,75+7,46+2,35</t>
  </si>
  <si>
    <t xml:space="preserve">  13,34+15,6+11,5+63,7+40,1+14,66</t>
  </si>
  <si>
    <t>Konec provozního součtu</t>
  </si>
  <si>
    <t>2/3 podlahové plochy : 342,8*(2/3)</t>
  </si>
  <si>
    <t>946941102RT4</t>
  </si>
  <si>
    <t>Montáž sestavy pojízdného hliníkového lešení (věže) plochy 2,5 x 1,45 m, pracovní výšky do 10,2 m</t>
  </si>
  <si>
    <t>sada</t>
  </si>
  <si>
    <t>pro nátěry vzt vně : 1</t>
  </si>
  <si>
    <t>946941192RT4</t>
  </si>
  <si>
    <t>Pronájem pojízdného hliníkového lešení plochy 2,5 x 1,45 m, pracovní výšky do 10,2 m</t>
  </si>
  <si>
    <t>den</t>
  </si>
  <si>
    <t>946941802RT4</t>
  </si>
  <si>
    <t>Demontáž sestavy pojízdného hliníkového lešení (věže) plochy 2,5 x 1,45 m, pracovní výšky do 10,3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</si>
  <si>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</si>
  <si>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</si>
  <si>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4,23*16,26+23,61*12,17+4,06*11,45+2,3*3,3</t>
  </si>
  <si>
    <t>11,35*1,5</t>
  </si>
  <si>
    <t>953942121R00</t>
  </si>
  <si>
    <t xml:space="preserve">Drobné kovové předměty se zalitím maltou cementovou osazování drobných kovových předmětů, bez dodání kovových předmětů  ochranných úhelníků do připraveých otvorů vodorovných, svislých nebo šikmých </t>
  </si>
  <si>
    <t>OV13 : 4+12</t>
  </si>
  <si>
    <t>Z36 : 34</t>
  </si>
  <si>
    <t>953941312R00</t>
  </si>
  <si>
    <t>Osazení předmětů na hmoždinky osazení hasicího přístroje</t>
  </si>
  <si>
    <t>95001</t>
  </si>
  <si>
    <t>D+M Dřevěná rohož 1700x1200x150mm, (ozn. OV3)</t>
  </si>
  <si>
    <t>specifikace dle výpisu prvků</t>
  </si>
  <si>
    <t>95002</t>
  </si>
  <si>
    <t>D+M výstražné a informační cedule a značky</t>
  </si>
  <si>
    <t>kpl</t>
  </si>
  <si>
    <t>95004</t>
  </si>
  <si>
    <t>D+M prostupová požární ucpávka - tl. stěny 100mm, (ozn. OV19)</t>
  </si>
  <si>
    <t>953942425RC1</t>
  </si>
  <si>
    <t>Osazení rámů kovových poklopů v podlahách plochy do 2m2</t>
  </si>
  <si>
    <t xml:space="preserve">pro podlahové žlaby a váhu v gastru : </t>
  </si>
  <si>
    <t>pouze osazení - dodá dodavatel gastro : 8</t>
  </si>
  <si>
    <t>95003</t>
  </si>
  <si>
    <t>HZS - Zednické přípomoce a ostatní práce</t>
  </si>
  <si>
    <t>hod</t>
  </si>
  <si>
    <t>HZS</t>
  </si>
  <si>
    <t>POL10_</t>
  </si>
  <si>
    <t>Zednické práce - přípomoce profesím, ostatní zednické práce nezjištěné, jejichž nutnost vyplývá ze zjištěných skutečností během realizace stavby a vzhledem k povaze stavby nebylo jejich zjištění možné předem zahájením.</t>
  </si>
  <si>
    <t>44984114C</t>
  </si>
  <si>
    <t>Přístroj hasicí práškový PG10 - 34A, 183B</t>
  </si>
  <si>
    <t>54916812.AC</t>
  </si>
  <si>
    <t>Lišta ochranná rohová zdiva 50x50mm - dl. 170 cm, (ozn. OV13)</t>
  </si>
  <si>
    <t>022;025 : 4+12</t>
  </si>
  <si>
    <t>54916812.C2</t>
  </si>
  <si>
    <t>Úhelník ochranný roh zdiva 50x50x200mm - nerez, (ozn. Z36)</t>
  </si>
  <si>
    <t>961044111R00</t>
  </si>
  <si>
    <t>Bourání základů z betonu prostého</t>
  </si>
  <si>
    <t>801-3</t>
  </si>
  <si>
    <t>nebo vybourání otvorů průřezové plochy přes 4 m2 v základech,</t>
  </si>
  <si>
    <t>ubourání šachet : (1,4*2+0,6*2)*0,25*0,15*2+(1,5*2+0,8*2)*0,25*0,15*2</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</si>
  <si>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</si>
  <si>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</si>
  <si>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</si>
  <si>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příčky do tl. 120 : (3,56*3+1*2+1,1*2)*2,97-0,6*2*6</t>
  </si>
  <si>
    <t>962031125R00</t>
  </si>
  <si>
    <t>Bourání příček z cihel pálených děrovaných, tloušťky 140 mm</t>
  </si>
  <si>
    <t>pro příčky tl 120-150mm : 3,56*2,97+(7,66+0,5+1,86)*2,94-0,85*0,92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</si>
  <si>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</si>
  <si>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</si>
  <si>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</si>
  <si>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3,58*0,195*2,97+(3,56*2*0,17*2,97)+(3+3,57+3,63)*0,17*2,93-2,3*0,17*1,35</t>
  </si>
  <si>
    <t>5,36*0,19*2,94-0,9*0,19*2*2+3,56*0,165*2,97+(5,36+0,6)*0,165*2,94</t>
  </si>
  <si>
    <t>1,49*0,18*2,96-1,1*2*0,18</t>
  </si>
  <si>
    <t>962036412R00</t>
  </si>
  <si>
    <t>Demontáž sádrokartonových, sádrovláknitých příček a předstěn předstěna, sádrokartonová bez minerální izolace, jednoduchá ocelová konstrukce, 1xopláštěná deskou tl. 12,5 mm</t>
  </si>
  <si>
    <t>kapotáž vzt : (0,7+0,95)*2,94+2,6*2,94</t>
  </si>
  <si>
    <t>962081131R00</t>
  </si>
  <si>
    <t>Bourání zdiva příček ze skleněných tvárnic, tloušťky do 100 mm</t>
  </si>
  <si>
    <t>nebo vybourání otvorů jakýchkoliv rozměrů, včetně pomocného lešení o výšce podlahy do 1900 mm a pro zatížení do 1,5 kPa  (150 kg/m2),</t>
  </si>
  <si>
    <t>okno : 0,9*1,14</t>
  </si>
  <si>
    <t>vnitř. nadsvětl. : (2,96+2,92)*0,8</t>
  </si>
  <si>
    <t>963016111R00</t>
  </si>
  <si>
    <t>Demontáž sádrokartonových a sádrovláknitých podhledů z desek bez minerální izolace, na jednoduché ocelové konstrukci, 1x opláštěné tl. 12,5 mm</t>
  </si>
  <si>
    <t>podhled 0.21 : 14,35*1,49+1,49*0,51*2</t>
  </si>
  <si>
    <t>opláštění vzt : (0,8+0,39)*(3,05+5,34)+(0,45+0,37)*2,56+(0,43+0,32)*(3,1+3,2)+(0,43*3)*0,31</t>
  </si>
  <si>
    <t>(0,3+0,3)*(2,34+0,5+2,67)</t>
  </si>
  <si>
    <t>963050001T00</t>
  </si>
  <si>
    <t>Bourání schodišťových konstrukcí betonových</t>
  </si>
  <si>
    <t>st. schodiště ke vchodům : 1,65*0,9*0,18+1,65*0,6*0,18+1,65*0,3*0,18</t>
  </si>
  <si>
    <t>1,89*0,9*0,18+1,9*0,6*0,18+1,91*0,3*0,18</t>
  </si>
  <si>
    <t>965042241RT2</t>
  </si>
  <si>
    <t>Bourání podkladů pod dlažby nebo litých celistvých dlažeb a mazanin  betonových nebo z litého asfaltu, tloušťky přes 100 mm, plochy přes 4 m2</t>
  </si>
  <si>
    <t>Pro úpravu rev šachet, zapuštěné žlaby gastro, váha a kanalizace : 48,2*0,15</t>
  </si>
  <si>
    <t>965043341RT1</t>
  </si>
  <si>
    <t>Bourání podkladů pod dlažby nebo litých celistvých dlažeb a mazanin  betonových s potěrem nebo teracem, tloušťky do 100 mm, plochy přes 4 m2</t>
  </si>
  <si>
    <t>podlahy 035-040 : (5,41+13,28+10,16+13,34+16,47+9,72)*0,04</t>
  </si>
  <si>
    <t>965048250R00</t>
  </si>
  <si>
    <t>Bourání podkladů pod dlažby nebo litých celistvých dlažeb a mazanin  Dočištění povrchu po vybourání dlažeb do cementové malty, plochy do 50%</t>
  </si>
  <si>
    <t xml:space="preserve">po vybouraném neracu dlažbě a potěru : </t>
  </si>
  <si>
    <t>Odkaz na mn. položky pořadí 135 : 118,68000</t>
  </si>
  <si>
    <t>Odkaz na mn. položky pořadí 136 : 66,20430</t>
  </si>
  <si>
    <t>podlahy 035-040 : (5,41+13,28+10,16+13,34+16,47+9,72)</t>
  </si>
  <si>
    <t>965081713RT1</t>
  </si>
  <si>
    <t>Bourání podlah z keramických dlaždic, tloušťky do 10 mm, plochy přes 1 m2</t>
  </si>
  <si>
    <t>bez podkladního lože, s jakoukoliv výplní spár</t>
  </si>
  <si>
    <t>022-029;034;041-043 : 5,64+1,18+1,07+0,99+1,02+1,19+1,17+5,77+11,6+55,74+9,4+23,91</t>
  </si>
  <si>
    <t>965081813RT1</t>
  </si>
  <si>
    <t>Bourání podlah z dlaždic teracových, tloušťky do 30 mm, plochy přes 1 m2</t>
  </si>
  <si>
    <t xml:space="preserve">vč litého teraca : </t>
  </si>
  <si>
    <t>002;021;031;033 : 2,07*1,49+43,11+13,01+7</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</si>
  <si>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</si>
  <si>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</si>
  <si>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</si>
  <si>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vchod. dveře : 2,14*0,25*2*2</t>
  </si>
  <si>
    <t>vnitř : 0,32*2,79</t>
  </si>
  <si>
    <t>968061125R00</t>
  </si>
  <si>
    <t>Vyvěšení nebo zavěšení dřevěných křídel dveří, plochy do 2 m2</t>
  </si>
  <si>
    <t>oken, dveří a vrat, s uložením a opětovným zavěšením po provedení stavebních změn,</t>
  </si>
  <si>
    <t>25+2</t>
  </si>
  <si>
    <t>968072455R00</t>
  </si>
  <si>
    <t>Vybourání a vyjmutí kovových rámů a rolet rámů, včetně pomocného lešení o výšce podlahy do 1900 mm a pro zatížení do 1,5 kPa  (150 kg/m2) dveřních zárubní, plochy do 2 m2</t>
  </si>
  <si>
    <t>pouze zárubně samostatně které nejsou součástí bourané příčky : 0,8*2*8+0,9*2*3</t>
  </si>
  <si>
    <t>968072456R00</t>
  </si>
  <si>
    <t>Vybourání a vyjmutí kovových rámů a rolet rámů, včetně pomocného lešení o výšce podlahy do 1900 mm a pro zatížení do 1,5 kPa  (150 kg/m2) dveřních zárubní, plochy přes 2 m2</t>
  </si>
  <si>
    <t>1,1*2+1,45*2</t>
  </si>
  <si>
    <t xml:space="preserve">pouze zárubně samostatně které nejsou součástí bourané příčky : </t>
  </si>
  <si>
    <t>968083001R00</t>
  </si>
  <si>
    <t>Vybourání plastových výplní otvorů oken, do 1 m2</t>
  </si>
  <si>
    <t>0,85*0,92</t>
  </si>
  <si>
    <t>968083003R00</t>
  </si>
  <si>
    <t>Vybourání plastových výplní otvorů oken, do 4 m2</t>
  </si>
  <si>
    <t>2,39*1,35</t>
  </si>
  <si>
    <t>968083011R00</t>
  </si>
  <si>
    <t>Vybourání plastových výplní otvorů prosklených dveří, do 2 m2</t>
  </si>
  <si>
    <t>vchod dveře : 0,92*2,14*2</t>
  </si>
  <si>
    <t>968096002R00</t>
  </si>
  <si>
    <t xml:space="preserve">Vybourání vnitřních parapetů plastových, šířky do 50 cm,  </t>
  </si>
  <si>
    <t>1,17*6+1,15*6+1,16*12+1,18+1,32+1,31</t>
  </si>
  <si>
    <t>970251150R00</t>
  </si>
  <si>
    <t>Řezání železobetonu hloubka řezu 150 mm</t>
  </si>
  <si>
    <t xml:space="preserve">vyřezání otvorů v podlahách pro žlaby v gastru : </t>
  </si>
  <si>
    <t>(1,8*2+0,3*2)+(0,8*2+0,4*2)+(1,2*2+0,4*2)+(0,7*2+1,2*2)</t>
  </si>
  <si>
    <t>(1*2+0,5*2)+(0,9*2+0,4*2)+(0,4*4)</t>
  </si>
  <si>
    <t>971033241R00</t>
  </si>
  <si>
    <t>Vybourání otvorů ve zdivu cihelném z jakýchkoliv cihel pálených  na jakoukoliv maltu vápenou nebo vápenocementovou, plochy do 0,0225 m2, tloušťky do 300 mm</t>
  </si>
  <si>
    <t>základovém nebo nadzákladovém,</t>
  </si>
  <si>
    <t>971033251R00</t>
  </si>
  <si>
    <t>Vybourání otvorů ve zdivu cihelném z jakýchkoliv cihel pálených  na jakoukoliv maltu vápenou nebo vápenocementovou, plochy do 0,0225 m2, tloušťky do 450 mm</t>
  </si>
  <si>
    <t>Včetně pomocného lešení o výšce podlahy do 1900 mm a pro zatížení do 1,5 kPa  (150 kg/m2).</t>
  </si>
  <si>
    <t>971033261R00</t>
  </si>
  <si>
    <t>Vybourání otvorů ve zdivu cihelném z jakýchkoliv cihel pálených  na jakoukoliv maltu vápenou nebo vápenocementovou, plochy do 0,0225 m2, tloušťky do 600 mm</t>
  </si>
  <si>
    <t>971033341R00</t>
  </si>
  <si>
    <t>Vybourání otvorů ve zdivu cihelném z jakýchkoliv cihel pálených  na jakoukoliv maltu vápenou nebo vápenocementovou, plochy do 0,09 m2, tloušťky do 300 mm</t>
  </si>
  <si>
    <t>prostup Vz24 : 1</t>
  </si>
  <si>
    <t>ostatní : 10</t>
  </si>
  <si>
    <t>971033351R00</t>
  </si>
  <si>
    <t>Vybourání otvorů ve zdivu cihelném z jakýchkoliv cihel pálených  na jakoukoliv maltu vápenou nebo vápenocementovou, plochy do 0,09 m2, tloušťky do 450 mm</t>
  </si>
  <si>
    <t>Vz31; Vz29;Vz25;Vz23;Vz26 : 1+1+1+1+1</t>
  </si>
  <si>
    <t>971033431R00</t>
  </si>
  <si>
    <t>Vybourání otvorů ve zdivu cihelném z jakýchkoliv cihel pálených  na jakoukoliv maltu vápenou nebo vápenocementovou, plochy do 0,25 m2, tloušťky do 150 mm</t>
  </si>
  <si>
    <t>prostup Vz13 : 1</t>
  </si>
  <si>
    <t>971033441R00</t>
  </si>
  <si>
    <t>Vybourání otvorů ve zdivu cihelném z jakýchkoliv cihel pálených  na jakoukoliv maltu vápenou nebo vápenocementovou, plochy do 0,25 m2, tloušťky do 300 mm</t>
  </si>
  <si>
    <t>prostupy VZ27;Vz20;Vz19 : 1+1+1</t>
  </si>
  <si>
    <t>971033451R00</t>
  </si>
  <si>
    <t>Vybourání otvorů ve zdivu cihelném z jakýchkoliv cihel pálených  na jakoukoliv maltu vápenou nebo vápenocementovou, plochy do 0,25 m2, tloušťky do 450 mm</t>
  </si>
  <si>
    <t>Vz21 : 1</t>
  </si>
  <si>
    <t>8</t>
  </si>
  <si>
    <t>971033521R00</t>
  </si>
  <si>
    <t>Vybourání otvorů ve zdivu cihelném z jakýchkoliv cihel pálených  na jakoukoliv maltu vápenou nebo vápenocementovou, plochy do 1 m2, tloušťky do 100 mm</t>
  </si>
  <si>
    <t>1*2,79-0,9*2</t>
  </si>
  <si>
    <t>971033541R00</t>
  </si>
  <si>
    <t>Vybourání otvorů ve zdivu cihelném z jakýchkoliv cihel pálených  na jakoukoliv maltu vápenou nebo vápenocementovou, plochy do 1 m2, tloušťky do 300 mm</t>
  </si>
  <si>
    <t>otvory : 0,27*2,15*0,22</t>
  </si>
  <si>
    <t>niky : 1,2*0,6*0,3</t>
  </si>
  <si>
    <t>Vz3;Vz4 : 0,73*0,35*0,225+0,9*0,35*0,225</t>
  </si>
  <si>
    <t>971033561R00</t>
  </si>
  <si>
    <t>Vybourání otvorů ve zdivu cihelném z jakýchkoliv cihel pálených  na jakoukoliv maltu vápenou nebo vápenocementovou, plochy do 1 m2, tloušťky do 600 mm</t>
  </si>
  <si>
    <t>obvod. stěny : 1,1*0,65*0,48*2+1,1*0,73*0,48</t>
  </si>
  <si>
    <t>prostupy Vz2;Vz8 : 0,9*0,35*0,48+1,1*0,3*0,48</t>
  </si>
  <si>
    <t>971033621R00</t>
  </si>
  <si>
    <t>Vybourání otvorů ve zdivu cihelném z jakýchkoliv cihel pálených  na jakoukoliv maltu vápenou nebo vápenocementovou, plochy do 4 m2, tloušťky do 100 mm</t>
  </si>
  <si>
    <t>(1,02*2,15-0,8*2)+(1,03*2,79-0,8*2)+(1,01*2,76-0,8*2)+(1,04*2,79-0,8*2)+(2,92*2-0,9*2)</t>
  </si>
  <si>
    <t>(1,15*2,79-0,9*2)+(2,96*2-0,9*2)+(0,98*2,79-0,8*2)+(1,72*2,05-0,8*2)</t>
  </si>
  <si>
    <t>971033641R00</t>
  </si>
  <si>
    <t>Vybourání otvorů ve zdivu cihelném z jakýchkoliv cihel pálených  na jakoukoliv maltu vápenou nebo vápenocementovou, plochy do 4 m2, tloušťky do 300 mm</t>
  </si>
  <si>
    <t>0,94*2,09*0,17+(1,95*2,97-0,8*2)*0,17+0,9*2,03*0,17+(1,9*2,03-1,08*2,15)*0,18</t>
  </si>
  <si>
    <t>(1*2,97-0,8*2)*0,18+(1,095*2,76-0,8*2)*0,18+(1,3*2,97-1,1*2)*0,18+(1,02*2,79)*0,18</t>
  </si>
  <si>
    <t>2,3*2,1*0,255</t>
  </si>
  <si>
    <t>971033651R00</t>
  </si>
  <si>
    <t>Vybourání otvorů ve zdivu cihelném z jakýchkoliv cihel pálených  na jakoukoliv maltu vápenou nebo vápenocementovou, plochy do 4 m2, tloušťky do 600 mm</t>
  </si>
  <si>
    <t>vnitřní : 1,38*2,63*0,32+0,8*2,15*0,32+0,81*2,15*0,49+0,49*2,78+(0,57*2,69*0,32+0,3*2,69*0,18)</t>
  </si>
  <si>
    <t>0,6*2,69*0,48+1,1*2,69*0,48+1,2*2,69*0,48+1*2,15*0,48</t>
  </si>
  <si>
    <t>973031324R00</t>
  </si>
  <si>
    <t>Vysekání v cihelném zdivu výklenků a kapes kapes na jakoukoliv maltu vápennou nebo vápenocementovou, plochy do 0,1 m2, hloubky do 150 mm</t>
  </si>
  <si>
    <t>973031325R00</t>
  </si>
  <si>
    <t>Vysekání v cihelném zdivu výklenků a kapes kapes na jakoukoliv maltu vápennou nebo vápenocementovou, plochy do 0,1 m2, hloubky do 300 mm</t>
  </si>
  <si>
    <t>973031345R00</t>
  </si>
  <si>
    <t>Vysekání v cihelném zdivu výklenků a kapes kapes na jakoukoliv maltu vápennou nebo vápenocementovou, plochy do 0,25 m2, hloubky do 300 mm</t>
  </si>
  <si>
    <t>973031812R00</t>
  </si>
  <si>
    <t>Vysekání v cihelném zdivu výklenků a kapes kapes pro zavázání nových příček na jakoukoliv maltu vápennou nebo vápenocementovou, tloušťky do 100 mm</t>
  </si>
  <si>
    <t>2,96*6+2,79+2,74+2,94</t>
  </si>
  <si>
    <t>973031813R00</t>
  </si>
  <si>
    <t>Vysekání v cihelném zdivu výklenků a kapes kapes pro zavázání nových příček na jakoukoliv maltu vápennou nebo vápenocementovou, tloušťky do 150 mm</t>
  </si>
  <si>
    <t>2,96*5+2,94*4</t>
  </si>
  <si>
    <t>974031664R00</t>
  </si>
  <si>
    <t>Vysekání rýh v jakémkoliv zdivu cihelném pro vtahování nosníků do zdí, před vybouráním otvorů  do hloubky 150 mm, při výšce nosníku do 150 mm</t>
  </si>
  <si>
    <t>1,3*2+1,3+2,4+1,3*4+1,3*2+1,3+2,2+1,4*2+1,5*3+1,3*3+1,4*3+1,4*3+1,4*3+1,6*3</t>
  </si>
  <si>
    <t>1,2*3+1,85+1,6*2*2+0,8*2+0,8*2+0,5+0,5</t>
  </si>
  <si>
    <t>974031666R00</t>
  </si>
  <si>
    <t>Vysekání rýh v jakémkoliv zdivu cihelném pro vtahování nosníků do zdí, před vybouráním otvorů  do hloubky 150 mm, při výšce nosníku do 250 mm</t>
  </si>
  <si>
    <t>2,5*2+2,7*2</t>
  </si>
  <si>
    <t>974042574R00</t>
  </si>
  <si>
    <t>Vysekání rýh v betonové a jiné monolitické dlažbě do hloubky 200 mm, šířky do 150 mm</t>
  </si>
  <si>
    <t>s betonovým podkladem,</t>
  </si>
  <si>
    <t>pro ZTI - voda : 0,22+5,1+5,615+5,51+0,195*3+1,8+3,15+1,62+4,17+1,08+0,4+0,655</t>
  </si>
  <si>
    <t>5,525+0,25+0,755+1,99+3,585+0,24+0,15+0,46+0,925</t>
  </si>
  <si>
    <t>975043121R00</t>
  </si>
  <si>
    <t>Jednořadové podchycení stropů pro osazení nosníků pro osazení nosníků do výšky podchycení 3,5 m  při zatížení hmotnosti přes 750 do 1000 kg/m</t>
  </si>
  <si>
    <t>976085311R00</t>
  </si>
  <si>
    <t>Vybourání madel, objímek, rámů, mříží apod. kanalizačních rámů litinových, z rýhovaného plechu nebo betonových včetně poklopů nebo mříží  plochy do 0,6 m2</t>
  </si>
  <si>
    <t>978011121R00</t>
  </si>
  <si>
    <t>Otlučení omítek vápenných nebo vápenocementových vnitřních s vyškrabáním spár, s očištěním zdiva stropů, v rozsahu do 10 %</t>
  </si>
  <si>
    <t>Odkaz na mn. položky pořadí 66 : 252,49000</t>
  </si>
  <si>
    <t>978011141R00</t>
  </si>
  <si>
    <t>Otlučení omítek vápenných nebo vápenocementových vnitřních s vyškrabáním spár, s očištěním zdiva stropů, v rozsahu do 30 %</t>
  </si>
  <si>
    <t>Odkaz na mn. položky pořadí 67 : 90,31000</t>
  </si>
  <si>
    <t>978013161R00</t>
  </si>
  <si>
    <t>Otlučení omítek vápenných nebo vápenocementových vnitřních s vyškrabáním spár, s očištěním zdiva stěn, v rozsahu do 50 %</t>
  </si>
  <si>
    <t>Odkaz na mn. položky pořadí 74 : 510,65505</t>
  </si>
  <si>
    <t>978041103R00</t>
  </si>
  <si>
    <t>Odstranění kontaktního zateplovacího systému z fasádního polystyrenu EPS F, tloušťky 30 mm, s omítkou</t>
  </si>
  <si>
    <t>vchod : (0,92+2,05*2)*0,25*2</t>
  </si>
  <si>
    <t>přiz. okna : (1,14+0,9)*0,25</t>
  </si>
  <si>
    <t>978041110R00</t>
  </si>
  <si>
    <t>Odstranění kontaktního zateplovacího systému z fasádního polystyrenu EPS F, tloušťky 100 mm, s omítkou</t>
  </si>
  <si>
    <t>978059531R00</t>
  </si>
  <si>
    <t>Odsekání a odebrání obkladů stěn z obkládaček vnitřních z jakýchkoliv materiálů, plochy přes 2 m2</t>
  </si>
  <si>
    <t>včetně otlučení podkladní omítky až na zdivo,</t>
  </si>
  <si>
    <t>pouze na nebouraných stěnách : (1,6+0,89+0,88+1,69+1+1,1+1,44+3,115+1,61)*1,8</t>
  </si>
  <si>
    <t>(5,36-2,3+3,05+5,34+12,36+3,63+0,45+1,2)*1,8</t>
  </si>
  <si>
    <t>ostění oken;dveří : (0,25*0,48)*12+0,25*2,03*5+0,38*2,03*3</t>
  </si>
  <si>
    <t>otvory : -0,8*1,8-0,8*1,8-1,02*1,8-1,16*0,48*6-0,9*0,48</t>
  </si>
  <si>
    <t>728415813R00</t>
  </si>
  <si>
    <t>Demontáž větrací nebo ventilační mřížky do průřezu 0,15 m2</t>
  </si>
  <si>
    <t>800-728</t>
  </si>
  <si>
    <t>999281105R00</t>
  </si>
  <si>
    <t xml:space="preserve">Přesun hmot pro opravy a údržbu objektů pro opravy a údržbu dosavadních objektů včetně vnějších plášťů  výšky do 6 m,  </t>
  </si>
  <si>
    <t>Přesun hmot</t>
  </si>
  <si>
    <t>POL7_</t>
  </si>
  <si>
    <t>oborů 801, 803, 811 a 812</t>
  </si>
  <si>
    <t xml:space="preserve">Hmotnosti z položek s pořadovými čísly: : </t>
  </si>
  <si>
    <t xml:space="preserve">8,9,10,11,12,13,14,15,16,17,18,19,20,21,22,23,24,25,26,27,28,29,30,31,32,33,34,35,36,37,38,39,41,42, : </t>
  </si>
  <si>
    <t xml:space="preserve">43,44,45,46,47,48,49,50,51,52,53,54,55,56,57,58,59,60,61,62,63,65,66,67,68,69,70,71,72,73,74,75,76, : </t>
  </si>
  <si>
    <t xml:space="preserve">77,79,80,81,82,83,84,85,86,87,89,90,91,92,93,94,95,96,97,98,99,100,101,102,103,104,105,106,107,108, : </t>
  </si>
  <si>
    <t xml:space="preserve">109,113,114,115,116,118,119,121,122,123,125,126,127,128,129,130,139,140,141,142,143,147,148,149,150, : </t>
  </si>
  <si>
    <t xml:space="preserve">151,152,153,154,155,156,157,158,159,160,161,162,168, : </t>
  </si>
  <si>
    <t>Součet: : 149,98653</t>
  </si>
  <si>
    <t>711111001R00</t>
  </si>
  <si>
    <t>Provedení izolace proti zemní vlhkosti natěradly za studena na ploše vodorovné nátěrem penetračním, 1 x nátěr, materiál ve specifikaci</t>
  </si>
  <si>
    <t>800-711</t>
  </si>
  <si>
    <t>Odkaz na mn. položky pořadí 179 : 64,53000</t>
  </si>
  <si>
    <t>711141559RT2</t>
  </si>
  <si>
    <t xml:space="preserve">Provedení izolace proti zemní vlhkosti pásy přitavením vodorovná, 2 vrstvy, bez dodávky izolačních pásů,  </t>
  </si>
  <si>
    <t>Doplnění hydroizolace pod dobetonávky podlah : 48,2+9,6</t>
  </si>
  <si>
    <t>pod váhu : 0,82*1+(1*2+0,82*2)*0,25</t>
  </si>
  <si>
    <t>vyspravení a napojení na stáv hydroizolace : 5</t>
  </si>
  <si>
    <t xml:space="preserve">bude upřesněno : </t>
  </si>
  <si>
    <t>711212000R00</t>
  </si>
  <si>
    <t>Izolace proti vodě nátěr podkladní pod hydroizolační stěrky</t>
  </si>
  <si>
    <t>Odkaz na mn. položky pořadí 181 : 309,83732</t>
  </si>
  <si>
    <t>Odkaz na mn. položky pořadí 182 : 20,00000</t>
  </si>
  <si>
    <t>711212002R00</t>
  </si>
  <si>
    <t>Izolace proti vodě stěrka hydroizolační  proti zemní vlhkosti</t>
  </si>
  <si>
    <t>dvouvrstvá</t>
  </si>
  <si>
    <t xml:space="preserve">pro podlahy P1;P3;P4 + vytažení na stěny : </t>
  </si>
  <si>
    <t>022 : 10,89+(6,59*2+1,49*2+0,33*2+0,32*2-2,1-1*2-1,2)*0,2</t>
  </si>
  <si>
    <t>023 : 30,45+(7,99*2+3,56*2-1-2,1-1,2)*0,2</t>
  </si>
  <si>
    <t>024 : 28,45+(8,375*2+3,56*2-1-1,2-2,92-1,15)*0,2</t>
  </si>
  <si>
    <t>025 : 33,7+(17,85*2+1,49*2+1,62*2+0,49*2+1,55*2-0,9*6-0,8*2-1*5-2,92-1,15+0,33*4+0,32*4+0,15*2)*0,2</t>
  </si>
  <si>
    <t>026 : 6,5+(1,65*2+3,78*2-0,9-1,165+0,2*2)*0,2</t>
  </si>
  <si>
    <t>027 : 7,5+(1,96*2+3,56*2+0,22*2-1,15-1-0,9+0,2*2)*0,2</t>
  </si>
  <si>
    <t>028 : 9,6+(3,11*2+3,56*2+0,22*2-0,9)*0,2</t>
  </si>
  <si>
    <t>029 : 14,6+(2,74*2+5,36*2-1-1,1)*0,2</t>
  </si>
  <si>
    <t>031 : 5,15+(2,36*2+1,84*2+0,39*2+0,22*2-0,8)*0,2</t>
  </si>
  <si>
    <t>033 : 2,75+(1,52*2+1,62*2+0,39*2-0,81)*0,2+(1,62+1,52)*0,18</t>
  </si>
  <si>
    <t>035 : 2,35+(2,14*2+1,15*2-0,8)*0,2</t>
  </si>
  <si>
    <t>036 : 13,34*(3,56*2+3,71*2+1,35*2-0,9)*0,2</t>
  </si>
  <si>
    <t>038 : 11,5+(2,085*2+5,36*2+0,33*2-0,9)*0,2</t>
  </si>
  <si>
    <t>039 : 63,7+(11,825*2+5,36+1,92*2+0,15*2+0,33*2-1,02-1-1)*0,2</t>
  </si>
  <si>
    <t>711212012R00</t>
  </si>
  <si>
    <t>Izolace proti vodě stěrka hydroizolační vyztužená tkaninou pružná</t>
  </si>
  <si>
    <t>vysprávky a napojení na stáv hydroizolace : 20</t>
  </si>
  <si>
    <t>711212601R00</t>
  </si>
  <si>
    <t>Izolace proti vodě doplňky  těsnicí pás š.120 mm do spoje podlaha-stěna</t>
  </si>
  <si>
    <t>022 : (6,59*2+1,49*2+0,33*2+0,32*2-2,1-1*2-1,2)</t>
  </si>
  <si>
    <t>023 : (7,99*2+3,56*2-1-2,1-1,2)</t>
  </si>
  <si>
    <t>024 : (8,375*2+3,56*2-1-1,2-2,92-1,15)</t>
  </si>
  <si>
    <t>025 : (17,85*2+1,49*2+1,62*2+0,49*2+1,55*2-0,9*6-0,8*2-1*5-2,92-1,15+0,33*4+0,32*4+0,15*2)</t>
  </si>
  <si>
    <t>026 : (1,65*2+3,78*2-0,9-1,165+0,2*2)</t>
  </si>
  <si>
    <t>027 : (1,96*2+3,56*2+0,22*2-1,15-1-0,9+0,2*2)</t>
  </si>
  <si>
    <t>028 : (3,11*2+3,56*2+0,22*2-0,9)</t>
  </si>
  <si>
    <t>029 : (2,74*2+5,36*2-1-1,1)</t>
  </si>
  <si>
    <t>031 : (2,36*2+1,84*2+0,39*2+0,22*2-0,8)</t>
  </si>
  <si>
    <t>033 : (1,52*2+1,62*2+0,39*2-0,81)*0,2</t>
  </si>
  <si>
    <t>035 : (2,14*2+1,15*2-0,8)</t>
  </si>
  <si>
    <t>036 : (3,56*2+3,71*2+1,35*2-0,9)</t>
  </si>
  <si>
    <t>038 : (2,085*2+5,36*2+0,33*2-0,9)</t>
  </si>
  <si>
    <t>039 : (11,825*2+5,36+1,92*2+0,15*2+0,33*2-1,02-1-1)</t>
  </si>
  <si>
    <t>711212611R00</t>
  </si>
  <si>
    <t>Izolace proti vodě doplňky  těsnicí pás šířky 120 mm do svislých koutů</t>
  </si>
  <si>
    <t>0,2*126+2</t>
  </si>
  <si>
    <t>711212621R00</t>
  </si>
  <si>
    <t>Izolace proti vodě doplňky  těsnění prostupů těsnicí manžetou</t>
  </si>
  <si>
    <t>prostupy v podlaze : 38</t>
  </si>
  <si>
    <t>11163111R</t>
  </si>
  <si>
    <t>Penetrace asfaltová; funkce: zpevnění povrchu, adhezní můstek; ředidlo: organické</t>
  </si>
  <si>
    <t>kg</t>
  </si>
  <si>
    <t>64,53*0,3</t>
  </si>
  <si>
    <t>62852251R</t>
  </si>
  <si>
    <t>Pás hydroizolační asfaltový tl = 4,0 mm; funkce: protiradonová, parobrzdná; nosná vložka: PES rohož; asfalt: modifikovaný; horní strana: minerální posyp; spodní strana: spalitelná fólie</t>
  </si>
  <si>
    <t>64,53</t>
  </si>
  <si>
    <t>Koeficient ztratné, prořez: 0,15</t>
  </si>
  <si>
    <t>62852265R</t>
  </si>
  <si>
    <t>Pás hydroizolační asfaltový tl = 4,0 mm; funkce: protiradonová, parobrzdná; nosná vložka: skelná tkanina; asfalt: modifikovaný; horní strana: minerální posyp; spodní strana: spalitelná fólie</t>
  </si>
  <si>
    <t>998711101R00</t>
  </si>
  <si>
    <t>Přesun hmot pro izolace proti vodě svisle do 6 m</t>
  </si>
  <si>
    <t>50 m vodorovně měřeno od těžiště půdorysné plochy skládky do těžiště půdorysné plochy objektu</t>
  </si>
  <si>
    <t xml:space="preserve">179,180,181,182,183,184,185,186,187,188, : </t>
  </si>
  <si>
    <t>Součet: : 2,10262</t>
  </si>
  <si>
    <t>713111121RT1</t>
  </si>
  <si>
    <t xml:space="preserve">Montáž tepelné izolace stropů rovných, spodem, uchycení drátem,  </t>
  </si>
  <si>
    <t>800-713</t>
  </si>
  <si>
    <t xml:space="preserve">izolace podhledů S1;2;5 a čel : </t>
  </si>
  <si>
    <t>Odkaz na mn. položky pořadí 59 : 95,89000</t>
  </si>
  <si>
    <t>Odkaz na mn. položky pořadí 60 : 145,10000</t>
  </si>
  <si>
    <t>Odkaz na mn. položky pořadí 61 : 0,99680</t>
  </si>
  <si>
    <t>Odkaz na mn. položky pořadí 62 : 6,89000</t>
  </si>
  <si>
    <t>Odkaz na mn. položky pořadí 63 : 0,83440</t>
  </si>
  <si>
    <t>713101121R00</t>
  </si>
  <si>
    <t>Odstranění tepelné izolace z desek, lamel, rohoží, pásů a foukané izolace stropů a podhledů, volně uložené, z minerálních desek, lamel, rohoží a pásů, tloušťky do 100 mm</t>
  </si>
  <si>
    <t xml:space="preserve">SDK podhledy : </t>
  </si>
  <si>
    <t>Odkaz na mn. položky pořadí 130 : 43,41550</t>
  </si>
  <si>
    <t>631509691R</t>
  </si>
  <si>
    <t>Výrobek izolační pro budovy z minerální vlny (MW) tvar: deska; tloušťka d = 40,0 mm; OH = 60 kg/m3; lambda = 0,033 W/(m.K)</t>
  </si>
  <si>
    <t>249,7112</t>
  </si>
  <si>
    <t>Koeficient ztratné, prořez: 0,02</t>
  </si>
  <si>
    <t>998713101R00</t>
  </si>
  <si>
    <t>Přesun hmot pro izolace tepelné v objektech výšky do 6 m</t>
  </si>
  <si>
    <t>50 m vodorovně</t>
  </si>
  <si>
    <t xml:space="preserve">190,192, : </t>
  </si>
  <si>
    <t>Součet: : 0,74364</t>
  </si>
  <si>
    <t>764718304R00</t>
  </si>
  <si>
    <t>Oplechování parapetů včetně rohů, z hliníkového plechu s povrchovou pravou z polyesteru, rš 400 mm, dodávka a montáž</t>
  </si>
  <si>
    <t>800-764</t>
  </si>
  <si>
    <t>včetně rohů</t>
  </si>
  <si>
    <t>včetně spojovacích prostředků a zednických výpomocí.</t>
  </si>
  <si>
    <t>K1 : 0,94</t>
  </si>
  <si>
    <t>764410850R00</t>
  </si>
  <si>
    <t>Demontáž oplechování parapetů rš od 100 do 330 mm</t>
  </si>
  <si>
    <t>0,9</t>
  </si>
  <si>
    <t>764001</t>
  </si>
  <si>
    <t>Oplechování VZT potrubí z Al lakovaného plechu</t>
  </si>
  <si>
    <t>998764101R00</t>
  </si>
  <si>
    <t>Přesun hmot pro konstrukce klempířské v objektech výšky do 6 m</t>
  </si>
  <si>
    <t xml:space="preserve">194,196, : </t>
  </si>
  <si>
    <t>Součet: : 0,05259</t>
  </si>
  <si>
    <t>766416143R00</t>
  </si>
  <si>
    <t>Montáž obložení stěn, sloupů a pilířů o ploše přes 5 m2, panely obkladovými, z aglomerovaných desek, velikosti přes 1,5 m2</t>
  </si>
  <si>
    <t>800-766</t>
  </si>
  <si>
    <t>Včetně našroubování soklu.</t>
  </si>
  <si>
    <t xml:space="preserve">OV14 - obklad z oochran. plátů : </t>
  </si>
  <si>
    <t>022;025 : (12,45+32,3)*1,7</t>
  </si>
  <si>
    <t>766601211R00</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</si>
  <si>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</si>
  <si>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</si>
  <si>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4,04+15,26</t>
  </si>
  <si>
    <t>766711001R00</t>
  </si>
  <si>
    <t xml:space="preserve">Montáž otvorových prvků plastových oken a balkonových dveří,  </t>
  </si>
  <si>
    <t>Montáž plastových oken a dveří včetně dodávky a montáže PU pěny a spojovacích prostředků.</t>
  </si>
  <si>
    <t>0,84*2+1,18*2</t>
  </si>
  <si>
    <t>766711021R00</t>
  </si>
  <si>
    <t xml:space="preserve">Montáž otvorových prvků plastových vstupních dveří,  </t>
  </si>
  <si>
    <t>Montáž plastových dveří včetně dodávky a montáže PU pěny.</t>
  </si>
  <si>
    <t>(1,165*2+2,65*2)*2</t>
  </si>
  <si>
    <t>766661112R00</t>
  </si>
  <si>
    <t>Montáž dveřních křídel kompletizovaných otevíravých ,  , do ocelové nebo fošnové zárubně, jednokřídlových, šířky do 800 mm</t>
  </si>
  <si>
    <t>D4;D5;D6;D7 : 2+1+3+1+2</t>
  </si>
  <si>
    <t>766661122R00</t>
  </si>
  <si>
    <t>Montáž dveřních křídel kompletizovaných otevíravých ,  , do ocelové nebo fošnové zárubně, jednokřídlových, šířky přes 800 mm</t>
  </si>
  <si>
    <t>D8;D9;D10;D11;D12;D13 : 2+3+1+1+2+1+1</t>
  </si>
  <si>
    <t>766661422R00</t>
  </si>
  <si>
    <t>Montáž dveřních křídel kompletizovaných otevíravých , protipožárních, do ocelové nebo fošnové zárubně, jednokřídlových, šířky přes 800 mm</t>
  </si>
  <si>
    <t>Dveře s protipožární odolností do 30 minut.</t>
  </si>
  <si>
    <t>766661432R00</t>
  </si>
  <si>
    <t>Montáž dveřních křídel kompletizovaných otevíravých , protipožárních, do ocelové nebo fošnové zárubně, dvoukřídlových, šířky do 1450 mm</t>
  </si>
  <si>
    <t>766669113R00</t>
  </si>
  <si>
    <t>Montáž dveřních křídel kompletizovaných dokování  okopného plechu</t>
  </si>
  <si>
    <t>okopové pásky : 35</t>
  </si>
  <si>
    <t>766669117R00</t>
  </si>
  <si>
    <t>Montáž dveřních křídel kompletizovaných dokování  samozavírače na ocelovou zárubeň</t>
  </si>
  <si>
    <t>D1;D2;D3 : 1+2+1</t>
  </si>
  <si>
    <t>766670021R00</t>
  </si>
  <si>
    <t xml:space="preserve">Doplňky ke dveřním křídlům - montáž </t>
  </si>
  <si>
    <t>766694112R00</t>
  </si>
  <si>
    <t>Ostatní montáž parapetních desek dřevěných pro jakékoliv upevnění   šířky do 300 mm, délky přes 1000 do 1600 mm</t>
  </si>
  <si>
    <t>766001</t>
  </si>
  <si>
    <t>Montáž okenních sítí proti hmyzu plochy do 2m2</t>
  </si>
  <si>
    <t>SH1 - SH4 : 1+3+1+2+9+1+1+1</t>
  </si>
  <si>
    <t>766002</t>
  </si>
  <si>
    <t>D+M táhlo pro otevírání oken osazených mimo dosah</t>
  </si>
  <si>
    <t>766669117RC1</t>
  </si>
  <si>
    <t>Montáž koordinátoru zavírání 2.kř dveří</t>
  </si>
  <si>
    <t>M766001</t>
  </si>
  <si>
    <t>Okno plastové 1. křídlé 84x118 - OS - Tepelně izolační 3.Sklo, (ozn. O/1)</t>
  </si>
  <si>
    <t>M766002A</t>
  </si>
  <si>
    <t>Dveře vchodové plast. 1. křídlé 90x205 prosklené 1/3 + nadsvětlík 90x55, (ozn. OD/1P)</t>
  </si>
  <si>
    <t>vč zámku, panikové kování</t>
  </si>
  <si>
    <t>M766002B</t>
  </si>
  <si>
    <t>Dveře vchodové plast. 1. křídlé 90x205 prosklené 1/3 + nadsvětlík 90x55, (ozn. OD/1L)</t>
  </si>
  <si>
    <t>54914625C1</t>
  </si>
  <si>
    <t>Kování dveřní štítkové - klika-klika - nerez</t>
  </si>
  <si>
    <t>54914625C2</t>
  </si>
  <si>
    <t>Kování dveřní štítkové - klika-koule - nerez</t>
  </si>
  <si>
    <t>54917040C1</t>
  </si>
  <si>
    <t>Koordinátor zavírání dveřních křídel</t>
  </si>
  <si>
    <t>54917040R</t>
  </si>
  <si>
    <t>zavírač dveří hydraulický hmotnost dveří 30 až 60 kg; š. dveří 900 mm; stříbrný</t>
  </si>
  <si>
    <t>60775432RC</t>
  </si>
  <si>
    <t>Parapet interiér DTD; povrch lamin. HPL - šíře 230 mm</t>
  </si>
  <si>
    <t>OV9 : 1,16+1,17+1,15</t>
  </si>
  <si>
    <t>OV9* : 1,32*2</t>
  </si>
  <si>
    <t>611601212R</t>
  </si>
  <si>
    <t>Dveře vnitřní jednostranně otevíravé; funkce: klasické; šířka = 700 mm; výška = 1 970 mm; počet křídel: 1; materiál rámu křídla: MDF; materiál výplně: voština; materiál pláště: MDF; povrchová úprava: lakovaný RAL; struktura povrchu: oboustranně hladká; míra zasklení: plné křídlo; barva: dle vzorníku</t>
  </si>
  <si>
    <t>vč. vložkového zámku</t>
  </si>
  <si>
    <t>Al větrací mřížka ve spodní části křídla oboustranná</t>
  </si>
  <si>
    <t>D4;D5 : 2+1</t>
  </si>
  <si>
    <t>611601213R</t>
  </si>
  <si>
    <t>Dveře vnitřní jednostranně otevíravé; funkce: klasické; šířka = 800 mm; výška = 1 970 mm; počet křídel: 1; materiál rámu křídla: MDF; materiál výplně: voština; materiál pláště: MDF; povrchová úprava: lakovaný RAL; struktura povrchu: oboustranně hladká; míra zasklení: plné křídlo; barva: dle vzorníku</t>
  </si>
  <si>
    <t>D6;D7 : 3+1+2</t>
  </si>
  <si>
    <t>611601214R</t>
  </si>
  <si>
    <t>Dveře vnitřní jednostranně otevíravé; funkce: klasické; šířka = 900 mm; výška = 1 970 mm; počet křídel: 1; materiál rámu křídla: MDF; materiál výplně: voština; materiál pláště: MDF; povrchová úprava: lakovaný RAL; struktura povrchu: oboustranně hladká; míra zasklení: plné křídlo; barva: dle vzorníku</t>
  </si>
  <si>
    <t>D8;D9;D10;D11;D12 : 2+3+1+1+2+1</t>
  </si>
  <si>
    <t>611656494R</t>
  </si>
  <si>
    <t>Dveře vnitřní jednostranně otevíravé; funkce: protipožární; šířka = 900 mm; výška = 1 970 mm; počet křídel: 1; materiál rámu křídla: masiv; materiál výplně: plná DTD; materiál pláště: MDF; povrchová úprava: lakovaný RAL; struktura povrchu: oboustranně hladká; míra zasklení: plné křídlo; požární odolnost: E, I, W; 30; barva: dle vzorníku</t>
  </si>
  <si>
    <t>611656497R</t>
  </si>
  <si>
    <t>Dveře vnitřní jednostranně otevíravé; funkce: protipožární; šířka = 1 450 mm; výška = 1 970 mm; počet křídel: 2; materiál rámu křídla: masiv; materiál výplně: plná DTD; materiál pláště: MDF; povrchová úprava: lakovaný RAL; struktura povrchu: oboustranně hladká; míra zasklení: plné křídlo; požární odolnost: E, I, W; 30; barva: dle vzorníku</t>
  </si>
  <si>
    <t>611656500C</t>
  </si>
  <si>
    <t>Dveře dvoukřídlé kyvné plast. 900x2100mm</t>
  </si>
  <si>
    <t>vč. stavěče křídel a zarážek</t>
  </si>
  <si>
    <t>M766003</t>
  </si>
  <si>
    <t>Síť proti hmyzu okenní interiérová</t>
  </si>
  <si>
    <t>SH1 : 0,84*1,14</t>
  </si>
  <si>
    <t>SH2 : 1,15*1,28*(3+1+2)</t>
  </si>
  <si>
    <t>SH3 : 1,16*0,76*(9+1)</t>
  </si>
  <si>
    <t>SH4 : 1,15*0,66*(1+1)</t>
  </si>
  <si>
    <t>M766004</t>
  </si>
  <si>
    <t>Tenkostěnné obkladové pláty tl. 1,5mm - ochrana stěn, (ozn. OV14)</t>
  </si>
  <si>
    <t>(12,45+32,3)*1,7</t>
  </si>
  <si>
    <t>Koeficient ztratné, prořez: 0,1</t>
  </si>
  <si>
    <t>M766005</t>
  </si>
  <si>
    <t>Plastová okopová dveřní páska v.300mm - dl. 1000mm</t>
  </si>
  <si>
    <t>998766101R00</t>
  </si>
  <si>
    <t>Přesun hmot pro konstrukce truhlářské v objektech výšky do 6 m</t>
  </si>
  <si>
    <t xml:space="preserve">198,200,201,209,211,213,214,215,216,217,218,219,220,221,222,223,224,225,226,227,228,229, : </t>
  </si>
  <si>
    <t>Součet: : 1,27876</t>
  </si>
  <si>
    <t>767662110R00</t>
  </si>
  <si>
    <t>Montáž mříží pevných - šroubováním</t>
  </si>
  <si>
    <t>800-767</t>
  </si>
  <si>
    <t>Z39 - montáž : 0,95*1,3</t>
  </si>
  <si>
    <t>767995103R00</t>
  </si>
  <si>
    <t>Výroba a montáž atypických kovovových doplňků staveb hmotnosti přes 10 do 20 kg</t>
  </si>
  <si>
    <t>Z37a - Z37d : 53,94+4,65+58,86+7,44</t>
  </si>
  <si>
    <t>767995105R00</t>
  </si>
  <si>
    <t>Výroba a montáž atypických kovovových doplňků staveb hmotnosti přes 50 do 100 kg</t>
  </si>
  <si>
    <t>Z25 : 59,36+5,12</t>
  </si>
  <si>
    <t>767001</t>
  </si>
  <si>
    <t>Úprava stávajícího prostupu stěnou do vně. VZT potrubí, (ozn. Z38a;b)</t>
  </si>
  <si>
    <t>M767002</t>
  </si>
  <si>
    <t>D+M předokenní mříž 950x1300, (ozn. Z39)</t>
  </si>
  <si>
    <t>dodávka dle specifikace prvků</t>
  </si>
  <si>
    <t>vč. kotevního materiálu a povrchové úpravy</t>
  </si>
  <si>
    <t>13384325R</t>
  </si>
  <si>
    <t>Tyč ocelová válcovaná za tepla průřez: U; značka: S235JR (1.0038); h = 100 mm; b = 50 mm; s = 6,0 mm; t = 8,5 mm</t>
  </si>
  <si>
    <t>pro Z25 : 2,8*2*10,6*0,001</t>
  </si>
  <si>
    <t>13611224R</t>
  </si>
  <si>
    <t>Výrobek plochý ocelový válcovaný za tepla - plech; hladký; tl = 8,00 mm</t>
  </si>
  <si>
    <t>Pro Z25 : 0,2*0,2*2*64*0,001</t>
  </si>
  <si>
    <t>1431374C1</t>
  </si>
  <si>
    <t>Trubka ocelová hladká 273x7mm</t>
  </si>
  <si>
    <t>Z37a;b : 0,58*2+0,1</t>
  </si>
  <si>
    <t>1431374C2</t>
  </si>
  <si>
    <t>Trubka ocelová hladká 219x6,3mm</t>
  </si>
  <si>
    <t>Z37c;d : 0,58*3+0,22</t>
  </si>
  <si>
    <t>M767001</t>
  </si>
  <si>
    <t>Drobný montážní a spojovací materiál</t>
  </si>
  <si>
    <t>pro ocel stojku Z25 : 1</t>
  </si>
  <si>
    <t>998767101R00</t>
  </si>
  <si>
    <t>Přesun hmot pro kovové stavební doplňk. konstrukce v objektech výšky do 6 m</t>
  </si>
  <si>
    <t xml:space="preserve">232,233,234,235,236,237,238,239, : </t>
  </si>
  <si>
    <t>Součet: : 0,25525</t>
  </si>
  <si>
    <t>771101210R00</t>
  </si>
  <si>
    <t>Příprava podkladu pod dlažby penetrace podkladu pod dlažby</t>
  </si>
  <si>
    <t>800-771</t>
  </si>
  <si>
    <t>86,05+6,34*0,1</t>
  </si>
  <si>
    <t>771475014R00</t>
  </si>
  <si>
    <t>Montáž soklíků z dlaždic keramických výšky 100 mm, soklíků vodorovných, kladených do flexibilního tmele</t>
  </si>
  <si>
    <t>002b : 2,925*2+1,49-1</t>
  </si>
  <si>
    <t>771575109R00</t>
  </si>
  <si>
    <t>Montáž podlah z dlaždic keramických 300 x 300 mm, režných nebo glazovaných, hladkých, kladených do flexibilního tmele</t>
  </si>
  <si>
    <t>P2 - 002b;034;037 : 4,3+7,46+15,6</t>
  </si>
  <si>
    <t>P3 - 026;027;028;035;036 : 6,5+7,5+9,6+2,35+13,34</t>
  </si>
  <si>
    <t>P4 - 031;033;038 : 5,15+2,75+11,5</t>
  </si>
  <si>
    <t>771577133R00</t>
  </si>
  <si>
    <t xml:space="preserve">Hrany schodů, dilatační, koutové, ukončovací a přechodové profily profily přechodové nerez, dekorativní spojení dvou podlah stejné výšky, uložení do tmele, výška profilu 8 mm,  </t>
  </si>
  <si>
    <t>OV4 : 1,49</t>
  </si>
  <si>
    <t>771579791R00</t>
  </si>
  <si>
    <t>Příplatky k položkám montáže podlah keramických příplatek za plochu podlah keramických do 5 m2 jednotlivě</t>
  </si>
  <si>
    <t>4,3+2,35+2,75</t>
  </si>
  <si>
    <t>597642030C</t>
  </si>
  <si>
    <t>Dlažba keramická 300 x 300 x 8 mm neglaz. mat. protiskluzná R10B</t>
  </si>
  <si>
    <t>podrobná specifikace dle výpisu prvků</t>
  </si>
  <si>
    <t>P2 : 27,36</t>
  </si>
  <si>
    <t>P3 : 39,29</t>
  </si>
  <si>
    <t>P4 : 19,4</t>
  </si>
  <si>
    <t>59764241C</t>
  </si>
  <si>
    <t>Dlažba keramická - sokl 300 x 100 x 8 mm s oblou hranou</t>
  </si>
  <si>
    <t>998771101R00</t>
  </si>
  <si>
    <t>Přesun hmot pro podlahy z dlaždic v objektech výšky do 6 m</t>
  </si>
  <si>
    <t xml:space="preserve">242,243,244,245,247,248, : </t>
  </si>
  <si>
    <t>Součet: : 2,28321</t>
  </si>
  <si>
    <t>776421300R00</t>
  </si>
  <si>
    <t>Lepení soklíků PVC a napojení krytiny na stěnu ukončení krytiny u stěny fabionem do v. 100 mm</t>
  </si>
  <si>
    <t>800-775</t>
  </si>
  <si>
    <t>včetně vytažení a nalepení povlakové krytiny na stěnu.</t>
  </si>
  <si>
    <t xml:space="preserve">pro P1 : </t>
  </si>
  <si>
    <t>Mezisoučet</t>
  </si>
  <si>
    <t xml:space="preserve">pro P5 : </t>
  </si>
  <si>
    <t>020 : (1,77*2+3,56*2-1)</t>
  </si>
  <si>
    <t>032 : (3,56*2+3,73*2-0,81-0,9)</t>
  </si>
  <si>
    <t>040 : (7,385*2+5,36+0,33*2-1-1,55-1)</t>
  </si>
  <si>
    <t>045 : (3,75*2+3,91*2-1-1)</t>
  </si>
  <si>
    <t>776511820R00</t>
  </si>
  <si>
    <t>Odstranění povlakových podlah z nášlapné plochy lepených, s podložkou, z ploch přes 20 m2</t>
  </si>
  <si>
    <t>020;030;032;044;045 : 14,89+12,34+12,52+25,78+14,66</t>
  </si>
  <si>
    <t>776522100R00</t>
  </si>
  <si>
    <t xml:space="preserve">Lepení povlakových podlah z plastů  Lepení povlakových podlah z plastů - pásy z PVC, montáž,  </t>
  </si>
  <si>
    <t>vč. svařování podlahoviny</t>
  </si>
  <si>
    <t>P5 - 020;032;040;045 : 6,85+13,3+40,1+14,66</t>
  </si>
  <si>
    <t>776522110R00</t>
  </si>
  <si>
    <t xml:space="preserve">Lepení povlakových podlah z plastů  Lepení povlakových podlah z plastů - pásy z PVC se vsypem, montáž podlahoviny pro mokrý provoz,  </t>
  </si>
  <si>
    <t>P1 - 022;023;024;025;029;039 : 10,35+30,45+29,8+32,6+14,6+63,7</t>
  </si>
  <si>
    <t>776981121R00</t>
  </si>
  <si>
    <t>Přechodové, krycí a ukončující podlahové profily přechodová lišta, stejná výška podlahoviny, nerez ocel, samolepicí profil,  , šířka profilu 20 mm</t>
  </si>
  <si>
    <t>OV5 : 10,25</t>
  </si>
  <si>
    <t>283424021R</t>
  </si>
  <si>
    <t>lišta fabion; podlahová; materiál PVC; š = 16,0 mm; h = 24,0 mm, dl= 2500 mm</t>
  </si>
  <si>
    <t>28416040C</t>
  </si>
  <si>
    <t>Podlahovina PVC v rolích tl. 2,0 mm</t>
  </si>
  <si>
    <t>P5 : 74,91</t>
  </si>
  <si>
    <t>pro fabiony : 53,09*0,1</t>
  </si>
  <si>
    <t>28416045R</t>
  </si>
  <si>
    <t>podlahovina PVC vsyp SiC, Al2O3; s výzt. vrstvou; v rolích; tl. 3,0 mm; homogenní; protiskluzná; R12</t>
  </si>
  <si>
    <t>P1 : 181,5</t>
  </si>
  <si>
    <t>pro fabiony : 126,28*0,1</t>
  </si>
  <si>
    <t>998776101R00</t>
  </si>
  <si>
    <t>Přesun hmot pro podlahy povlakové v objektech výšky do 6 m</t>
  </si>
  <si>
    <t>vodorovně do 50 m</t>
  </si>
  <si>
    <t xml:space="preserve">250,252,253,254,255,256,257, : </t>
  </si>
  <si>
    <t>Součet: : 1,21930</t>
  </si>
  <si>
    <t>781101210R00</t>
  </si>
  <si>
    <t>Příprava podkladu pod obklady penetrace podkladu pod obklady</t>
  </si>
  <si>
    <t>včetně dodávky materiálu.</t>
  </si>
  <si>
    <t>Odkaz na mn. položky pořadí 260 : 414,62290</t>
  </si>
  <si>
    <t>781475115R00</t>
  </si>
  <si>
    <t>Montáž obkladů vnitřních z dlaždic keramických kladených do tmele 250 x 250 mm,  , kladených do flexibilního tmele</t>
  </si>
  <si>
    <t>pro formát 25x25; 20x30</t>
  </si>
  <si>
    <t>023;024 : (7,99+8,375+3,56*2+16,465+2,26*2+0,7+1,04+0,1*2+1,84)*2</t>
  </si>
  <si>
    <t>parapety, ostění : (1,17*3+1,15+1,16*4+1,8)*0,23+(0,23*0,04)*18</t>
  </si>
  <si>
    <t>otvory : -(2,1+2,92+1,15+1*2)*2-(1,17*3+1,15+1,16*4+1,8)*0,04</t>
  </si>
  <si>
    <t>026;027 : (1,65*2+3,78*2)*2+(1,96*2+3,56*2)*2</t>
  </si>
  <si>
    <t>parapety; ostění : 0,25*2*4+0,22*2*2+2*0,07*2</t>
  </si>
  <si>
    <t>otvory : -1,165*2-1,155*2-0,9*2-0,98*2+1*2</t>
  </si>
  <si>
    <t>028;031;033 : (3,11*2+3,56*2)*2+(2,36*2+1,84*2)*2+(1,52*2+1,62*2)*2</t>
  </si>
  <si>
    <t>ostění, parapety : 1,17*2*0,23+0,23*0,04*4+0,22*2*4+0,39*2*4</t>
  </si>
  <si>
    <t>otvory : -1,17*0,04*2-0,9*2-0,8*2-0,81*2</t>
  </si>
  <si>
    <t>032;034;035 : (3,73+0,72)*2+(1,76+0,26+0,48+0,2+1,82*2+2,43+1,08+2,24+1,41)*2+(2,14*2+1,15*2)*2</t>
  </si>
  <si>
    <t>parapety, ostění : 1,16*0,2</t>
  </si>
  <si>
    <t>otvory : -0,81*2-0,9*2-0,8*2</t>
  </si>
  <si>
    <t>036;037;038 : (3,56*2+3,71*2)*2+(1,35*2+0,1)*1+1,35*0,1+(2,85*2+5,36*2)*2+(2,085*2+5,36*2)*2</t>
  </si>
  <si>
    <t>ostění, parapety : 1,15*0,23*2+0,23*0,68*2+0,12*2*2+0,33*2*4</t>
  </si>
  <si>
    <t>otvory : -0,9*2-1*2-0,9*2-1,15*0,68-1,11*0,15</t>
  </si>
  <si>
    <t>029;039;040 : (2,74*2+5,36*2)*2+(11,825+13,35+5,36)*2+(1,92*2+0,15*2)*1,1+(1,88+0,8*2+2,35)*1,8</t>
  </si>
  <si>
    <t>ostění, parapety : (1,16*8+0,84)*0,23+0,23*0,65*18+0,3*2*2+1,92*0,15</t>
  </si>
  <si>
    <t>otvory : -1,16*0,65*8-0,84*0,65-1,1*2-1*2*2-1*2-1,02*2-1*1,8</t>
  </si>
  <si>
    <t>020 : (0,65+0,75)*1,8</t>
  </si>
  <si>
    <t>781497131R00</t>
  </si>
  <si>
    <t xml:space="preserve">Lišty k obkladům profil ukončovací nerez odolná proti oděru, uložení do tmele, výška profilu 8 mm,  </t>
  </si>
  <si>
    <t>781497132R00</t>
  </si>
  <si>
    <t xml:space="preserve">Lišty k obkladům profil rohový nerez ododlná proti oděru, uložení do tmele,  , výška profilu 8 mm,  </t>
  </si>
  <si>
    <t>M781001</t>
  </si>
  <si>
    <t>Obkládačka keramická hladká formátu do 200x300mm</t>
  </si>
  <si>
    <t>specifikace dle PD a požadavků investora</t>
  </si>
  <si>
    <t>414,6229</t>
  </si>
  <si>
    <t>998781101R00</t>
  </si>
  <si>
    <t>Přesun hmot pro obklady keramické v objektech výšky do 6 m</t>
  </si>
  <si>
    <t xml:space="preserve">259,260,261,262,263, : </t>
  </si>
  <si>
    <t>Součet: : 12,78713</t>
  </si>
  <si>
    <t>783124120R00</t>
  </si>
  <si>
    <t>Nátěry ocelových konstrukcí syntetické B - ocelové konstrukce střední, dvojnásobné</t>
  </si>
  <si>
    <t>800-783</t>
  </si>
  <si>
    <t>na vzduchu schnoucí</t>
  </si>
  <si>
    <t>2x základní nátěr</t>
  </si>
  <si>
    <t xml:space="preserve">ocelové prvky - překlady a nosníky skryté : </t>
  </si>
  <si>
    <t>L50/50/5 : (0,75*16+1,9*2+1,2*2)*(0,05*4)</t>
  </si>
  <si>
    <t xml:space="preserve"> I80 : (1,5*4+1,4*4+1,3*3+0,8*4+1*5)*0,304</t>
  </si>
  <si>
    <t xml:space="preserve"> I100 : (1,3*21+2,2*2+1,4*2+1,85*2+1,1*2+1,1+1,6*4)*0,37</t>
  </si>
  <si>
    <t>I160 : (2,5*3+2,7*3)*0,575</t>
  </si>
  <si>
    <t>prvek Z29 : 2,25</t>
  </si>
  <si>
    <t>Sloupek Z25 : 0,1*4*2,8+0,2*0,2*4</t>
  </si>
  <si>
    <t>Koeficient : 0,1</t>
  </si>
  <si>
    <t>783201811R00</t>
  </si>
  <si>
    <t>Odstranění nátěrů z kovových doplňk.konstrukcí oškrabáním</t>
  </si>
  <si>
    <t xml:space="preserve">stáv vzt potrubí vně : </t>
  </si>
  <si>
    <t>Odkaz na mn. položky pořadí 267 : 13,50000</t>
  </si>
  <si>
    <t>783522000R00</t>
  </si>
  <si>
    <t>Nátěry klempířských konstrukcí syntetické základní + dvojnásobné</t>
  </si>
  <si>
    <t>vně vzt potrubí V2 a V3 : 7,5+6</t>
  </si>
  <si>
    <t>783001</t>
  </si>
  <si>
    <t>Nátěr VZT mřížek</t>
  </si>
  <si>
    <t>V1 : 1</t>
  </si>
  <si>
    <t>784402801R00</t>
  </si>
  <si>
    <t>Odstranění maleb oškrabáním, v místnostech do 3,8 m</t>
  </si>
  <si>
    <t>800-784</t>
  </si>
  <si>
    <t xml:space="preserve">stropy : </t>
  </si>
  <si>
    <t xml:space="preserve">stěny - stávající : </t>
  </si>
  <si>
    <t>odečet otlučených obkladů : -74,1499</t>
  </si>
  <si>
    <t>784161101R00</t>
  </si>
  <si>
    <t>Příprava povrchu Penetrace (napouštění) podkladu akrylát, jednonásobná</t>
  </si>
  <si>
    <t>Odkaz na mn. položky pořadí 271 : 814,02500</t>
  </si>
  <si>
    <t>784165332R00</t>
  </si>
  <si>
    <t>Malby z malířských směsí otěruvzdorných,  , bělost 93 %, dvojnásobné</t>
  </si>
  <si>
    <t xml:space="preserve">stropy a podhledy : </t>
  </si>
  <si>
    <t>Odkaz na mn. položky pořadí 68 : 11,50000</t>
  </si>
  <si>
    <t xml:space="preserve">stěny : </t>
  </si>
  <si>
    <t>023;024 : (0,5*2+3,56+0,5*2+2,26+7,335+0,5)*2,4+(6,99+8,375+3,06+8,63+2,26+1,04+0,1*2+1,84+0,2)*2,8</t>
  </si>
  <si>
    <t>020;026;027;028 : (1,77*2+3,56*2)*2,9+(1,65*2+3,56*2)*2,96+(1,96*2+3,56*2)*2,96+(3,11*2+3,56*2)*2,97</t>
  </si>
  <si>
    <t>031;032;033 : (2,36*2+1,84*2)*2,97+(3,56*2+3,73*2)*2,97+(1,52*2+1,62*2)*2,97</t>
  </si>
  <si>
    <t>034;035 : (1,76*2+1,41+0,26+0,2+0,9+0,18+1,82*2+2,43)*2,96+(1,76*2+1,15*2)*2,97</t>
  </si>
  <si>
    <t>036;037;038 : (3,56*2+3,71*2)*2,96+(1,35*2+0,1)*1+(2,85*2+5,36*2)*2,96+(2,08*2+5,36*2)*2,93</t>
  </si>
  <si>
    <t>029;039;040 : (2,74+4,61+4,41)*2,56+(2,74+0,75+0,95)*2,6+(13,35+0,75)*2,6</t>
  </si>
  <si>
    <t>(12,125+4,61)*2,56+(7,085+5,36+5,86+0,75*2)*2,84+(1,92*2+0,15*2)*1,1</t>
  </si>
  <si>
    <t>045;022 : (3,75*2+3,7*2)*2,96+(6,595*2+1,49*2)*2,4+(1,785*2+1,49+0,4+0,49*2+1,62*2+2,66+1,57)*2,4</t>
  </si>
  <si>
    <t>002b;002a;001(pouze oprav. stěny) : (2,925*2+1,49)*2,4+10,3*2,96+3*2,94</t>
  </si>
  <si>
    <t>ostění okna : 0,76*0,23*24+0,64*0,23*2+0,57*0,2*2+0,66*0,23*2+1,28*0,23*26+2,69*0,25*4</t>
  </si>
  <si>
    <t>nadpraží okna : (1,17*6+1,15*6+1,18+1,16*11+0,84+1,32+1,31)*0,23+1,16*0,2+(1,165+1,155)*0,25</t>
  </si>
  <si>
    <t>ostění,nadpraží vnitřní : (2,1+2,63*2)*0,32+(2,92+2,79*2)*0,32+(1,15+2,79*2)*0,32+(1,14+2,03*2)*0,16</t>
  </si>
  <si>
    <t>(1,6+2,79*2)*0,22+(1+2,15*2)*0,22+(1+2,15*2)*0,22+(0,8+2,15*2)*0,22</t>
  </si>
  <si>
    <t>(0,81+2,15*2)*0,39+(0,85+2,2*2)*0,39+(1,15+2,74*2)*0,48+(0,8+2,74*2)*0,38</t>
  </si>
  <si>
    <t>(1,08+2,15*2)*(0,12+0,1)+(1+2,44*2)*0,33+(0,9+2,69*2)*0,33+(1,1+2,69*2)*0,33</t>
  </si>
  <si>
    <t>(1,1+2,69*2)*0,33+(1,02+2,79*2)*0,3+(1,2+2,69*2)*0,33+(1+2,15*2)*0,33</t>
  </si>
  <si>
    <t>otvory nad 4m2 : -(2,1*2,63-4)-(2,92*2,79-4)</t>
  </si>
  <si>
    <t>obklady : -414,6229-76,075</t>
  </si>
  <si>
    <t>784011121R00</t>
  </si>
  <si>
    <t xml:space="preserve">Ostatní práce broušení štuků a nových omítek,  ,   </t>
  </si>
  <si>
    <t>Odkaz na mn. položky pořadí 73 : 107,91435</t>
  </si>
  <si>
    <t>Odkaz na mn. položky pořadí 75 : 10,22780</t>
  </si>
  <si>
    <t>Odkaz na mn. položky pořadí 76 : 8,64260</t>
  </si>
  <si>
    <t>784011211RT3</t>
  </si>
  <si>
    <t>Ostatní práce olepování vnitřních ploch,  , včetně maskovací pásky 50 mm</t>
  </si>
  <si>
    <t>784011221RT2</t>
  </si>
  <si>
    <t>Ostatní práce zakrytí předmětů,  , včetně dodávky fólie tl. 0,04 mm</t>
  </si>
  <si>
    <t>789001</t>
  </si>
  <si>
    <t>Plechová skříň 800x400x1800mm - umístění agregátu a rozvaděče plošiny, (ozn. OV15)</t>
  </si>
  <si>
    <t>Přesná specifikace dle výpisu prvků</t>
  </si>
  <si>
    <t>789002</t>
  </si>
  <si>
    <t>Šatní skříňka kovová dvoudílná 300x500x2000mm, (ozn. IN01)</t>
  </si>
  <si>
    <t>789003</t>
  </si>
  <si>
    <t>Skříň úklidová z lamina 800x380x2740mm, (ozn. IN02)</t>
  </si>
  <si>
    <t>789004</t>
  </si>
  <si>
    <t>Židle jídelní kovová / sedák + opěrka plast, (ozn. IN03a)</t>
  </si>
  <si>
    <t>789005</t>
  </si>
  <si>
    <t>Stůl jídelní 1800x800x740mm ocel + deka lamin</t>
  </si>
  <si>
    <t>789006</t>
  </si>
  <si>
    <t>Židle pracovní kolečková s područkami, (ozn. IN04a)</t>
  </si>
  <si>
    <t>789007</t>
  </si>
  <si>
    <t>Stůl pracovní 1200x600x740mm ocel podnož + lamin. deska, (ozn. IN04b)</t>
  </si>
  <si>
    <t>789008</t>
  </si>
  <si>
    <t>Kontejner úložný 298x600x560mm, 3 zásuvky, pojízdný, (ozn. IN04c)</t>
  </si>
  <si>
    <t>789009</t>
  </si>
  <si>
    <t>Skříň policová dvouřadová 1000x425x1870mm; lamino, (ozn. IN04d)</t>
  </si>
  <si>
    <t>789010</t>
  </si>
  <si>
    <t>Židle pracovní kolečková s područkami, (ozn. IN05a)</t>
  </si>
  <si>
    <t>789011</t>
  </si>
  <si>
    <t>Židle jednací s područkami</t>
  </si>
  <si>
    <t>789012</t>
  </si>
  <si>
    <t>Stůl pracovní 1200x600x740mm ocel podnož + lamin. deska, (ozn. IN05c)</t>
  </si>
  <si>
    <t>789013</t>
  </si>
  <si>
    <t>Kontejner úložný 298x600x560mm, 3 zásuvky, pojízdný, (ozn. IN05d)</t>
  </si>
  <si>
    <t>789014</t>
  </si>
  <si>
    <t>Skříň policová dvouřadová 1000x425x1870mm; lamino, (ozn. IN05e)</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</si>
  <si>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</si>
  <si>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</si>
  <si>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</si>
  <si>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</si>
  <si>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</si>
  <si>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</si>
  <si>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</si>
  <si>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</si>
  <si>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</si>
  <si>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</si>
  <si>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</si>
  <si>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124,125,126,127,128,129,130,131,132,133,134,135,136,137,139,140,141,142,143,144,145,146,147,148,149, : </t>
  </si>
  <si>
    <t xml:space="preserve">150,151,152,153,154,155,156,157,158,159,160,161,162,163,164,165,166,167,169,170,171,172,173,174,175, : </t>
  </si>
  <si>
    <t xml:space="preserve">176,191,195,251,269, : </t>
  </si>
  <si>
    <t>Součet: : 148,98410</t>
  </si>
  <si>
    <t>979082111R00</t>
  </si>
  <si>
    <t>Vnitrostaveništní doprava suti a vybouraných hmot do 10 m</t>
  </si>
  <si>
    <t>979082121R00</t>
  </si>
  <si>
    <t>Vnitrostaveništní doprava suti a vybouraných hmot příplatek k ceně za každých dalších 5 m</t>
  </si>
  <si>
    <t>Součet: : 446,95230</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</si>
  <si>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</si>
  <si>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</si>
  <si>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</si>
  <si>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</si>
  <si>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</si>
  <si>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</si>
  <si>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Součet: : 2085,77739</t>
  </si>
  <si>
    <t>979990107R00</t>
  </si>
  <si>
    <t>Poplatek za uložení, směs betonu, cihel a dřeva,  , skupina 17 09 04 z Katalogu odpadů</t>
  </si>
  <si>
    <t>kategorie 17 09 04 smíšené stavební a demoliční odpady</t>
  </si>
  <si>
    <t>120001101R00</t>
  </si>
  <si>
    <t>Ztížené vykopávky v horninách jakékoliv třídy</t>
  </si>
  <si>
    <t>příplatek k cenám vykopávek za ztížení vykopávky v blízkosti podzemního vedení nebo výbušnin v horninách jakékoliv třídy,</t>
  </si>
  <si>
    <t>50% vákopů : 48,6698*0,5</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</si>
  <si>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</si>
  <si>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</si>
  <si>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</si>
  <si>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Hl. výkop - svahovaný : 5,32*5,37*1,625</t>
  </si>
  <si>
    <t>kolmé stěny : 4,88*4,95*1,1</t>
  </si>
  <si>
    <t>pod výtah : 1,7*2,24*0,3</t>
  </si>
  <si>
    <t>odečet šikminy schodiště : -1,98*3,455*0,935</t>
  </si>
  <si>
    <t>odečet původního objektu schodiště a stěn : -(1,81*3,62*1,25+2,8*2,87*0,76)</t>
  </si>
  <si>
    <t>bour. základy : -4,774</t>
  </si>
  <si>
    <t>161101101R00</t>
  </si>
  <si>
    <t>Svislé přemístění výkopku z horniny 1 až 4, při hloubce výkopu přes 1 do 2,5 m</t>
  </si>
  <si>
    <t>bez naložení do dopravní nádoby, ale s vyprázdněním dopravní nádoby na hromadu nebo na dopravní prostředek,</t>
  </si>
  <si>
    <t>50% výkopu : 48,6698*0,5</t>
  </si>
  <si>
    <t>z výkopu : 48,6698</t>
  </si>
  <si>
    <t>zpět zásyp : 19,3736</t>
  </si>
  <si>
    <t>zpět zásyp : -19,3736</t>
  </si>
  <si>
    <t>29,2962*10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</si>
  <si>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</si>
  <si>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</si>
  <si>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</si>
  <si>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</si>
  <si>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kolem stěn : (1,73+4,95+1,1)*0,6*1,1+(1,73+5,825+1,1)*1*1,4+3,45*0,82*0,75</t>
  </si>
  <si>
    <t>181101111R00</t>
  </si>
  <si>
    <t>Úprava pláně v zářezech bez rozlišení horniny, se zhutněním - ručně</t>
  </si>
  <si>
    <t>vyrovnáním výškových rozdílů, ploch vodorovných a ploch do sklonu 1 : 5.</t>
  </si>
  <si>
    <t>kolmé stěny : 4,88*4,95-1,98*3,455</t>
  </si>
  <si>
    <t>+1,98*4,34</t>
  </si>
  <si>
    <t>pod zámk. dlažbu : 6,4086</t>
  </si>
  <si>
    <t>29,2962*1,65</t>
  </si>
  <si>
    <t>12001</t>
  </si>
  <si>
    <t>Zřízení hloubené sondy pro zjištění polohy potrubí</t>
  </si>
  <si>
    <t>- pro potrubí spolaškové a dešťové kanalizace</t>
  </si>
  <si>
    <t>- kontrola statika</t>
  </si>
  <si>
    <t>271531111R00</t>
  </si>
  <si>
    <t>Polštáře zhutněné pod základy kamenivo hrubé, drcené, frakce 16 - 63 mm</t>
  </si>
  <si>
    <t>800-2</t>
  </si>
  <si>
    <t>vodorovná s odskokem prohlubně : (3,88*1,73+1,9*0,98)*0,4+(1,9*2,44)*0,4</t>
  </si>
  <si>
    <t>šikmá pod schody : 4,15*2,08*0,4</t>
  </si>
  <si>
    <t>Koeficient ztratné vlivem nerovnosti výkopu a členitosti figur: 0,1</t>
  </si>
  <si>
    <t>273323611RT6</t>
  </si>
  <si>
    <t>Beton základových desek železový vodostavební třídy C 30/37, stupeň vlivu prostředí XF4, odolnost proti střídavému působení mrazu</t>
  </si>
  <si>
    <t>bez dodávky a uložení výztuže</t>
  </si>
  <si>
    <t>vodorovná s odskokem prohlubně : (3,68*1,63+1,7*0,78)*0,37+(1,7*2,24)*0,3</t>
  </si>
  <si>
    <t>šikmá pod schody+pas : 4,55*1,98*0,3+1,98*0,4*0,5</t>
  </si>
  <si>
    <t>273351215R00</t>
  </si>
  <si>
    <t>Bednění stěn základových desek zřízení</t>
  </si>
  <si>
    <t>svislé nebo šikmé (odkloněné) , půdorysně přímé nebo zalomené, stěn základových desek ve volných nebo zapažených jámách, rýhách, šachtách, včetně případných vzpěr,</t>
  </si>
  <si>
    <t>(1,63+1,98+0,78+1,7+2,41)*0,37+(1,7*2+2,24*2)*0,3</t>
  </si>
  <si>
    <t>4,55*0,3+1,98*0,4</t>
  </si>
  <si>
    <t>273351216R00</t>
  </si>
  <si>
    <t>Bednění stěn základových desek odstranění</t>
  </si>
  <si>
    <t>Včetně očištění, vytřídění a uložení bednicího materiálu.</t>
  </si>
  <si>
    <t>Odkaz na mn. položky pořadí 14 : 7,66600</t>
  </si>
  <si>
    <t>273361821R00</t>
  </si>
  <si>
    <t>Uložení výztuže základových desek z betonářské oceli 10 505(R)</t>
  </si>
  <si>
    <t>90kg/m3 : 6,951*90*0,001</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</si>
  <si>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</si>
  <si>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</si>
  <si>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</si>
  <si>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oddělení nové desky a stáv. základů : 3,68*0,47</t>
  </si>
  <si>
    <t>271313511RC1</t>
  </si>
  <si>
    <t>Beton podkladní pod základové konstrukce, prostý C16/20</t>
  </si>
  <si>
    <t>Kalkul</t>
  </si>
  <si>
    <t>vodorovná s odskokem prohlubně : (3,88*1,73+1,9*0,98)*0,1+(1,9*2,44)*0,1+1,9*0,3*0,15</t>
  </si>
  <si>
    <t>šikmá pod schody : 4,15*2,08*0,1</t>
  </si>
  <si>
    <t>pod přesahy stěn : (1,4*0,5*2+1,98*0,4)*0,1</t>
  </si>
  <si>
    <t>Koeficient ztratné vlivem nerovnosti výkopu: 0,08</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</si>
  <si>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</si>
  <si>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</si>
  <si>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</si>
  <si>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(1,63*2+2,41*2+0,78*2)*2,45+(1,94*2*2)*2,82+(1,3*2*2+0,3*2)*1,26</t>
  </si>
  <si>
    <t>(1,1*2)*2,535+(4,04*2)*(2,45+0,7)/2+0,3*0,7</t>
  </si>
  <si>
    <t>311351806R00</t>
  </si>
  <si>
    <t>Bednění nadzákladových zdí oboustranné za každou stranu pro beton pohledový, odstranění</t>
  </si>
  <si>
    <t>Odkaz na mn. položky pořadí 19 : 71,32220</t>
  </si>
  <si>
    <t>311351901R00</t>
  </si>
  <si>
    <t>Bednění nadzákladových zdí bednění otvoru plochy do 0,5 m2</t>
  </si>
  <si>
    <t>prostup chráničky : 1</t>
  </si>
  <si>
    <t>311351922R00</t>
  </si>
  <si>
    <t>Lišta do bednění pro sražení hran monolit. konstrukcí průřez 10/10/14 mm</t>
  </si>
  <si>
    <t>311361821R00</t>
  </si>
  <si>
    <t>Výztuž nadzákladových zdí z betonářské oceli 10 505(R)</t>
  </si>
  <si>
    <t>100kg/m3 : 11,0712*110*0,001</t>
  </si>
  <si>
    <t>317321611R00</t>
  </si>
  <si>
    <t>Beton překladů železový třídy C 30/37</t>
  </si>
  <si>
    <t>1,1*0,3*0,385</t>
  </si>
  <si>
    <t>317351107R00</t>
  </si>
  <si>
    <t>Bednění překladů, říms a klenbových pásů překladů včetně podpěrné konstrukce ve výšce 4 m neproměnného nebo proměnného průřezu nebo při tvaru zalomeném půdorysně nebo nárysně  zřízení</t>
  </si>
  <si>
    <t>bednění pro pohledový beton PB1</t>
  </si>
  <si>
    <t>(0,3+0,385*2)*1,1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</si>
  <si>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</si>
  <si>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</si>
  <si>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25 : 1,17700</t>
  </si>
  <si>
    <t>110kg/m3 : 0,127*110*0,001</t>
  </si>
  <si>
    <t>931981012R00</t>
  </si>
  <si>
    <t>Zřízení těsnění pracovní spáry bentonitovou páskou včetně mřížky, rozměr 20x15 mm</t>
  </si>
  <si>
    <t>mezi schod desku a stěnu : 4,55</t>
  </si>
  <si>
    <t>931981015R00</t>
  </si>
  <si>
    <t>Zřízení těsnění pracovní spáry prostupů rour bentonitovou páskou, rozměr 20x5 mm</t>
  </si>
  <si>
    <t>939941112R00</t>
  </si>
  <si>
    <t>Zřízení těsnění pracovní spáry ocelovým plechem mezi dnem a stěnou</t>
  </si>
  <si>
    <t>stěny : 1,63+4,55+2,41+0,73+1,94*2+1,4</t>
  </si>
  <si>
    <t>311321826RC1</t>
  </si>
  <si>
    <t>Železobeton nadzákladových zdí pohledový C 30/37 třídy PB1</t>
  </si>
  <si>
    <t>Včetně pomocného lešení o výšce podlahy do 1900 mm a pro zatížení 1,5 kPa.</t>
  </si>
  <si>
    <t>Beton vodostavební XC4</t>
  </si>
  <si>
    <t>stěna šachy : (2,41+0,78)*0,3*2,45+(1,94*2)*0,3*2,82+1,1*0,3*2,535+(1,3*2)*0,3*1,26</t>
  </si>
  <si>
    <t>stěna schodiště : 1,63*0,3*2,45+4,02*0,3*(2,45+0,7)/2</t>
  </si>
  <si>
    <t>Koeficient ztratné vlivem členitosti konstrukce: 0,05</t>
  </si>
  <si>
    <t>28611145.AR</t>
  </si>
  <si>
    <t>Trubka plastová pro venkovní kanalizaci spoj: hrdlový; potrubí: vícevrstvé; skladba: PVC-U - pěna - PVC-U; povrch: hladký; DN = 125; de = 125,0 mm; tl. stěny = 3,2 mm; l = 500 mm; SDR 41,0; SN 4</t>
  </si>
  <si>
    <t>prostup k plošině : 1</t>
  </si>
  <si>
    <t>430321514R00</t>
  </si>
  <si>
    <t>Beton schodišťových konstrukcí (stupňů, schodnic, ramen, podest s nosníky) železový třídy C 30/37</t>
  </si>
  <si>
    <t>nabetonování na desku : (0,3*0,163/2)*1,68*13</t>
  </si>
  <si>
    <t>Koeficient členitá konstrukce: 0,05</t>
  </si>
  <si>
    <t>430361821R00</t>
  </si>
  <si>
    <t>Výztuž schodišťových konstrukcí  (stupňů, schodnic, ramen, podest s nosníky) z betonářské oceli 10505</t>
  </si>
  <si>
    <t>Včetně distančních prvků.</t>
  </si>
  <si>
    <t>100kg/m3 : 0,5607*100*0,001</t>
  </si>
  <si>
    <t>434351141R00</t>
  </si>
  <si>
    <t>Bednění stupňů betonovaných na podstupňové desce nebo na terénu přímočarých zřízení</t>
  </si>
  <si>
    <t>1,68*0,2*13</t>
  </si>
  <si>
    <t>434351142R00</t>
  </si>
  <si>
    <t>Bednění stupňů betonovaných na podstupňové desce nebo na terénu přímočarých odstranění</t>
  </si>
  <si>
    <t>Odkaz na mn. položky pořadí 35 : 4,36800</t>
  </si>
  <si>
    <t>564851111RT4</t>
  </si>
  <si>
    <t>Podklad ze štěrkodrti s rozprostřením a zhutněním frakce 0-63 mm, tloušťka po zhutnění 150 mm</t>
  </si>
  <si>
    <t>822-1</t>
  </si>
  <si>
    <t>plocha před schody : 3,68*0,18+1,1*1,3</t>
  </si>
  <si>
    <t>rozšíření pod obrubníky : 2,435*0,4</t>
  </si>
  <si>
    <t>566501111R00</t>
  </si>
  <si>
    <t>Úprava dosavadního krytu z kameniva drceného v množství přes 0,08 do 0,10 m3/m2</t>
  </si>
  <si>
    <t>jako podklad pro nový kryt, s vyrovnáním profilu v příčném i podélném směru, s vlhčením a zhutněním, s doplněním kamenivem drceným, jeho rozprostřením a zhutněním</t>
  </si>
  <si>
    <t>oprava stáv. chodníku : 5,755*0,75</t>
  </si>
  <si>
    <t>568111111R00</t>
  </si>
  <si>
    <t>Vyztužení podkladní vrstvy z geotextilie, sklon povrchu do 1:5, role šířky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</si>
  <si>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</si>
  <si>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</si>
  <si>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</si>
  <si>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 xml:space="preserve">(využití stáv dlažby) : </t>
  </si>
  <si>
    <t>597091151R00</t>
  </si>
  <si>
    <t>Odvodňovací liniový systém - žlaby z polymerbetonu, bez ochranné hrany, š.100 mm krycí rošt můstkový pozink. ocel, délky 500 mm, šířky 130 mm, zatížení A 15, -</t>
  </si>
  <si>
    <t>631319111R00</t>
  </si>
  <si>
    <t>Příplatek zy vytvoření odtokového žlábku šířka 200 mm, hloubka 100 mm</t>
  </si>
  <si>
    <t>u mazanin v prádelnách, ve dně kanálu pro rozvod apod.</t>
  </si>
  <si>
    <t>52001</t>
  </si>
  <si>
    <t>Rám pro rošt odvodňovacího žlabu dl. 3m</t>
  </si>
  <si>
    <t>pozink</t>
  </si>
  <si>
    <t>564811111RC1</t>
  </si>
  <si>
    <t>Podklad ze štěrkodrti po zhutnění tloušťky 5 cm</t>
  </si>
  <si>
    <t>69366198R</t>
  </si>
  <si>
    <t>Geosyntetika typ: geotextilie; netkaná; materiál: PP; tl (2 kPa) = 2,9 mm; plošná hmotnost = 300 g/m2; Pevnost v tahu podélně = 20,0 kN/m; Pevnost v tahu příčně = 11,5 kN/m</t>
  </si>
  <si>
    <t>2,0924</t>
  </si>
  <si>
    <t>631313621R00</t>
  </si>
  <si>
    <t xml:space="preserve">Mazanina z betonu prostého tl. přes 80 do 120 mm třídy C 20/25,  </t>
  </si>
  <si>
    <t>dopl. okap. chodníku OV18 : (1,495+1,375)*0,7*0,15</t>
  </si>
  <si>
    <t>dopl. okap. chodníku : (1,495+1,375)*0,2</t>
  </si>
  <si>
    <t>Odkaz na mn. položky pořadí 47 : 0,57400</t>
  </si>
  <si>
    <t>dopl. okap. chodníku : (1,495+1,375)*0,7*3,05*0,001*1,25</t>
  </si>
  <si>
    <t>639571110R00</t>
  </si>
  <si>
    <t>Podklad pod okapových chodník ze štěrku tl. 100 mm</t>
  </si>
  <si>
    <t>bez obrubníku</t>
  </si>
  <si>
    <t>dopl. okap. chodníku : (1,495+1,375)*0,7</t>
  </si>
  <si>
    <t>631319111RC</t>
  </si>
  <si>
    <t>Příplatek za odtokový žlábek u mazanin 100 x100 mm</t>
  </si>
  <si>
    <t>1,495+1,375</t>
  </si>
  <si>
    <t>916661111R00</t>
  </si>
  <si>
    <t>Osazení parkového obrubníku betonového s opěrou</t>
  </si>
  <si>
    <t>se zřízením lože z betonu prostého C 12/15 tl. 80-100 mm</t>
  </si>
  <si>
    <t>0,18*2+0,6+1,475</t>
  </si>
  <si>
    <t>592173360R</t>
  </si>
  <si>
    <t>obrubník zahradní materiál beton; l = 500,0 mm; š = 50,0 mm; h = 200,0 mm; barva šedá</t>
  </si>
  <si>
    <t>OV17 : 6</t>
  </si>
  <si>
    <t>113106231R00</t>
  </si>
  <si>
    <t>Rozebrání vozovek a ploch s jakoukoliv výplní spár   v jakékoliv ploše, ze zámkové dlažky, kladených do lože z kameniva</t>
  </si>
  <si>
    <t>s přemístěním hmot na skládku na vzdálenost do 3 m nebo s naložením na dopravní prostředek</t>
  </si>
  <si>
    <t>před schodištěm + částečně do chodníku : 1,1*(2,4+4,48)/2+2,4*0,25+5,755*0,75</t>
  </si>
  <si>
    <t>113201111R00</t>
  </si>
  <si>
    <t>Vytrhání obrub chodníkových ležatých</t>
  </si>
  <si>
    <t>s vybouráním lože, s přemístěním hmot na skládku na vzdálenost do 3 m nebo naložením na dopravní prostředek</t>
  </si>
  <si>
    <t>před schodištěm : 1,54+0,44+1,33+0,835</t>
  </si>
  <si>
    <t>113231113R00</t>
  </si>
  <si>
    <t>Bourání liniových odvodňovacích žabů zatížení A15, šířka žlabu 130 mm</t>
  </si>
  <si>
    <t>včetně betonového lože</t>
  </si>
  <si>
    <t>v oblasti výkopu - před okap. chodníkem : 1,25*2</t>
  </si>
  <si>
    <t>pod stěny - předpoklad : (1,81+0,82+2,87+4,68)*0,5*0,8</t>
  </si>
  <si>
    <t>pod schodiště : 2,4*0,4*0,7</t>
  </si>
  <si>
    <t>962052211R00</t>
  </si>
  <si>
    <t>Bourání zdiva železobetonového nadzákladového</t>
  </si>
  <si>
    <t>nebo vybourání otvorů průřezové plochy přes 4 m2 ve zdivu železobetonovém, včetně pomocného lešení o výšce podlahy do 1900 mm a pro zatížení do 1,5 kPa  (150 kg/m2),</t>
  </si>
  <si>
    <t>stříška : (1,81+0,82+2,87+4,68)*0,23*0,07</t>
  </si>
  <si>
    <t>opěrné stěny : (1,81+0,82+0,65+2,46)*1,775*0,2+(1,05*2)*1,375*0,2+(1,17*2)*0,975*0,2</t>
  </si>
  <si>
    <t>963042819R00</t>
  </si>
  <si>
    <t>Bourání jakýchkoliv betonových schodišťových stupňů zhotovených na místě</t>
  </si>
  <si>
    <t>2,4*10</t>
  </si>
  <si>
    <t>963053936R00</t>
  </si>
  <si>
    <t>Bourání železobetonových schodišťových ramen samonosných</t>
  </si>
  <si>
    <t>2,4*3,45</t>
  </si>
  <si>
    <t>965042231R00</t>
  </si>
  <si>
    <t>Bourání podkladů pod dlažby nebo litých celistvých dlažeb a mazanin  betonových nebo z litého asfaltu, tloušťky přes 100 mm, plochy do 4 m2</t>
  </si>
  <si>
    <t>podesta před vchodem : 3,22*1,61*0,15</t>
  </si>
  <si>
    <t>část okap. chodníku : (1,25*0,6*2)*0,15</t>
  </si>
  <si>
    <t>nájezdy : 3,2*0,2*0,15*2</t>
  </si>
  <si>
    <t>965081923R00</t>
  </si>
  <si>
    <t>Bourání podlah z betonových nebo čedičových dlaždic, tloušťky do 40 mm, plochy přes 1 m2</t>
  </si>
  <si>
    <t>podesta před vchodem : 3,22*1,61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</si>
  <si>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</si>
  <si>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</si>
  <si>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</si>
  <si>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vč. uložení pro opětovné použití</t>
  </si>
  <si>
    <t>Odkaz na mn. položky pořadí 55 : 8,70025</t>
  </si>
  <si>
    <t xml:space="preserve">12,13,14,16,17,18,19,21,22,23,24,25,27,28,29,30,31,32,33,34,35,37,38,40,41,43,44,45,46,47,49,50,52, : </t>
  </si>
  <si>
    <t xml:space="preserve">53,54,59, : </t>
  </si>
  <si>
    <t>Součet: : 85,78589</t>
  </si>
  <si>
    <t>767201</t>
  </si>
  <si>
    <t>D+M Markýza z ocel. profilů  3200x1150mm, (ozn. Z35)</t>
  </si>
  <si>
    <t>kompletní dodávka a montáž</t>
  </si>
  <si>
    <t>kovová konstrukce žárově pozinkována</t>
  </si>
  <si>
    <t>767202</t>
  </si>
  <si>
    <t>D+M ocelové zábradlí z tenkostěn. profilů vodorovné, výplň nerez. pletivo - v. 900mm, (ozn. Z41a-d;f)</t>
  </si>
  <si>
    <t>5,3+1,14*2+1,69*2+1,18+1,97</t>
  </si>
  <si>
    <t>767203A</t>
  </si>
  <si>
    <t>D+M ocelová branka z tenkostěn. profilů, výplň nerez. pletivo - 1000x1100mm, (ozn. Z41e)</t>
  </si>
  <si>
    <t>aretace křídel v otevřeníé pozici</t>
  </si>
  <si>
    <t>kování</t>
  </si>
  <si>
    <t>767203B</t>
  </si>
  <si>
    <t>D+M ocelová branka z tenkostěn. profilů, výplň nerez. pletivo - 1000x850mm, (ozn. Z41g)</t>
  </si>
  <si>
    <t>767204</t>
  </si>
  <si>
    <t>D+M Konstrukce zastřešení výtahové plošiny, (ozn. Z42)</t>
  </si>
  <si>
    <t>767206</t>
  </si>
  <si>
    <t>D+M schodišť. zábradlí - madlo na stěnu z ocel. trubky, (ozn. Z43)</t>
  </si>
  <si>
    <t>4,65*2</t>
  </si>
  <si>
    <t>767207</t>
  </si>
  <si>
    <t>D+M skleněná střecha plošiny 2250x2000mm - nosná Al konstrukce, (ozn. OV16)</t>
  </si>
  <si>
    <t>767208</t>
  </si>
  <si>
    <t>D+M skleněná střecha markýzy nad vstupem 3100x1000mm - nosná Al konstrukce, (ozn. OV10)</t>
  </si>
  <si>
    <t xml:space="preserve">66,67,68,69,70,71,72,73, : </t>
  </si>
  <si>
    <t>Součet: : 0,72556</t>
  </si>
  <si>
    <t>6,25+1,68*0,4+1,68*0,3*12+1,68*0,163*13</t>
  </si>
  <si>
    <t>771275511R00</t>
  </si>
  <si>
    <t>Montáž obkladů schodišť z dlaždic keramických a ze schodovek na stupnice,  , kladených do tmele, C2TS1</t>
  </si>
  <si>
    <t>1,68*13</t>
  </si>
  <si>
    <t>771275521R00</t>
  </si>
  <si>
    <t>Montáž obkladů schodišť z dlaždic keramických z dlaždic na podstupnice,  , kladených do tmele, C2TS1</t>
  </si>
  <si>
    <t>771775109R00</t>
  </si>
  <si>
    <t>Montáž podlah vnějších z dlaždic keramických 300 x 300 mm, režných nebo glazovaných, hladkých, kladených do flexibilního tmele</t>
  </si>
  <si>
    <t>pod vstup. schody : 6,25</t>
  </si>
  <si>
    <t>M771201</t>
  </si>
  <si>
    <t>Dlaždice slinutá neglazovaná 300x300mm - protiskluz. R10B</t>
  </si>
  <si>
    <t xml:space="preserve">75,76,77,78,79, : </t>
  </si>
  <si>
    <t>Součet: : 0,60008</t>
  </si>
  <si>
    <t>230191018R00</t>
  </si>
  <si>
    <t>Uložení chráničky ve výkopu PE 110x10,0 mm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</si>
  <si>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</si>
  <si>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</si>
  <si>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 xml:space="preserve">55,56,57,58,59,60,61,62,63, : </t>
  </si>
  <si>
    <t>Součet: : 28,87130</t>
  </si>
  <si>
    <t>Součet: : 86,61390</t>
  </si>
  <si>
    <t>Součet: : 404,19819</t>
  </si>
  <si>
    <t>33001</t>
  </si>
  <si>
    <t>D+M Nůžková zvedací hydraulická plošina 1000x1600mm - zdvih 2,1m; nosnost 500kg</t>
  </si>
  <si>
    <t>Kompletní dodávka plošiny vč el. a hydr. rozvodů, rozvaděče, ovládacích prvků, zapojení a uvedení do provozu</t>
  </si>
  <si>
    <t>Podrobná specifikace dle PD, výpisu prvků</t>
  </si>
  <si>
    <t>791001</t>
  </si>
  <si>
    <t>D+M gastro-technologie - zařízení a vybavení stravovacího provozu</t>
  </si>
  <si>
    <t>Kompletní dodávka a montáž vybavení a zařízení gastro-provozu</t>
  </si>
  <si>
    <t>Provozně organizační řád</t>
  </si>
  <si>
    <t xml:space="preserve">ks    </t>
  </si>
  <si>
    <t>POL3_0</t>
  </si>
  <si>
    <t>kód:POŘ</t>
  </si>
  <si>
    <t>Program pro zavedení systému HACCP</t>
  </si>
  <si>
    <t>kód:PRG</t>
  </si>
  <si>
    <t>- instalace</t>
  </si>
  <si>
    <t>kód:</t>
  </si>
  <si>
    <t>3b</t>
  </si>
  <si>
    <t>- licence</t>
  </si>
  <si>
    <t>3c</t>
  </si>
  <si>
    <t>- doprovodné programové úpravy</t>
  </si>
  <si>
    <t>Zavedení systému HACCP definice SW programu, trénink zaměstnanců</t>
  </si>
  <si>
    <t>kód:HACCP</t>
  </si>
  <si>
    <t>Audit do 3 měsíců od zavedení systémů</t>
  </si>
  <si>
    <t>kód:AUD</t>
  </si>
  <si>
    <t>6</t>
  </si>
  <si>
    <t>QiTV: prostorový vlhkoměr s teploměrem</t>
  </si>
  <si>
    <t>kód:TV</t>
  </si>
  <si>
    <t>7</t>
  </si>
  <si>
    <t>QiTC: Teploměr pro montáž do zařízení (konektorované kabelové čidlo)</t>
  </si>
  <si>
    <t>POL1_1</t>
  </si>
  <si>
    <t>kód:TC</t>
  </si>
  <si>
    <t>Převodník pT100/RS485</t>
  </si>
  <si>
    <t>kód:R1</t>
  </si>
  <si>
    <t>Montážní skříň na stěnu</t>
  </si>
  <si>
    <t>kód:M2</t>
  </si>
  <si>
    <t>Vodotěsná zásuvka na stěně pro připojení k internímu komunikačnímu rozhraní</t>
  </si>
  <si>
    <t>kód:IKR</t>
  </si>
  <si>
    <t>Teplotní čidlo pT100 -100….150°C</t>
  </si>
  <si>
    <t>kód:TG8</t>
  </si>
  <si>
    <t>12</t>
  </si>
  <si>
    <t>Teplotní čidlo pT100 -55….400°C</t>
  </si>
  <si>
    <t>kód:TR5</t>
  </si>
  <si>
    <t>Napájecí zdroj 15V/1A</t>
  </si>
  <si>
    <t>kód:Z1000</t>
  </si>
  <si>
    <t>14</t>
  </si>
  <si>
    <t>Převodník RS485/Ethernet</t>
  </si>
  <si>
    <t>kód:RE</t>
  </si>
  <si>
    <t>15</t>
  </si>
  <si>
    <t>QiTQ kombinovaný adaptér 1 teploměr + 2 DI + 2 DO (nebo T+3DI), RS485 nebo USB</t>
  </si>
  <si>
    <t>kód:QR22</t>
  </si>
  <si>
    <t>Jazýčkové relé nebo pomocné relé</t>
  </si>
  <si>
    <t>kód:JR</t>
  </si>
  <si>
    <t>Montáž čidla QiTV</t>
  </si>
  <si>
    <t>kód:TVI</t>
  </si>
  <si>
    <t>18</t>
  </si>
  <si>
    <t>Montáž čidla QiTC (do chl skříně, do vozíku, výdejního pultu)</t>
  </si>
  <si>
    <t>kód:TCI</t>
  </si>
  <si>
    <t>Montáž teplotní sondy do zařízení</t>
  </si>
  <si>
    <t>kód:SI</t>
  </si>
  <si>
    <t>20</t>
  </si>
  <si>
    <t>Montáž  převodníku R1 do zařízení</t>
  </si>
  <si>
    <t>kód:R1I</t>
  </si>
  <si>
    <t>21</t>
  </si>
  <si>
    <t>Montáž skříně M2</t>
  </si>
  <si>
    <t>kód:M2I</t>
  </si>
  <si>
    <t>22</t>
  </si>
  <si>
    <t>Montáž zásuvky, konektoru a kabelu  pro IKR (např. ELE, CAREL,…)</t>
  </si>
  <si>
    <t>kód:IKRI</t>
  </si>
  <si>
    <t>23</t>
  </si>
  <si>
    <t>Instalace komunikačního převodníku (RE, R3)</t>
  </si>
  <si>
    <t>kód:RI</t>
  </si>
  <si>
    <t>24</t>
  </si>
  <si>
    <t>Montáž teplotního čidla pro TQI</t>
  </si>
  <si>
    <t>kód:TQI</t>
  </si>
  <si>
    <t>25</t>
  </si>
  <si>
    <t>Instalace externího kontaktu (jaz. relé, pom. relé)</t>
  </si>
  <si>
    <t>kód:JRI</t>
  </si>
  <si>
    <t>26</t>
  </si>
  <si>
    <t>QiMonWeb (webové rozhraní pro QiMonitor)</t>
  </si>
  <si>
    <t>kód:QMW</t>
  </si>
  <si>
    <t>27</t>
  </si>
  <si>
    <t>QiMonitor</t>
  </si>
  <si>
    <t>kód:QIM</t>
  </si>
  <si>
    <t>28</t>
  </si>
  <si>
    <t>Licence pro připojení QiTx, R1, RTR (Kč/ks)</t>
  </si>
  <si>
    <t>kód:LQI</t>
  </si>
  <si>
    <t>29</t>
  </si>
  <si>
    <t>Licence pro připojení analogového vstupu (ELE, Kupp, Lainox, Rational, LAE)</t>
  </si>
  <si>
    <t>kód:LAI</t>
  </si>
  <si>
    <t>30</t>
  </si>
  <si>
    <t>Licence pro připojení digitálního vstupu</t>
  </si>
  <si>
    <t>kód:LDI</t>
  </si>
  <si>
    <t>31</t>
  </si>
  <si>
    <t>Instalace software, nastavení , oživení</t>
  </si>
  <si>
    <t>kód:SWI</t>
  </si>
  <si>
    <t>32</t>
  </si>
  <si>
    <t>Vpichový teploměr DFP450W</t>
  </si>
  <si>
    <t>kód:DFP</t>
  </si>
  <si>
    <t>33</t>
  </si>
  <si>
    <t>HACCP manager 37100, kit</t>
  </si>
  <si>
    <t>kód:37100</t>
  </si>
  <si>
    <t>Pracovní stanice PC, 24"LCD, laserová tiskárna</t>
  </si>
  <si>
    <t>kód:PC</t>
  </si>
  <si>
    <t>35</t>
  </si>
  <si>
    <t>GSM/GPRS adaptér, USB</t>
  </si>
  <si>
    <t>kód:GSM</t>
  </si>
  <si>
    <t>36</t>
  </si>
  <si>
    <t>Ethernetový přepínač (switch)</t>
  </si>
  <si>
    <t>kód:ESW</t>
  </si>
  <si>
    <t/>
  </si>
  <si>
    <t>Kabelové rozvody nejsou součástí nabídky, jsou dodávkou stavby.</t>
  </si>
  <si>
    <t>139200010RAC</t>
  </si>
  <si>
    <t>Výkop rýh v uzavřeném prostoru v hornině1-4</t>
  </si>
  <si>
    <t>Agregovaná položka</t>
  </si>
  <si>
    <t>POL2_1</t>
  </si>
  <si>
    <t>162100010RA0</t>
  </si>
  <si>
    <t>Vodorovné přemístění výkopku</t>
  </si>
  <si>
    <t>175100020RAD</t>
  </si>
  <si>
    <t>Obsyp potrubí štěrkopískem</t>
  </si>
  <si>
    <t>199000002R00</t>
  </si>
  <si>
    <t>Poplatek za skládku horniny 1- 4</t>
  </si>
  <si>
    <t>597071101R00</t>
  </si>
  <si>
    <t>597071102R00</t>
  </si>
  <si>
    <t>597071103R00</t>
  </si>
  <si>
    <t>597071191R00</t>
  </si>
  <si>
    <t>597071221RU1</t>
  </si>
  <si>
    <t>612403388R00</t>
  </si>
  <si>
    <t>Hrubá výplň rýh ve stěnách do 15x15cm maltou z SMS</t>
  </si>
  <si>
    <t>713552151R00</t>
  </si>
  <si>
    <t>Protipož.trubní ucpávka EI 120, do D 108 mm, strop</t>
  </si>
  <si>
    <t>POL1_7</t>
  </si>
  <si>
    <t>721110806R00</t>
  </si>
  <si>
    <t>Demontáž potrubí z kameninových trub DN 200</t>
  </si>
  <si>
    <t>721110918R00</t>
  </si>
  <si>
    <t>Oprava-propojení dosavadního potrubí kamenin.</t>
  </si>
  <si>
    <t>721110928R00</t>
  </si>
  <si>
    <t>Oprava potrubí kameninového, krácení trub</t>
  </si>
  <si>
    <t>721140802R00</t>
  </si>
  <si>
    <t>Demontáž potrubí litinového DN 100</t>
  </si>
  <si>
    <t>721170909R00</t>
  </si>
  <si>
    <t>Oprava potrubí PVC odpadní, vsazení odbočky D 110</t>
  </si>
  <si>
    <t>721170955R00</t>
  </si>
  <si>
    <t>Oprava-vsazení odbočky, potrubí PVC hrdlové D 110</t>
  </si>
  <si>
    <t>721170958R00</t>
  </si>
  <si>
    <t>Oprava-vsazení odbočky, potrubí svodné ve výkopu</t>
  </si>
  <si>
    <t>721171239R00</t>
  </si>
  <si>
    <t>Tvarovka k připojení závěsného WC, D 90/110</t>
  </si>
  <si>
    <t>721176103R00</t>
  </si>
  <si>
    <t>Potrubí HT připojovací D 50 x 1,8 mm</t>
  </si>
  <si>
    <t>721176104R00</t>
  </si>
  <si>
    <t>Potrubí HT připojovací D 75 x 1,9 mm</t>
  </si>
  <si>
    <t>721176105R00</t>
  </si>
  <si>
    <t>Potrubí HT připojovací D 110 x 2,7 mm</t>
  </si>
  <si>
    <t>721176115R00</t>
  </si>
  <si>
    <t>Potrubí HT odpadní svislé D 110 x 2,7 mm</t>
  </si>
  <si>
    <t>721176125R00</t>
  </si>
  <si>
    <t>Potrubí HT svodné (ležaté) v zemi, D 110 x 2,7 mm</t>
  </si>
  <si>
    <t>721177125R00</t>
  </si>
  <si>
    <t>Čisticí kus pro odpadní svislé D 110</t>
  </si>
  <si>
    <t>721194104R00</t>
  </si>
  <si>
    <t>Vyvedení odpadních výpustek D 40 x 1,8</t>
  </si>
  <si>
    <t>721194105R00</t>
  </si>
  <si>
    <t>Vyvedení odpadních výpustek D 50 x 1,8</t>
  </si>
  <si>
    <t>721194107R00</t>
  </si>
  <si>
    <t>Vyvedení odpadních výpustek D 75 x 1,9</t>
  </si>
  <si>
    <t>721194109R00</t>
  </si>
  <si>
    <t>Vyvedení odpadních výpustek D 110 x 2,3</t>
  </si>
  <si>
    <t>721223423RT2</t>
  </si>
  <si>
    <t>Vpusť podlahová se zápachovou uzávěrkou HL 310N</t>
  </si>
  <si>
    <t>721223425RT1</t>
  </si>
  <si>
    <t>Vpusť podlahová se zápachovou uzávěrkou HL80.1</t>
  </si>
  <si>
    <t>721223460RT1</t>
  </si>
  <si>
    <t>Vpusť podlahová (sklepní) se zápachovou uzávěrkou HL 77</t>
  </si>
  <si>
    <t>721273150R00</t>
  </si>
  <si>
    <t>Hlavice ventilační přivětrávací HL900</t>
  </si>
  <si>
    <t>721290111R00</t>
  </si>
  <si>
    <t>Zkouška těsnosti kanalizace vodou DN 125</t>
  </si>
  <si>
    <t>721290123R00</t>
  </si>
  <si>
    <t>Zkouška těsnosti kanalizace kouřem DN 300</t>
  </si>
  <si>
    <t>721290822R00</t>
  </si>
  <si>
    <t>Přesun vybouraných hmot - kanalizace, H 6 - 12 m</t>
  </si>
  <si>
    <t>721300922R00</t>
  </si>
  <si>
    <t>Pročištění ležatých svodů do DN 300</t>
  </si>
  <si>
    <t>722131913R00</t>
  </si>
  <si>
    <t>Oprava-potrubí, vsazení odbočky DN 25</t>
  </si>
  <si>
    <t>soubor</t>
  </si>
  <si>
    <t>722131933R00</t>
  </si>
  <si>
    <t>Oprava-propojení dosavadního potrubí DN 25</t>
  </si>
  <si>
    <t>722170801R00</t>
  </si>
  <si>
    <t>Demontáž rozvodů vody z plastů do D 32</t>
  </si>
  <si>
    <t>722172331R00</t>
  </si>
  <si>
    <t>Potrubí z PPR, teplá, D 20x3,4 mm, vč. zed. výpom.</t>
  </si>
  <si>
    <t>722172332R00</t>
  </si>
  <si>
    <t>Potrubí z PPR, teplá, D 25x4,2 mm, vč. zed. výpom.</t>
  </si>
  <si>
    <t>722181211RT7</t>
  </si>
  <si>
    <t>722181211RT9</t>
  </si>
  <si>
    <t>722182091RT1</t>
  </si>
  <si>
    <t>Příplatek za montáž izolačních tvarovek DN 25</t>
  </si>
  <si>
    <t>722190221R00</t>
  </si>
  <si>
    <t>Přípojky vodovodní pro pevné připojení DN 15</t>
  </si>
  <si>
    <t>722190222R00</t>
  </si>
  <si>
    <t>Přípojky vodovodní pro pevné připojení DN 20</t>
  </si>
  <si>
    <t>722190401R00</t>
  </si>
  <si>
    <t>Vyvedení a upevnění výpustek DN 15</t>
  </si>
  <si>
    <t>722190402R00</t>
  </si>
  <si>
    <t>Vyvedení a upevnění výpustek DN 20</t>
  </si>
  <si>
    <t>722190901R00</t>
  </si>
  <si>
    <t>Uzavření/otevření vodovodního potrubí při opravě</t>
  </si>
  <si>
    <t>722191112R00</t>
  </si>
  <si>
    <t>Hadice flexibilní k baterii,DN 15 x M10,délka 0,5m</t>
  </si>
  <si>
    <t>722191131R00</t>
  </si>
  <si>
    <t>Hadice sanitární flexibilní, DN 15, délka 0,3 m</t>
  </si>
  <si>
    <t>722191132R00</t>
  </si>
  <si>
    <t>Hadice sanitární flexibilní, DN 15, délka 0,4 m</t>
  </si>
  <si>
    <t>722202213R00</t>
  </si>
  <si>
    <t>722202216R00</t>
  </si>
  <si>
    <t>722202217R00</t>
  </si>
  <si>
    <t>722224212R00</t>
  </si>
  <si>
    <t>722235111R00</t>
  </si>
  <si>
    <t>Kohout vod.kul.,vnitř.-vnitř.z.pro technologii DN 15</t>
  </si>
  <si>
    <t>722235112R00</t>
  </si>
  <si>
    <t>Kohout vod.kul.,vnitř.-vnitř.z.pro technologii DN 20</t>
  </si>
  <si>
    <t>722235141R00</t>
  </si>
  <si>
    <t>722235142R00</t>
  </si>
  <si>
    <t>722235641R00</t>
  </si>
  <si>
    <t>722235642R00</t>
  </si>
  <si>
    <t>722235691R00</t>
  </si>
  <si>
    <t>722235692R00</t>
  </si>
  <si>
    <t>722280106R00</t>
  </si>
  <si>
    <t>Tlaková zkouška vodovodního potrubí DN 32</t>
  </si>
  <si>
    <t>722290234R00</t>
  </si>
  <si>
    <t>Proplach a dezinfekce vodovod.potrubí DN 80</t>
  </si>
  <si>
    <t>725.010</t>
  </si>
  <si>
    <t>splachovací tlačítko WC podomítkových splachovačů</t>
  </si>
  <si>
    <t>ks</t>
  </si>
  <si>
    <t>725014131R00</t>
  </si>
  <si>
    <t>Klozet závěsný + sedátko, bílý</t>
  </si>
  <si>
    <t>725017122R00</t>
  </si>
  <si>
    <t>Umyvadlo na šrouby 55 x 42 cm, bílé</t>
  </si>
  <si>
    <t>725210912R00</t>
  </si>
  <si>
    <t>Demontáž a zpět.montáž umyvadla s 1stoj.ventilem</t>
  </si>
  <si>
    <t>725219401R00</t>
  </si>
  <si>
    <t>Montáž umyvadel na šrouby do zdiva</t>
  </si>
  <si>
    <t>725814105R00</t>
  </si>
  <si>
    <t>725823121RT2</t>
  </si>
  <si>
    <t>Baterie umyvadlová stoján. ruční</t>
  </si>
  <si>
    <t>725825114R00</t>
  </si>
  <si>
    <t>Baterie dřezová nástěnná ruční</t>
  </si>
  <si>
    <t>725835811R00</t>
  </si>
  <si>
    <t>Baterie nástěn.sprchová s hadicí se stop ventilem a oplachovou tryskou</t>
  </si>
  <si>
    <t>725845811RT1</t>
  </si>
  <si>
    <t>Baterie sprchová nástěn.,včetně příslušenství</t>
  </si>
  <si>
    <t>725849302R00</t>
  </si>
  <si>
    <t>Montáž držáku sprchy/hadice</t>
  </si>
  <si>
    <t>725860107R00</t>
  </si>
  <si>
    <t>Uzávěrka zápachová umyvadlová,D 40</t>
  </si>
  <si>
    <t>725860202R00</t>
  </si>
  <si>
    <t>Sifon dřezový kolenový, pro gastro zařízení</t>
  </si>
  <si>
    <t>725860262R00</t>
  </si>
  <si>
    <t>Výpusť umyvadlová , s tlakovým uzávěrem</t>
  </si>
  <si>
    <t>725980113R00</t>
  </si>
  <si>
    <t>Dvířka 300 x 300 mm</t>
  </si>
  <si>
    <t>725980122R00</t>
  </si>
  <si>
    <t>Dvířka 200 x 200 mm</t>
  </si>
  <si>
    <t>725980121R00</t>
  </si>
  <si>
    <t>mřížka z plastu, 150 x 150 mm</t>
  </si>
  <si>
    <t>725330913R00</t>
  </si>
  <si>
    <t>výlevka nástěnná malá - odpad DN 70</t>
  </si>
  <si>
    <t>726211323R00</t>
  </si>
  <si>
    <t>941955002R00</t>
  </si>
  <si>
    <t>Lešení lehké pomocné, výška podlahy do 1,9 m</t>
  </si>
  <si>
    <t>953941611R00</t>
  </si>
  <si>
    <t>Osazení konzol ve zdivu cihelném</t>
  </si>
  <si>
    <t>970041130R00</t>
  </si>
  <si>
    <t>Vrtání jádrové do prostého betonu do D 130 mm</t>
  </si>
  <si>
    <t>974031164R00</t>
  </si>
  <si>
    <t>Vysekání rýh ve zdi cihelné 15 x 15 cm</t>
  </si>
  <si>
    <t>Přesun hmot pro izolace tepelné, výšky do 6 m</t>
  </si>
  <si>
    <t>998721101R00</t>
  </si>
  <si>
    <t>Přesun hmot pro vnitřní kanalizaci, výšky do 6 m</t>
  </si>
  <si>
    <t>998722101R00</t>
  </si>
  <si>
    <t>Přesun hmot pro vnitřní vodovod, výšky do 6 m</t>
  </si>
  <si>
    <t>998725101R00</t>
  </si>
  <si>
    <t>Přesun hmot pro zařizovací předměty, výšky do 6 m</t>
  </si>
  <si>
    <t>998726121R00</t>
  </si>
  <si>
    <t>Přesun hmot pro předstěnové systémy, výšky do 6 m</t>
  </si>
  <si>
    <t>Přesun hmot pro opravy a údržbu do výšky 6 m</t>
  </si>
  <si>
    <t>Sestavná klimatizační jednotka s rekuperací - deskový výměník (filtrace,ohřev, chlazení) vč, příslušenství a elementů přímého výparníku Qv=5850m3/h; p=350Pa; P=2x2,4kW(400V; 3,9A);Qt=11,</t>
  </si>
  <si>
    <t>7kW(voda 70/50°C); Qch=21,5kW</t>
  </si>
  <si>
    <t>specifikace viz tech. List</t>
  </si>
  <si>
    <t>1.2</t>
  </si>
  <si>
    <t>Kondenzační jednotka; rozměry 950x1380x330mm; Qch=19kW; P=7kW(400V;32A) vč řidícího boxu a, expanzního ventilu; trasa potrubí chladiva 12m</t>
  </si>
  <si>
    <t>Vložka tlumiče 100x620 s oběma plechy</t>
  </si>
  <si>
    <t>Vložka tlumiče 200x490 s oběma plechy</t>
  </si>
  <si>
    <t>Vložka tlumiče 200x490 s náběhovým plechem</t>
  </si>
  <si>
    <t>Vložka tlumiče 200x490 s odtokovým plechem</t>
  </si>
  <si>
    <t>Vložka tlumiče 200x245 s oběma plechy</t>
  </si>
  <si>
    <t>Žaluzie 1250x800 vč pozední rám</t>
  </si>
  <si>
    <t>1.9</t>
  </si>
  <si>
    <t>Klapka 315x250 pro ovládání servem</t>
  </si>
  <si>
    <t>1.10</t>
  </si>
  <si>
    <t>Klapka 400x500 pro ovládání servem</t>
  </si>
  <si>
    <t>1.11</t>
  </si>
  <si>
    <t>Klapka 1000x250 pro ovládání servem</t>
  </si>
  <si>
    <t>1.12</t>
  </si>
  <si>
    <t>Vířivý anemostat čtvercový přívodní, horizontální připojení 625x54 škrtící klapka břitové těsnění</t>
  </si>
  <si>
    <t>1.13</t>
  </si>
  <si>
    <t>Vířivý anemostat čtvercový přívodní, horizontální připojení 400x16 škrtící klapka břitové těsnění</t>
  </si>
  <si>
    <t>1.14</t>
  </si>
  <si>
    <t>Vyústka obdélníková komfortní dvouřadá 400x125R1</t>
  </si>
  <si>
    <t>1.15</t>
  </si>
  <si>
    <t>Vyústka obdélníková komfortní dvouřadá 400x200R1</t>
  </si>
  <si>
    <t>1.16</t>
  </si>
  <si>
    <t>Vyústka obdélníková komfortní jednořadá 400x200R1</t>
  </si>
  <si>
    <t>1.17</t>
  </si>
  <si>
    <t>Klapka 400x250 ruční ovládání</t>
  </si>
  <si>
    <t>1.18</t>
  </si>
  <si>
    <t>Ohebné hliníkové potrubí Js 250 tepelně izolované</t>
  </si>
  <si>
    <t>1.19</t>
  </si>
  <si>
    <t>Potrubí ALP interiérové provedení 20 mm vč tvarových kusů, obvod 2630/60%</t>
  </si>
  <si>
    <t>1.20</t>
  </si>
  <si>
    <t>Potrubí ALP interiérové provedení 20 mm vč tvarových kusů, obvod 1890/40%</t>
  </si>
  <si>
    <t>1.21</t>
  </si>
  <si>
    <t>Potrubí ALP interiérové provedení 20 mm vč tvarových kusů, obvod 1500/80%</t>
  </si>
  <si>
    <t>1.22</t>
  </si>
  <si>
    <t>Potrubí ALP interiérové provedení 20 mm vč tvarových kusů, obvod 1050/30%</t>
  </si>
  <si>
    <t>1.23</t>
  </si>
  <si>
    <t>Potrubí sk I z ocel plachu vč tvar kusů; 30%vs obvod 3500/60%</t>
  </si>
  <si>
    <t>1.24</t>
  </si>
  <si>
    <t>Potrubí sk I z ocel plachu vč tvar kusů; 30%vs obvod 2630/40%</t>
  </si>
  <si>
    <t>1.25</t>
  </si>
  <si>
    <t>Potrubí sk I z ocel plachu vč tvar kusů; 30%vs obvod 1890/60%</t>
  </si>
  <si>
    <t>1.26</t>
  </si>
  <si>
    <t>Potrubí sk I z ocel plachu vč tvar kusů; 30%vs obvod 1500/40%</t>
  </si>
  <si>
    <t>1.27</t>
  </si>
  <si>
    <t>Potrubí sk I z ocel plachu vč tvar kusů; 30%vs obvod 1050/40%</t>
  </si>
  <si>
    <t>1.28</t>
  </si>
  <si>
    <t>Potrubí sk I z ocel plachu vč tvar kusů; 30%vs obvod 650/40%</t>
  </si>
  <si>
    <t>1.29</t>
  </si>
  <si>
    <t>Potrubí sk I z ocel plachu vč tvar kusů; 30%vs obvod 4000/100%</t>
  </si>
  <si>
    <t>1.30</t>
  </si>
  <si>
    <t>Talířový ventil odtahový Js 100</t>
  </si>
  <si>
    <t>1.31</t>
  </si>
  <si>
    <t>Talířový ventil přívodní Js 100</t>
  </si>
  <si>
    <t>1.32</t>
  </si>
  <si>
    <t>Ohebné hliníkové potrubí Js 100</t>
  </si>
  <si>
    <t>1.33</t>
  </si>
  <si>
    <t>Odsávací zákryt nerez stěnový rozměrů 2000x1300x500 vč filtrů, indukčního vzduchu, ovládání na, zákrytu, hrdlo na boku 1x400x140, Qv=500m3/h, P=200W (230V);světlo uvnitř zákrytu</t>
  </si>
  <si>
    <t>1.34</t>
  </si>
  <si>
    <t>Odsávací zákryt nerez rozměrů 2200x1300x500 vč filtrů, indukčního vzduchu, ovládání na zákrytu,, hrdlo na boku 1x400x140, Qv=1800m3/h, P=200W (230V); světlo uvnitř zákrytu</t>
  </si>
  <si>
    <t>1.35</t>
  </si>
  <si>
    <t>Zrcadlový obraz pol č 1.34</t>
  </si>
  <si>
    <t>1.36</t>
  </si>
  <si>
    <t>Odsávací zákryt nerez stěnový rozměrů 1300x1000x500 vč filtrů, indukčního vzduchu, ovládání na, zákrytu, hrdlo na boku 1x400x140, Qv=200m3/h,P=200W (230V); světlo uvnitř zákrytu</t>
  </si>
  <si>
    <t>1.37</t>
  </si>
  <si>
    <t>Odsávací zákryt nerez stěnový rozměrů 1000x1100x500 vč filtrů, hrdlo na boku1x400x140, bez, osvětlení a indukce, Qv=500m3/h</t>
  </si>
  <si>
    <t>1.38</t>
  </si>
  <si>
    <t>Ventilátor nástěnný se zpětnou klapkou a venkovní mřížkou Js 160 s okapničkouQv=236m3/h; p=45Pa;, P=21W (230V)</t>
  </si>
  <si>
    <t>1.39</t>
  </si>
  <si>
    <t>Stěnová mřížka uzavřená 400x200/20 vč rámečku</t>
  </si>
  <si>
    <t>1.40</t>
  </si>
  <si>
    <t>Potrubí spiro vč tvar kusů Js 125</t>
  </si>
  <si>
    <t>1.41</t>
  </si>
  <si>
    <t>Potrubí spiro vč tvar kusů Js 160</t>
  </si>
  <si>
    <t>1.42</t>
  </si>
  <si>
    <t>Spojovací a těsnicí materiál</t>
  </si>
  <si>
    <t>1.43</t>
  </si>
  <si>
    <t>Závěsy vč konzole pod položku 1.2</t>
  </si>
  <si>
    <t>1.45</t>
  </si>
  <si>
    <t>Nástěnný ventilátor vč doběhu a zpětné klapkyQv=80m3/hod; p=120Pa; P=30W (230V)</t>
  </si>
  <si>
    <t>1.46</t>
  </si>
  <si>
    <t>Samotížná žaluzie s okapničkou Js 100</t>
  </si>
  <si>
    <t>1.47</t>
  </si>
  <si>
    <t>Potrubí spiro Js 100</t>
  </si>
  <si>
    <t>1.48</t>
  </si>
  <si>
    <t>Drobný montážní materiál</t>
  </si>
  <si>
    <t>1.50</t>
  </si>
  <si>
    <t>Ventilátor do podhledo vč doběhu a zpětné klapkyQv=80m3/hod; p=120Pa; P=30W (230V)</t>
  </si>
  <si>
    <t>1.51</t>
  </si>
  <si>
    <t>Nástěnný ventilátor vč doběhu a zpětné klapky, Qv=150m3/hod; p=50Pa; P=21W (230V)</t>
  </si>
  <si>
    <t>1.52</t>
  </si>
  <si>
    <t>Samotížná žaluzie s okapničkou Js 160</t>
  </si>
  <si>
    <t>1.53</t>
  </si>
  <si>
    <t>1.54</t>
  </si>
  <si>
    <t>Potrubí sporo vč tvar kusů Js 100</t>
  </si>
  <si>
    <t>1.55</t>
  </si>
  <si>
    <t>1.56</t>
  </si>
  <si>
    <t>1.57</t>
  </si>
  <si>
    <t>Nástěnný ventilátor vč doběhu, Qv=80m3/h; p=120Pa; P=30W (230V)</t>
  </si>
  <si>
    <t>1.58</t>
  </si>
  <si>
    <t>1.59</t>
  </si>
  <si>
    <t>Závěsy</t>
  </si>
  <si>
    <t>1.61</t>
  </si>
  <si>
    <t>Nátěr vzt zařízení ve venkovním prostoru v barvě fasády</t>
  </si>
  <si>
    <t>1.62</t>
  </si>
  <si>
    <t>Tepelná a akustická izolace - 6cm minerální plsti na trny + obal AL folií</t>
  </si>
  <si>
    <t>1.63</t>
  </si>
  <si>
    <t>Příprava ke komplexnímu vyzkoušení</t>
  </si>
  <si>
    <t>1.64</t>
  </si>
  <si>
    <t>Komplexní vyzkoušení</t>
  </si>
  <si>
    <t>1.65</t>
  </si>
  <si>
    <t>Zkušební provoz</t>
  </si>
  <si>
    <t>1.66</t>
  </si>
  <si>
    <t>Zaučení obsluhy</t>
  </si>
  <si>
    <t>u VZT jednotky</t>
  </si>
  <si>
    <t>cca</t>
  </si>
  <si>
    <t>Hlavice termostatického ventilu hlavice K</t>
  </si>
  <si>
    <t>4b</t>
  </si>
  <si>
    <t>5a</t>
  </si>
  <si>
    <t>7a</t>
  </si>
  <si>
    <t>7b</t>
  </si>
  <si>
    <t>7c</t>
  </si>
  <si>
    <t>7d</t>
  </si>
  <si>
    <t>8a</t>
  </si>
  <si>
    <t>8b</t>
  </si>
  <si>
    <t>Potrubí ocelové, DN 10</t>
  </si>
  <si>
    <t>Potrubí ocelové</t>
  </si>
  <si>
    <t>9a</t>
  </si>
  <si>
    <t>Potrubí ocelové, DN 15</t>
  </si>
  <si>
    <t>9b</t>
  </si>
  <si>
    <t>Potrubí ocelové, DN 20</t>
  </si>
  <si>
    <t>9c</t>
  </si>
  <si>
    <t>Potrubí ocelové, DN 25</t>
  </si>
  <si>
    <t>9d</t>
  </si>
  <si>
    <t>Potrubí ocelové, DN 32</t>
  </si>
  <si>
    <t>9e</t>
  </si>
  <si>
    <t>Potrubí ocelové, DN 40</t>
  </si>
  <si>
    <t>10a</t>
  </si>
  <si>
    <t>10b</t>
  </si>
  <si>
    <t>10c</t>
  </si>
  <si>
    <t>10d</t>
  </si>
  <si>
    <t>10e</t>
  </si>
  <si>
    <t>10f</t>
  </si>
  <si>
    <t>Nátěry potrubí  ocelové</t>
  </si>
  <si>
    <t>2* základní pod izolaci</t>
  </si>
  <si>
    <t>11a</t>
  </si>
  <si>
    <t>Rozvody bez izolace</t>
  </si>
  <si>
    <t>2* vrchní - bílá</t>
  </si>
  <si>
    <t>vzdálenost závěsů 2,5 m v celén trase rozvodů pod stropem a v šachtách</t>
  </si>
  <si>
    <t>13a</t>
  </si>
  <si>
    <t>Demnotáže  otopných těles a  potrubí - otopná tělesa desková stávjící</t>
  </si>
  <si>
    <t>13b</t>
  </si>
  <si>
    <t>Demnotáže  otopných těles a  potrubí potrubí dn 10-40</t>
  </si>
  <si>
    <t>Materiál neobsažený ve výpisu - dle mínění dodavatele</t>
  </si>
  <si>
    <t>montáž otopné soustavy</t>
  </si>
  <si>
    <t>Přípomoce</t>
  </si>
  <si>
    <t>Vedlejší náklady - doprava</t>
  </si>
  <si>
    <t>R-položka</t>
  </si>
  <si>
    <t>POL12_0</t>
  </si>
  <si>
    <t>Cena montáže izolací</t>
  </si>
  <si>
    <t>Cena natěračských prací</t>
  </si>
  <si>
    <t>Topná zkouška</t>
  </si>
  <si>
    <t>POL12_1</t>
  </si>
  <si>
    <t>Dilatační a tlakové zkoušky</t>
  </si>
  <si>
    <t>Revize zařízení</t>
  </si>
  <si>
    <t>Rezerva pro nepředpokládané změny a úpravy</t>
  </si>
  <si>
    <t>Zisk provádějící firmy</t>
  </si>
  <si>
    <t>.01</t>
  </si>
  <si>
    <t>čidlo teploty kanálové, Ni1000, délka 400 mm</t>
  </si>
  <si>
    <t>teplota - přívod</t>
  </si>
  <si>
    <t>.02</t>
  </si>
  <si>
    <t>teplota - odtah</t>
  </si>
  <si>
    <t>.03</t>
  </si>
  <si>
    <t>teplota - výfuk</t>
  </si>
  <si>
    <t>.04</t>
  </si>
  <si>
    <t>čidlo teploty příložné, Ni1000</t>
  </si>
  <si>
    <t>teplota vody z ohřívače</t>
  </si>
  <si>
    <t>.05</t>
  </si>
  <si>
    <t>snímač dif.tlaku 50-500 Pa - filtr</t>
  </si>
  <si>
    <t>dP - filtr přívod</t>
  </si>
  <si>
    <t>.06</t>
  </si>
  <si>
    <t>dP - filtr odtah</t>
  </si>
  <si>
    <t>.07</t>
  </si>
  <si>
    <t>snímač dif.tlaku 50-500 Pa - ventilátor</t>
  </si>
  <si>
    <t>dp - ventilátor přívod</t>
  </si>
  <si>
    <t>.08</t>
  </si>
  <si>
    <t>dp - ventilátor odtah</t>
  </si>
  <si>
    <t>.09</t>
  </si>
  <si>
    <t>protimrazová ochrana s 6m kapilárou vč. přísl., 24 V, výstup relé</t>
  </si>
  <si>
    <t>.10</t>
  </si>
  <si>
    <t>el.uzav.servopohon klapky 7 Nm, 24 V, s havarijní funkcí</t>
  </si>
  <si>
    <t>klapka přívod</t>
  </si>
  <si>
    <t>.11</t>
  </si>
  <si>
    <t>el.uzav.servopohon klapky 10 Nm, 24 V</t>
  </si>
  <si>
    <t>klapka odtah</t>
  </si>
  <si>
    <t>.12</t>
  </si>
  <si>
    <t>elektrický servopohon 24 V 50 Hz ovl.0-10V</t>
  </si>
  <si>
    <t>.13</t>
  </si>
  <si>
    <t>trojcestný směšovací ventil Dn 15 Pn 16 kv 2,5, vč.sady šroubení ALG</t>
  </si>
  <si>
    <t>ohřívač</t>
  </si>
  <si>
    <t>.14</t>
  </si>
  <si>
    <t>Pouze montáž - BEZ DODÁVKY PŘÍSTROJEoběhové čerpadlo 230 V 50 Hz - el.připojení</t>
  </si>
  <si>
    <t>MČ1</t>
  </si>
  <si>
    <t>.15</t>
  </si>
  <si>
    <t>Pouze montáž - BEZ DODÁVKY PŘÍSTROJEvenkovní kondenzační jednotka - el.připojení</t>
  </si>
  <si>
    <t>MCH1</t>
  </si>
  <si>
    <t>.16</t>
  </si>
  <si>
    <t>Pouze montáž - BEZ DODÁVKY PŘÍSTROJEinterface pro řízení 0-10V, signalizace porucha - el.připojení</t>
  </si>
  <si>
    <t>chladič</t>
  </si>
  <si>
    <t>.17</t>
  </si>
  <si>
    <t>Pouze montáž - BEZ DODÁVKY PŘÍSTROJEel. ventilátor přívod 400 V 2,4 kW, EC-motor - el.připojení</t>
  </si>
  <si>
    <t>MV1.1</t>
  </si>
  <si>
    <t>.18</t>
  </si>
  <si>
    <t>MV1.2</t>
  </si>
  <si>
    <t>.21</t>
  </si>
  <si>
    <t>el.regulační servopohon klapky 10 Nm, 24 V, 0-10 V</t>
  </si>
  <si>
    <t>klapka bypass</t>
  </si>
  <si>
    <t>.22</t>
  </si>
  <si>
    <t>el.uzav.servopohon klapky 5 Nm, 24 V</t>
  </si>
  <si>
    <t>.23</t>
  </si>
  <si>
    <t>.24</t>
  </si>
  <si>
    <t>čidlo teploty venkovní, Ni1000</t>
  </si>
  <si>
    <t>teplota venkovní</t>
  </si>
  <si>
    <t>.25</t>
  </si>
  <si>
    <t>ionizační kouřový detektor, 24 V, do VZT potrubí</t>
  </si>
  <si>
    <t>.26</t>
  </si>
  <si>
    <t>řídící jednotka pro kouřové detektory, 24 V, kouřový a servisní poplach</t>
  </si>
  <si>
    <t>sign.kouře</t>
  </si>
  <si>
    <t>6001</t>
  </si>
  <si>
    <t>podstanice ŘS, nap.24 V, Modbus, BacNet/IP, Webserver, vč.přísl.</t>
  </si>
  <si>
    <t>6002</t>
  </si>
  <si>
    <t>dotykový ovládací panel podstanice ŘS, nap. 24 V, vč.příslušenství</t>
  </si>
  <si>
    <t>6003</t>
  </si>
  <si>
    <t>I/O moduly pro celkem 5xAI, 13xDI, 5xAO, 8xDO, vč.patic</t>
  </si>
  <si>
    <t>6004</t>
  </si>
  <si>
    <t>switch Ethernet, 4x port Ethernet</t>
  </si>
  <si>
    <t>6005</t>
  </si>
  <si>
    <t>poruch.signalizace - signálka na panelu, houkačka</t>
  </si>
  <si>
    <t>souhr.porucha</t>
  </si>
  <si>
    <t>6006</t>
  </si>
  <si>
    <t>napájecí transformátor 24 V, 10 A</t>
  </si>
  <si>
    <t>6007</t>
  </si>
  <si>
    <t>uživatelský software, oživení a provedení zkoušek - podstanice DDC</t>
  </si>
  <si>
    <t>1001</t>
  </si>
  <si>
    <t>nástěnná rozvaděčová skříňka, rozměry 600x1000x260 (šxvxh)</t>
  </si>
  <si>
    <t>vč. mont.panelu, svorkovnice nahoře, přívod a vývody shora</t>
  </si>
  <si>
    <t>DIN lišty, kompletní provedení s vybavením</t>
  </si>
  <si>
    <t>(svorkovnice, jištění, přepěť.ochrana, trafo, relé atp.)</t>
  </si>
  <si>
    <t>8001</t>
  </si>
  <si>
    <t>realizační projektová dokumentace - svorková schemata rozvaděčů M+R</t>
  </si>
  <si>
    <t>8002</t>
  </si>
  <si>
    <t>projektová dokumentace skutečného provedení</t>
  </si>
  <si>
    <t>10001</t>
  </si>
  <si>
    <t>kabel stíněný JYTY 2Dx1</t>
  </si>
  <si>
    <t>10002</t>
  </si>
  <si>
    <t>kabel stíněný JYTY 4Dx1</t>
  </si>
  <si>
    <t>10003</t>
  </si>
  <si>
    <t>kabel silový CYKY 2Ox1,5</t>
  </si>
  <si>
    <t>10004</t>
  </si>
  <si>
    <t>kabel silový CYKY 3Jx1,5</t>
  </si>
  <si>
    <t>10005</t>
  </si>
  <si>
    <t>kabel silový CYKY 5Jx1,5</t>
  </si>
  <si>
    <t>10006</t>
  </si>
  <si>
    <t>kabel silový CYKY 5Jx6</t>
  </si>
  <si>
    <t>10007</t>
  </si>
  <si>
    <t>vodič ZŽ CY 6 mm2 pro ochr.pospojování, vč.příslušenství</t>
  </si>
  <si>
    <t>10008</t>
  </si>
  <si>
    <t>10009</t>
  </si>
  <si>
    <t>10010</t>
  </si>
  <si>
    <t>instalační PH trubka pevná D 25 mm, vč.příslušenství pro upevnění</t>
  </si>
  <si>
    <t>10011</t>
  </si>
  <si>
    <t>10012</t>
  </si>
  <si>
    <t>plastová instalační krabice (na omítku, pod omítku, do SDK)</t>
  </si>
  <si>
    <t>11001</t>
  </si>
  <si>
    <t>Montáž zařízení MaR - 30% z dodávky</t>
  </si>
  <si>
    <t>V ceně montáže je také zahrnuto:</t>
  </si>
  <si>
    <t>ostatní drobné příslušenství</t>
  </si>
  <si>
    <t>protipožární ucpávky</t>
  </si>
  <si>
    <t>el.revize, zpracování návodů k obsluze</t>
  </si>
  <si>
    <t>oživení a zkoušky systémů a technologií - funkční, komplexní</t>
  </si>
  <si>
    <t>zaškolení obsluhy</t>
  </si>
  <si>
    <t>doprava</t>
  </si>
  <si>
    <t>stavební přípomoce</t>
  </si>
  <si>
    <t>740001</t>
  </si>
  <si>
    <t>Izolovaný vodič hliníkový bez ukončení uložený pod omítkou AYY 750 V - 1 žilový vodič CYY  16 mm2</t>
  </si>
  <si>
    <t>740002</t>
  </si>
  <si>
    <t>Izolovaný vodič hliníkový bez ukončení uložený pod omítkou AYY 750 V - 1 žilový vodič CYY 4mm2 žlz.</t>
  </si>
  <si>
    <t>740003</t>
  </si>
  <si>
    <t>Izolovaný vodič hliníkový bez ukončení uložený pod omítkou AYY 750 V - 1 žilový CYY 35mm2 žlz.</t>
  </si>
  <si>
    <t>740004</t>
  </si>
  <si>
    <t>Trubka elektroinstalační - plastová tuhá - pevně, 16 mm</t>
  </si>
  <si>
    <t>740005</t>
  </si>
  <si>
    <t>Trubka elektroinstalační - plastová tuhá - pevně, 23 mm</t>
  </si>
  <si>
    <t>740006</t>
  </si>
  <si>
    <t>Trubka elektroinstalační - plastová tuhá - pevně, 29 mm</t>
  </si>
  <si>
    <t>740007</t>
  </si>
  <si>
    <t>Trubka elektroinstalační - plastová ohebná - pevně, 11 nebo 13,5 mm</t>
  </si>
  <si>
    <t>740008</t>
  </si>
  <si>
    <t>Trubka elektroinstalační - plastová ohebná - pevně, 16 mm</t>
  </si>
  <si>
    <t>740009</t>
  </si>
  <si>
    <t>Trubka elektroinstalační - plastová ohebná - pevně, 23 mm</t>
  </si>
  <si>
    <t>740010</t>
  </si>
  <si>
    <t>Lišty a kanálky vkládací- doplňkové prvky -protipožární utěsnění, šířky do 40 mm</t>
  </si>
  <si>
    <t>740011</t>
  </si>
  <si>
    <t>Lišty a kanálky vkládací- doplňkové prvky -protipožární utěsnění, šířky přes 40 do 60 mm</t>
  </si>
  <si>
    <t>740012</t>
  </si>
  <si>
    <t>lišty a kanálky vkládací - doplňkové prvky - přepážky podélné ododělovací</t>
  </si>
  <si>
    <t>740013</t>
  </si>
  <si>
    <t>krabice elektroinstalační přístrojové, zapuštěné plastové kruhovýé se svorkovnicí- Pod om. průměr, 68mm</t>
  </si>
  <si>
    <t>740014</t>
  </si>
  <si>
    <t>Krabic elektroinstalační rozvodek nástěnných plastových, čtyřhranných ACIDUR - do 4 mm2</t>
  </si>
  <si>
    <t>740015</t>
  </si>
  <si>
    <t>Krabic elektroinstalační rozvodek nástěnných plastových, čtyřhranných ACIDUR - 10 mm2</t>
  </si>
  <si>
    <t>740016</t>
  </si>
  <si>
    <t>Krabic elektroinstalační rozvodek nástěnných plastových, čtyřhranných ACIDUR - 6 mm2</t>
  </si>
  <si>
    <t>740017</t>
  </si>
  <si>
    <t>Izolované vodiče, šnůry a kabely měděné  uložené pod omítku ve stěně CYKY, CYBY, CYMY, NYM -5 x 2,5, mm2 J</t>
  </si>
  <si>
    <t>740018</t>
  </si>
  <si>
    <t>Izolované vodiče, šnůry a kabely měděné  uložené pod omítku ve stěně CYKY, CYBY, CYMY, NYM - 3 x 2,5, mm2 J</t>
  </si>
  <si>
    <t>740019</t>
  </si>
  <si>
    <t>Izolované vodiče, šnůry a kabely měděné  uložené pod omítku ve stěně CYKY, CYBY, CYMY, NYM - 3 x 1,5, mm2 J</t>
  </si>
  <si>
    <t>740020</t>
  </si>
  <si>
    <t>Izolované vodiče, šnůry a kabely měděné  uložené pod omítku ve stěně CYKY, CYBY, CYMY, NYM - 3 x 1,5, mm2 O</t>
  </si>
  <si>
    <t>740021</t>
  </si>
  <si>
    <t>Izolované vodiče, šnůry a kabely měděné  uložené pod omítku ve stěně CYKY, CYBY, CYMY, NYM -2 x 1,5, mm2 O</t>
  </si>
  <si>
    <t>740022</t>
  </si>
  <si>
    <t>Izolované vodiče, šnůry a kabely měděné  uložené pod omítku ve stropě CYKY, CYBY, CYMY, NYM - 5 x 6, mm2</t>
  </si>
  <si>
    <t>740023</t>
  </si>
  <si>
    <t>Izolované vodiče, šnůry a kabely měděné  uložené pod omítku ve stropě CYKY, CYBY, CYMY, NYM - 5 x 10, mm2</t>
  </si>
  <si>
    <t>740024</t>
  </si>
  <si>
    <t>Izolované vodiče, šnůry a kabely měděné  uložené pod omítku ve stropě CYKY, CYBY, CYMY, NYM - 5 x 16, mm2</t>
  </si>
  <si>
    <t>740025</t>
  </si>
  <si>
    <t>Izolované vodiče, šnůry a kabely měděné  uložené pod omítku ve stropě CYKY, CYBY, CYMY, NYM - 5x4, mm2</t>
  </si>
  <si>
    <t>740026</t>
  </si>
  <si>
    <t>Kabel měděný bez ukončení do 1 kV uložený pevně CYKY, NYM, NYY, YSLY, 750 V systém SICOTRONIC -7 x 1, ,5 mm2 J</t>
  </si>
  <si>
    <t>740027</t>
  </si>
  <si>
    <t>Kabelů měděný bez ukončení  uložený volně CYKY, NYM, NYY, YSLY, 1 kV - 3 x 120+50 mm2 J</t>
  </si>
  <si>
    <t>740028</t>
  </si>
  <si>
    <t>Izolované vodiče, šňůry a kabely měděné uložené volně CGSG, do 1 kV - 5 x 16 mm2</t>
  </si>
  <si>
    <t>740029</t>
  </si>
  <si>
    <t>Izolované vodiče, šňůry a kabely měděné uložené volně CGSG, do 1 kV - 5 x 10 mm2</t>
  </si>
  <si>
    <t>740030</t>
  </si>
  <si>
    <t>Izolované vodiče, šňůry a kabely měděné uložené volně CGSG, do 1 kV - 5 x 6 mm2</t>
  </si>
  <si>
    <t>740031</t>
  </si>
  <si>
    <t>Izolované vodiče, šňůry a kabely měděné uložené volně CGSG, do 1 kV - 5 x 4 mm2</t>
  </si>
  <si>
    <t>740032</t>
  </si>
  <si>
    <t>Izolované vodiče, šňůry a kabely měděné uložené volně CGSG, do 1 kV - 5 x 2,5 mm2</t>
  </si>
  <si>
    <t>740033</t>
  </si>
  <si>
    <t>Ukončení vodičů izolovaných s označením a zapojením v rozváděči nebo na přístroji - do 2,5 mm2</t>
  </si>
  <si>
    <t>740034</t>
  </si>
  <si>
    <t>Ukončení vodičů izolovaných s označením a zapojením v rozváděči nebo na přístroji - 4 mm2</t>
  </si>
  <si>
    <t>740035</t>
  </si>
  <si>
    <t>Ukončení vodičů izolovaných s označením a zapojením v rozváděči nebo na přístroji - 6 mm2</t>
  </si>
  <si>
    <t>740036</t>
  </si>
  <si>
    <t>Ukončení vodičů izolovaných s označením a zapojením v rozváděči nebo na přístroji - 10 mm2</t>
  </si>
  <si>
    <t>740037</t>
  </si>
  <si>
    <t>Ukončení vodičů izolovaných s označením a zapojením v rozváděči nebo na přístroji - 16 mm2</t>
  </si>
  <si>
    <t>740038</t>
  </si>
  <si>
    <t>Ukončení vodičů izolovaných s označením a zapojením v rozváděči nebo na přístroji - 50 mm2</t>
  </si>
  <si>
    <t>740039</t>
  </si>
  <si>
    <t>Ukončení vodičů izolovaných s označením a zapojením v rozváděči nebo na přístroji - 120 mm2</t>
  </si>
  <si>
    <t>740040</t>
  </si>
  <si>
    <t>Spínač jedno nebo dvoupólový nástěnný se zapojením vodičů, pro prostředí obyčejné nebo vlhké, vypínačů, řazení - 1-jednopólových do vlhka z izolantu</t>
  </si>
  <si>
    <t>740041</t>
  </si>
  <si>
    <t>Spínač jedno nebo dvoupólový nástěnný se zapojením vodičů, pro prostředí obyčejné nebo vlhké, vypínačů, řazení - 1-jednopólových p.om.</t>
  </si>
  <si>
    <t>740042</t>
  </si>
  <si>
    <t>Spínačů jedno nebo dvoupólový nástěnný se zapojením vodičů, pro prostředí obyčejné nebo vlhké, přepínačů, řazení - 6-střídavých do vlhka z izolantu</t>
  </si>
  <si>
    <t>740043</t>
  </si>
  <si>
    <t>Spínačů jedno nebo dvoupólový nástěnný se zapojením vodičů, pro prostředí obyčejné nebo vlhké, přepínačů, řazení - 5-sériových do vlhka z izolantu</t>
  </si>
  <si>
    <t>740044</t>
  </si>
  <si>
    <t>Spínačů jedno nebo dvoupólový nástěnný se zapojením vodičů, pro prostředí obyčejné nebo vlhké, přepínačů, řazení - 5-sériových pod omítku</t>
  </si>
  <si>
    <t>740045</t>
  </si>
  <si>
    <t>Zásuvka domovní se zapojením vodičů, vestavných 10 popř.16 A bez odvrtání prof.otvoru, provedení -, 2P + PE do vlhka s víčkem</t>
  </si>
  <si>
    <t>740046</t>
  </si>
  <si>
    <t>Zásuvka domovní se zapojením vodičů, vestavných 10 popř.16 A bez odvrtání prof.otvoru, provedení -, 2P + PE</t>
  </si>
  <si>
    <t>740047</t>
  </si>
  <si>
    <t>Spínač jedno nebo dvoupólový polozapuštěný nebo zapuštěný se  zapojením vodičů ovladačů, řazení -, 0/1-tlačítkových vypínacích STOP</t>
  </si>
  <si>
    <t>740048</t>
  </si>
  <si>
    <t>Spínač tří nebo čtyřpólový v krytu se zapojením vodičů,vačkový typ S - 3x803 A v krabici z izolantu, +PE+N</t>
  </si>
  <si>
    <t>740049</t>
  </si>
  <si>
    <t>Spínač tří nebo čtyřpólový v krytu se zapojením vodičů,vačkový typ S - 3x40 A v krtabici z izolantu, +PE+N</t>
  </si>
  <si>
    <t>740050</t>
  </si>
  <si>
    <t>Spínač tří nebo čtyřpólový v krytu se zapojením vodičů,vačkový typ S - 3x16 A, v krabici z izolantu, +PE+N</t>
  </si>
  <si>
    <t>740051</t>
  </si>
  <si>
    <t>Spínač tří nebo čtyřpólový v krytu se zapojením vodičů,vačkový typ S - 3x25A v krabici z izolantu, +PE+N</t>
  </si>
  <si>
    <t>740052</t>
  </si>
  <si>
    <t>Spínač tří nebo čtyřpólový v krytu se zapojením vodičů,vačkový typ S - 3x16A v krabici z izolantu, +PE+N</t>
  </si>
  <si>
    <t>740053</t>
  </si>
  <si>
    <t>Pojistka se zapojením vodičů, pojistkových částí , spodků do 500 V, typ - SPH 3, SPC 350</t>
  </si>
  <si>
    <t>740054</t>
  </si>
  <si>
    <t>Měřící transformáto nn se zapojením vodičů proudový nn, typ - KA, KS</t>
  </si>
  <si>
    <t>740055</t>
  </si>
  <si>
    <t>Rozvodnice oceloplechová nebo plastová běžná, hmotnosti - přes 20 do 50 kg</t>
  </si>
  <si>
    <t>740056</t>
  </si>
  <si>
    <t>Rozvodnice oceloplechová nebo plastová běžná, hmotnosti - přes 150 do 200 kg</t>
  </si>
  <si>
    <t>740057</t>
  </si>
  <si>
    <t>montáž LED svítidel - 1 zdroj se sklem v šechna svítidla montáž</t>
  </si>
  <si>
    <t>740058</t>
  </si>
  <si>
    <t>740059</t>
  </si>
  <si>
    <t>740060</t>
  </si>
  <si>
    <t>740061</t>
  </si>
  <si>
    <t>740062</t>
  </si>
  <si>
    <t>740063</t>
  </si>
  <si>
    <t>740064</t>
  </si>
  <si>
    <t>740065</t>
  </si>
  <si>
    <t>Dodávka - svítidlo nouzové a protipanické, vestavěná akumulátor, funkce rozsvícení při přerušení, dodávky el. energie doba svícení 1 hod LED 3W</t>
  </si>
  <si>
    <t>740066</t>
  </si>
  <si>
    <t>Svorka Bernard na potrubí - se 2 šrouby</t>
  </si>
  <si>
    <t>740067</t>
  </si>
  <si>
    <t>Svorka Bernard na potrubí - ekvipotenciální svorkovnice HOP a EKV 1x16mm2 + 20x6mm2</t>
  </si>
  <si>
    <t>749001</t>
  </si>
  <si>
    <t>Demontaz stavajiciho zarizeni</t>
  </si>
  <si>
    <t>749002</t>
  </si>
  <si>
    <t>Vyhledani pripojovaciho mista</t>
  </si>
  <si>
    <t>749003</t>
  </si>
  <si>
    <t>Připojení strojů a zařízení</t>
  </si>
  <si>
    <t>749004</t>
  </si>
  <si>
    <t>Výpomocné práce zednické - kotvení, prostupy zdmi, vysekání rýh, zaplnění rýh, omítnutí štukem,, vysekání nik a kapes.</t>
  </si>
  <si>
    <t>749005</t>
  </si>
  <si>
    <t>dokumentace skutečného provedení</t>
  </si>
  <si>
    <t>749006</t>
  </si>
  <si>
    <t>PROVEDENI REVIZNICH ZKOUŠEK DLE ČSN 33 2000-6 ed.2 - Revizni technik</t>
  </si>
  <si>
    <t>749007</t>
  </si>
  <si>
    <t>Spoluprace s reviz.technikem</t>
  </si>
  <si>
    <t>749008</t>
  </si>
  <si>
    <t>měření osvětlení vč. vypracování protokolu</t>
  </si>
  <si>
    <t>749009</t>
  </si>
  <si>
    <t>výpomocné práce zednické, sekání drážek, zaplnění a zaomítnutí drážek, průrazy, kapsy, kotvení</t>
  </si>
  <si>
    <t>749010</t>
  </si>
  <si>
    <t>KOORDINACE POSTUPU PRACI S ostatnimi profesemi</t>
  </si>
  <si>
    <t>749011</t>
  </si>
  <si>
    <t>rozvodnice R1 dle výkresové části</t>
  </si>
  <si>
    <t>749012</t>
  </si>
  <si>
    <t>rozvodnice R2 dle výkresové části</t>
  </si>
  <si>
    <t>749013</t>
  </si>
  <si>
    <t>rozvodnice R3 dle výkresové části</t>
  </si>
  <si>
    <t>741001</t>
  </si>
  <si>
    <t>Skříň RACK 19" dveře sklo  12U/400</t>
  </si>
  <si>
    <t>741002</t>
  </si>
  <si>
    <t>Patch panel Cat 6 - 36</t>
  </si>
  <si>
    <t>741003</t>
  </si>
  <si>
    <t>Vyvazovací panel</t>
  </si>
  <si>
    <t>741004</t>
  </si>
  <si>
    <t>optický switch</t>
  </si>
  <si>
    <t>741005</t>
  </si>
  <si>
    <t>optická vana</t>
  </si>
  <si>
    <t>741006</t>
  </si>
  <si>
    <t>napájecí panel</t>
  </si>
  <si>
    <t>741007</t>
  </si>
  <si>
    <t>UTP 6kat</t>
  </si>
  <si>
    <t>741008</t>
  </si>
  <si>
    <t>UPS 500 VA on-line</t>
  </si>
  <si>
    <t>741009</t>
  </si>
  <si>
    <t>zásuvka dvojitá RJ45 na omítku</t>
  </si>
  <si>
    <t>741010</t>
  </si>
  <si>
    <t>trubkovod PVC ohebný 16mm</t>
  </si>
  <si>
    <t>741011</t>
  </si>
  <si>
    <t>trubkovod PVC ohebný 29mm</t>
  </si>
  <si>
    <t>741012</t>
  </si>
  <si>
    <t>výpomocné práce zednické</t>
  </si>
  <si>
    <t>741013</t>
  </si>
  <si>
    <t>připojení v serverovně</t>
  </si>
  <si>
    <t>741014</t>
  </si>
  <si>
    <t>konfigurace</t>
  </si>
  <si>
    <t>kabelový rozvod haccp</t>
  </si>
  <si>
    <t>FTP kabel min. cat5e, B2ca,d1,s1</t>
  </si>
  <si>
    <t>Ohebná spirálová trubka z pozinkované oceli opláštěná samozhášivým PVC pro instalace IP55, vnitřní, průměr min 14,9mm,  minimální pevnost 1000N/ 5cm  - instalace do podlahy nebo do zdi a vývod z</t>
  </si>
  <si>
    <t>podlahy</t>
  </si>
  <si>
    <t>Vývodka pro šroubovicovou trubku - ochrana vývodu kabelu proti proříznutí.</t>
  </si>
  <si>
    <t>Nerezová příruba průchozí  pro trubku do průměru 42,4mm s 3 dírami pro připevnění do podlahy včetně, šroubů.  Výška minimálně 50mm. Slouží k ochraně vývodů trubky z podlahy proti useknutí při</t>
  </si>
  <si>
    <t>instalaci, úklidu a stěhování zařízení včetně těsnícího silikonu.</t>
  </si>
  <si>
    <t>Přístrojová instalační krabice do zdi, rozteč děr 71mm</t>
  </si>
  <si>
    <t>Zásuvka IP66 pro až 2xRJ45 na omítku včetně kestone. Prachotěsná a odolná proti intenzivně, tryskající vodě,vhodná do vnějšího, vlhkého a prašného prostředíIP66 krytí zachované i při</t>
  </si>
  <si>
    <t>připojení kabelů</t>
  </si>
  <si>
    <t>Přesun materiálu, lešení,úklid pracoviště a ostatní související náklady</t>
  </si>
  <si>
    <t>Pomocný materiál</t>
  </si>
  <si>
    <t>Č. poz.</t>
  </si>
  <si>
    <t>Popis</t>
  </si>
  <si>
    <t>Ks / Kpl</t>
  </si>
  <si>
    <t>Rozměry (mm)</t>
  </si>
  <si>
    <t>230V (kW)</t>
  </si>
  <si>
    <t>400V (kW)</t>
  </si>
  <si>
    <t>Příkon celkový (kW)</t>
  </si>
  <si>
    <t>Voda studená</t>
  </si>
  <si>
    <t>Voda teplá</t>
  </si>
  <si>
    <t>Voda studená změkčená</t>
  </si>
  <si>
    <t>Odpad</t>
  </si>
  <si>
    <t>Poznámka</t>
  </si>
  <si>
    <t xml:space="preserve">Rozpočtovaná cena za ks v Kč bez DPH </t>
  </si>
  <si>
    <t xml:space="preserve">Rozpočtovaná celková cena v Kč bez DPH </t>
  </si>
  <si>
    <r>
      <t xml:space="preserve">Dodavatel musí písemně doložit splnění požadavků zákona č. 258/2000 Sb., o ochraně veřejného zdraví v platném znění a vyhlášky MZ ČR 38/2001 Sb., o hygienických požadavcích na výrobky určené pro styk s potravinami a pokrmy v platném znění.
Úroveň nabízených zařízení musí odpovídat popisu ve výkazu výměr nebo musí mít vyšší úroveň. Nižší úroveň se nepřipouští.
U vybraných zařízení jsou uvedeny u některých parametrů možné tolerance (od - do, min., max, ± od střední hodnoty.) Tyto tolerance je nutno dodržet. U zařízení, u nichž není předepsaná tolerance, budou uznány parametry v toleranci ± 5% od uvedené hodnoty.
U nerezového nábytku (pracovní stoly, mycí stoly, výdejní linka apod.), je nutné doměřit rozměry dle skutečné stavby. 
</t>
    </r>
    <r>
      <rPr>
        <u/>
        <sz val="10"/>
        <color theme="1"/>
        <rFont val="Arial Unicode MS"/>
        <family val="2"/>
        <charset val="238"/>
      </rPr>
      <t>Uchazeč v nabídce předloží: technické nebo katalogové listy k pozicím:</t>
    </r>
    <r>
      <rPr>
        <sz val="10"/>
        <rFont val="Arial CE"/>
        <family val="2"/>
        <charset val="238"/>
      </rPr>
      <t xml:space="preserve">
M.Č. 0.23 - Mytí stolního nádobí a tabletů poz. 4, 6, 7, 
M.Č. 0.24 - Rozdělování jídel na tablety poz. 6,
M.Č. 0.26 - Sklad odpadků poz. 1,
M.Č. 0.28 - Chlazený sklad poz. 1,2,
M.Č. 0.36 - Hrubá přípravna zeleniny poz. 1
M. Č. 0.39  - Varna poz. 1,2,3,4,5,6,7,8,9,9a,9b,9c,9d,13,15,26,30,40
</t>
    </r>
  </si>
  <si>
    <t>M.Č. 0.23 - Mytí stolního nádobí a tabletů</t>
  </si>
  <si>
    <t>Mycí stroj stolního nádobí pásový s rekuperací a sušící zónou (levo -pravý)</t>
  </si>
  <si>
    <t>4500x950x1800(2250)</t>
  </si>
  <si>
    <t>DN 20</t>
  </si>
  <si>
    <t>DN 70</t>
  </si>
  <si>
    <t>dodávka investora</t>
  </si>
  <si>
    <t>Pracovní stůl s dřezem s prolisem, s roštovou policí, stojánková profi baterie s tlakovou sprchou, dřez vpravo, zvýšený zadní lem, pod stolem vpravo je umístěn změkčovač</t>
  </si>
  <si>
    <t>1100 x 700 x 850</t>
  </si>
  <si>
    <t>DN 15</t>
  </si>
  <si>
    <t>DN 50</t>
  </si>
  <si>
    <t>dřez 700 x 500 x 300</t>
  </si>
  <si>
    <t>Třídící stůl na použité nádobí, 2 x otvor s gumovou manžetou pro likvidaci odpadků, zadní a pravý lem, , pod stolem vpravo je umístěn změkčovač</t>
  </si>
  <si>
    <t>2000 x 700 x 850</t>
  </si>
  <si>
    <t>Automatický změkčovač vody, kapacita změkčené vody při změkčování o 10° dH je 9000 l. Náplň min. 12 l katexu, elektromechanické časové nastavení</t>
  </si>
  <si>
    <t>360 x 510 x 640</t>
  </si>
  <si>
    <t>DN20</t>
  </si>
  <si>
    <t>DN50</t>
  </si>
  <si>
    <t xml:space="preserve">Nerez podlahová vpusť včetně roštu a protizápachové uzávěry, celonerezové provedení do pvc, vana z nerezového plechu tl.1,25mm, protiskluzový rošt z nerezového plechu tl.2mm, výška roštu 30mm </t>
  </si>
  <si>
    <t>1800 x 300 x 200</t>
  </si>
  <si>
    <t>DN 100</t>
  </si>
  <si>
    <t>dodávka GASTRO
instalace STAVBA</t>
  </si>
  <si>
    <t xml:space="preserve">Vyhřívaný zásobník na misky,1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</si>
  <si>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635 x 480 x 900</t>
  </si>
  <si>
    <t>celkem v provozu 4 ks</t>
  </si>
  <si>
    <t xml:space="preserve">Vyhřívaný zásobník na talíře, 1 šachta, pr. talíře 265, kapacita 55,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</si>
  <si>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Vozík na sběr použitého nádobí se vsuny pro podnosy opláštěný ze třech stran</t>
  </si>
  <si>
    <t>855 x 570 x 1435</t>
  </si>
  <si>
    <t>celkem v provozu 3 ks</t>
  </si>
  <si>
    <t>Transportní vozík na tablety 2 x 10  - STÁVAJÍCÍ</t>
  </si>
  <si>
    <t>1190 x 734 x 1592</t>
  </si>
  <si>
    <t>Transportní vozík na tablety 3 X 10 - STÁVAJÍCÍ</t>
  </si>
  <si>
    <t>1603 x 734 x 1592</t>
  </si>
  <si>
    <t>zrušeno</t>
  </si>
  <si>
    <t>Podlahová vpusť</t>
  </si>
  <si>
    <t>dodávka ZTI</t>
  </si>
  <si>
    <t>Směšovací baterie s vývodem na hadici</t>
  </si>
  <si>
    <t>M.Č. 0.24 - Rozdělování jídel na tablety</t>
  </si>
  <si>
    <t>neobsazeno</t>
  </si>
  <si>
    <t>Pracovní stůl s dřezem, police,  zadní lem, vč. stojánkové směšovací baterie s prodlouženým raménkem a sifonu</t>
  </si>
  <si>
    <t>1400 x700 x 900</t>
  </si>
  <si>
    <t>dřez 500 x 500 x 250</t>
  </si>
  <si>
    <t>Umyvadlo,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</si>
  <si>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470 x370 x 225</t>
  </si>
  <si>
    <t>Pracovní stůl skříňkový otevřený policový, zadní lem</t>
  </si>
  <si>
    <t>1500 x 700 x 900</t>
  </si>
  <si>
    <t>Stolní překapávací zařízení 2× 10 l, udržovací kapacita 20 l, výkon 60 l/hod, stolní na kávu a čaj s pevným připojením vody. Košové filtry, 2 x čajový filtr, průtoková jednotka, 2× zásobník, filtrační jednotka, základna, odkapávací deska. Zařízení je vybaveno: indikátorem zavápnění, celkovým a denním počítadlem vydaného množství, digitálním ovládáním, akustickým signálem dokončení překapávání, spínacími hodinami</t>
  </si>
  <si>
    <t>955x 512 x 840</t>
  </si>
  <si>
    <t>DN 40</t>
  </si>
  <si>
    <t>Pásový dopravník, celková výška 900 mm +/- 25 mm, rozsah rychlosti: 4 až 20 m/min, motor 0,37 kW /400 V,  1 vypínač, 1 tlačítko START, tlačítko STOP, 1 tlačítko nouzového zastavení, regulátor – plynulá regulace rychlosti,  š. pásu 300 mm, vč. 6x zásuvka 230V</t>
  </si>
  <si>
    <t>2500 x 500 x 900</t>
  </si>
  <si>
    <t>osadit 6 ks el. zásuvek</t>
  </si>
  <si>
    <t>celkem v provozu 4 ks, el. zásuvka na poz. č. 6</t>
  </si>
  <si>
    <t>Výdejní vozík vyhřívaný 2 x GN 1/1</t>
  </si>
  <si>
    <t>860 x 675 x 900</t>
  </si>
  <si>
    <t>el. zásuvka na poz. č. 6</t>
  </si>
  <si>
    <t>Manipulační vozík s policí</t>
  </si>
  <si>
    <t>800 x 600 x 900</t>
  </si>
  <si>
    <t xml:space="preserve">Systémový vozík na spodní (horní) díl tabletů </t>
  </si>
  <si>
    <t>1200 x 500 x 1600</t>
  </si>
  <si>
    <t>M.Č. 0.26 - Sklad odpadků</t>
  </si>
  <si>
    <t>Chladnička min. 377 litrů; ventilační chladicí systém; uzamykatelné dveře plné; en.tř. C; rozsah chlazení: rozsah chlazení: + 2 / + 9 °C; mechanické ovládání; analogové zobrazení teploty; vnější ocelový plášť s bílým práškovým nástřikem;  5 bílých vyztužených ocelových roštů s funkcí STOP a aretací pádu; výšku polic lze nastavit na 35 mm; nosnost na polici: min. 45 kg;  hygienické a vyměnitelné těsnění dveří; zapuštěné madlo do hrany dveří; automatické odmrazování; 1 pár předních vyrovnávacích nožiček; Chladivo bez FCKW-FKW (R 600a) a izolace stěn min. 50 mm; roční spotřeba energie max. 390 kWh</t>
  </si>
  <si>
    <t>600 x 600 x 1890</t>
  </si>
  <si>
    <t>M.Č. 0.27 - Zádveří - příjem zboží</t>
  </si>
  <si>
    <t>Příjmová celonerezová můstková váha, váživost 150/300 kg dílek 50/100g, k zabudování do podlahy (rozměry : 800 x 600 x 170 mm), kovový rám k zabudování do podlahy pro můstkovou váhu; nerezové provedení (rozměry: 820 x 620x - mm), digitální nástěnný vážní indikátor s podsvíceným LCD displejem - krytí IP65 pro můstkovou váhu; dvourozsahové provedení; určený pro montáž na zeď (rozměry: 216 x 70 x 129 mm; příkon 0,1kW)</t>
  </si>
  <si>
    <t>800 x 600 x 170</t>
  </si>
  <si>
    <t>Plošinový vozík</t>
  </si>
  <si>
    <t>785 x 651 x 900</t>
  </si>
  <si>
    <t>M.Č. 0.28 - Chlazený sklad</t>
  </si>
  <si>
    <t>Chladnička pro GN 2/1 s objemem 655 litrů; LED stropní osvětlení; ventilační chladicí systém; uzamykatelné dveře plné; en.tř. C; rozsah chlazení: -2 / + 15 °C; 2-úrovňové nastavitelné větrání a vlhkost; elektronické ovládání LC-displej monochrom; digitální zobrazení teploty; funkce optického a akustického alarmu; funkce zámku displeje; vnější i vnitřní nerezový opláštění; 5x rošt GN 2/1 se šedým povrchem; výška roštů je nastavitelná po 100 mm; nosnost na polici: min. 60 kg; hygienické a vyměnitelné těsnění dveří; automatické odmrazování; nastavitelné nerezové nohy; Chladivo bez FCKW-FKW (R 600a); izolace stěn min. 50 mm; roční spotřeba energie: max. 635 kWh</t>
  </si>
  <si>
    <t>747 x 769 x 2018</t>
  </si>
  <si>
    <t xml:space="preserve">Mraznička s ventilátorem 544 litrů; lze vložit přepravku; ventilační chladicí systém (technologie NoFrost); uzamykatelné dveře plné; en.tř. B; vnitřní LED osvětlení; rozsah chlazení: -9 / -26 °C; elektronické ovládání LC-displej monochrom; digitální zobrazení teploty; funkce optického a akustického alarmu; funkce zámku kláves; ohřev rámu dveří horkým plynem; vnější plášť z nerez oceli; 4 zesílené ocelové rošty 600x400 mm šedé s ochranným povrchem; nosnost na polici: min. 60 kg; hygienické vyměnitelné těsnění dveří; automatický - nouzový a ruční start - odmrazování horkým plynem; nastavitelné nerezové nohy; chladivo bez freonů (R 290); izolace stěn min. 70 mm; roční spotřeba energie max. 1116 kWh </t>
  </si>
  <si>
    <t>M.Č. 0.29 - Příprava masa, vajec a těsta</t>
  </si>
  <si>
    <t>700 x700 x 900</t>
  </si>
  <si>
    <t>Pracovní stůl s policí a zásuvkovým blokem vlevo, zadní lem</t>
  </si>
  <si>
    <t>1900 x 700 x 900</t>
  </si>
  <si>
    <t>Univerzální kuchyňský stroj, celokovová konstrukce, motorický zdvih, zdvih za chodu, otáčky: min. 72/146/290 ot./min., mechanický spínač ochranného krytu kotlíku, stop tlačítko, včetně základního příslušenství - nerezový kotlík min. 60 l + hnětací hák, míchač, šlehací metla, transportní vozík pro kotlík, nerezový kotlík min 30 lt +  hnětací hák, míchač, šlehací metla, redukce nosiče pro kotlík</t>
  </si>
  <si>
    <t>1070 x 570 x 1380</t>
  </si>
  <si>
    <t>Nástěnná skříňka uzavřená posuvnými dvířky</t>
  </si>
  <si>
    <t>1800 x 350 x 600</t>
  </si>
  <si>
    <t>Pracovní stůl skříňkový otevřený policový, zadní a levý lem</t>
  </si>
  <si>
    <t>1100 x 700 x 900</t>
  </si>
  <si>
    <t>Nerezová profesionální voděodolná váha do 15 kg, rozměr vážní plochy 306x222 mm
Váživosti 6/15kg, dílek 2/5g, rychlé ustálení hodnoty na displeji a stabilní hodnota výsledku při navážení, krytí proti vodě: IP54,  certifikace: pro obchodní vážení - ES ověření, displej: LCD zeleně podsvícený, napájení: AC adaptér DC 12V/1,2Ah nebo 12V/2Ah, alternativní napájení: vestavěný dobíjecí akumulátor, klávesnice: tlačítková, komunikace: sériové rozhraní RS-232, provedení: vážní miska – nerez, kryt váhy – plast, funkce: tárování, nulování, počítání kusů, procentuální navažování, kontrolní vážení, kontrolní počítaní kusů (HI/OK/LO), sumarizace navážek, umístění váhy v provozu podle potřeby</t>
  </si>
  <si>
    <t xml:space="preserve">330 x 346 x 107 </t>
  </si>
  <si>
    <t>Chlazený stůl 290 l,  2 sekce,  dvířkový +2 °C / +10 °C vč. agregátu</t>
  </si>
  <si>
    <t>1330 x 700 x 900</t>
  </si>
  <si>
    <t>M.Č. 0.35 - Úklid</t>
  </si>
  <si>
    <t>Výlevka</t>
  </si>
  <si>
    <t xml:space="preserve">Police na úklidové prostředky </t>
  </si>
  <si>
    <t xml:space="preserve">dodávka stavby </t>
  </si>
  <si>
    <t>M.Č. 0.36 - Hrubá přípravna zeleniny</t>
  </si>
  <si>
    <t>Škrabka brambor a zeleniny, náplň 12 kg (200 kg /hod), vč. lapače škrobu a slupek, nerezová</t>
  </si>
  <si>
    <t>490 x 900</t>
  </si>
  <si>
    <t>gula</t>
  </si>
  <si>
    <t xml:space="preserve">betonový sokl (v = 100 mm) a gula je dodávka stavby </t>
  </si>
  <si>
    <t>Vanový vozík na brambory a zeleninu</t>
  </si>
  <si>
    <t>735 x 610 x 500</t>
  </si>
  <si>
    <t xml:space="preserve">Pracovní stůl s dvoudřezem uprostřed, s roštem, zadní lem, vč. stojánkové směšovací baterie s prodlouženým raménkem a sifonu, dřezy 500 x 500 x 250 mm, prolis </t>
  </si>
  <si>
    <t xml:space="preserve">1300 x 700 x 900 </t>
  </si>
  <si>
    <t>Pracovní stůl s krájecí nierolenovou deskou, s policí a zásuvkou vlevo, zadní a pravý lem</t>
  </si>
  <si>
    <t>1500 x700 x 900</t>
  </si>
  <si>
    <t>Nástěnná police jednoetážová</t>
  </si>
  <si>
    <t>1300 x 300</t>
  </si>
  <si>
    <t xml:space="preserve">Nerez podlahová vpusť včetně roštu a protizápachové uzávěry, celonerezové provedení do keramické dlažby, vana z nerezového plechu tl.1,25mm, protiskluzový rošt z nerezového plechu tl.2mm, výška roštu 30mm </t>
  </si>
  <si>
    <t xml:space="preserve">800 x 400 x 200 </t>
  </si>
  <si>
    <t>Dřevěná rohož na zeleninu a brambory, z boku částečná zástěna proti rozstřiku odpadní vody ze škrabky (v =1000 mm)</t>
  </si>
  <si>
    <t>1700 x 1200 x 150</t>
  </si>
  <si>
    <t>dodávka stavby</t>
  </si>
  <si>
    <t>Betonový sokl s vybráním pro gulu (400 x 400)</t>
  </si>
  <si>
    <t>1100 x 600 x 100</t>
  </si>
  <si>
    <t>dodávka ZTI a stavby</t>
  </si>
  <si>
    <t>M.Č. 0.37 - Suchý sklad</t>
  </si>
  <si>
    <t>Skladový regál - komaxit</t>
  </si>
  <si>
    <t>950 x 400 x 1800</t>
  </si>
  <si>
    <t>820 x 400 x 1800</t>
  </si>
  <si>
    <t>1100 x 400 x 1800</t>
  </si>
  <si>
    <t>M. Č. 0.39  - Varna</t>
  </si>
  <si>
    <t>Elektrické multifunkční zařízení s automatickým zdvihem košů, Jištění 3×32 A, stupeň zabezpečení IPX5, kapacita 2x GN1/1, objem min. 100 l, obložení z nerezové oceli (AISI 304) pro snadné čištění všech povrchů,  dno pánve z ušlechtilé oceli (nerezová ocel AISI 316) svařeno se všemi stěnami pánve z nerezové oceli (AISI 304) s nepřilnavým povrchem, rozměr dna pánve min 710×580 mm, dno pánve odolné vůči deformacím při náhlých změnách teploty, dno uvnitř pánve se zaoblenými rohy pro snadné čištění, integrovaný odpad ve dně vany s elektrickým uzávěrem, naklápěcí hřídel pánve na přední straně, pánev se širokou odtokovou hubičkou pro snadné vyprazdňování pánve, víko z nerezové oceli (AISI 304), elektronické napouštění vody, motorizované elektrické naklápění s ochranou proti přetížení ovládané z mi. 12" dotykového panelu, automatický systém napouštění vany s přesným dávkováním vody, měrka množství tekutiny, integrovaný odpad ve dně vany s elektrickým uzávěrem, automatický zdvih košů, včetně možnosti vaření v koši i se zavřeným víkem, bezpečnostní snímač rozpoznání ramene košů, integrovaná sprcha s automatickým navíjením, integrovaná zásuvka 230 V /16 A, všechny technologické části přístroje umístěny v přední straně pro snadný přístup a servis, všechny vnější šrouby z nerezové oceli (AISI 304), ovládací rozhraní s dotykovým displejem - komunikace v českém jazyce, ručně nastavitelné provozní režimy pro: dušení, vaření, pečení, atd.... , zvláštní funkce pro jemné vaření a pečení s nízkou teplotou přes noc, automatický proces vaření s recepty a potravinovými kategoriemi, funkce pro počítání litrů při napouštění pánve,  funkce pro libovolné nastavení časovačů, funkce pro úsporu energie při nečinnosti zařízení, vícebodová sonda, USB port pro aktualizaci receptů a software zařízení, funkce pro omezení maximální teploty topných těles, USB/LAN rozhraní, možnost připojení k systému optimalizace spotřeby energie, rozhraní pro připojení k externímu PC se softwarem HACCP</t>
  </si>
  <si>
    <t>1350 x 850 x 1050</t>
  </si>
  <si>
    <t>24-26</t>
  </si>
  <si>
    <t>24+26</t>
  </si>
  <si>
    <t>Elektrické multifunkční tlakové zařízení GN 2/1, s elektronickou regulací a dotykovým ovládáním pomocí LCD panelu, částěčně umístěna pod jednotnou nerezovou pracovní deskou sedvičové konstrukce o síle min 3 mm v hygienickém bezesparém provedení společně s poz. 3, 4, 5, 6, 7, 8.
Stupeň zabezpečení: IPX5, nominální kapacita min. 100 l, obložení z nerezové oceli (AISI 304) pro snadné čištění všech povrchů, dno pánve z ušlechtilé oceli (nerezová ocel AISI 316) svařeno se všemi stěnami pánve z nerezové oceli (AISI 304) s nepřilnavým povrchem, dno pánve odolné vůči deformacím při náhlých změnách teploty, dno uvnitř pánve se zaoblenými rohy pro snadné čištění, naklápěcí hřídel pánve na přední straně, široká odtoková hubička pro snadné vyprazdňování pánve, víko z nerezové oceli (AISI 304), elektronické napouštění vody, motorizované elektrické naklápění s ochranou proti přetížení ovládané z dotykového panelu, všechny technologické části přístroje umístěny v přední  straně, všechny vnější šrouby z nerezové oceli (AISI 304), ovládací rozhraní s dotykovým displejem - komunikace v českém jazyce, ručně nastavitelné provozní režimy: dušení, vaření, pečení, atd., funkce pro jemné vaření a pečení s nízkou teplotou přes noc, automatický proces vaření s recepty a potravinovými kategoriemi, funkce pro počítání litrů při napouštění pánve, funkce pro libovolné nastavení časovačů, funkce pro úsporu energie při nečinnosti zařízení, min. 4 bodová vpichová sonda, režim pro snížení energie při používání pánve, USB port pro aktualizaci receptů a software zařízení, funkce pro omezení maximální teploty topných těles, připojení k optimalizaci systému spotřeby energie, rozhraní pro připojení k externímu PC se softwarem HACCP. Stavitelné nerezové nohy, nerezový okopový systém (poz. 9C, 9d)</t>
  </si>
  <si>
    <t>1300 x 920 x 900</t>
  </si>
  <si>
    <t xml:space="preserve">rozvod SVZ mezi změkčovačem poz. 19 a varným aparátem zajistí gastro
</t>
  </si>
  <si>
    <t>Varný kotel elektrický s kruhovou vložkou min. 150l, nesklopný, s elektronickým ovládáním, umístěný pod jednotnou nerezovou pracovní deskou sedvičové konstrukce o síle min 3 mm v hygienickém bezesparém provedení společně s poz. 2, 4, 5, 6, 7, 8.
Stupeň zabezpečení: IPX5, nepřímo vyhřívaný automaticky doplňovaný duplikátor, digitální panel s dotykovými tlačítky v kombinaci s otočným ovladačem, robustní konstrukce (rám o tloušťce min. 3 mm), opláštění chromniklovou ocelí (AISI 304) s velkými, snadno čistitelnými 3D zakulacenými rohy, dno kotle z ušlechtilé oceli (AISI 316), svařované bez viditelných spojů se všemi stěnami kotle z nerezové oceli (AISI 304),  uzavřený systém vytápění s max. pracovním tlakem 0,5 bar (50 kPa) v duplikátoru, dvojitá stěna parotěsného víka a pružina víka z chromniklové oceli (AISI 304),  přední kryt zařízení z chromniklové oceli AISI 304 o tloušťce min. 2 mm, všechny vnější šrouby v chromniklové oceli (AISI 304),  podpora automatického vaření , nastavení pro ohřev a fázi mírného varu,  režim s volitelným teplotním rozsahem od 30 do 100 °C,  všechny funkce kontrolovány a řízeny z panelu s digitálním displejem pomocí klávesnice, nastavení rozsahu doby vaření ,  napouštění studené a teplé vody, automatický režim vaření , digitální zobrazení chybových kódů , ochrana proti nízkému stavu hladiny vody duplikátoru , pojistný ventil , vakuový vypínač a automatické omezení vnitřního tlaku parního pláště,  automatické plnění duplikátoru změkčenou vodou,  natáčecí vodovodní kohoutek,  odpadní filtr (mřížka k výpusti),  zobrazení hladiny plnění duplikátoru, manometr pro indikaci aktuálního tlaku v plášti,  všechny technologické části přístroje umístěny v přední straně pro snadný přístup a servis. Stavitelné nerezové nohy, nerezový okopový systém (poz. 9C, 9d)</t>
  </si>
  <si>
    <t>900 x 900 x 900</t>
  </si>
  <si>
    <t>22-24</t>
  </si>
  <si>
    <t>El. sporák tálový s elektrickou podestavnou troubou GN 2/1 umístěný pod jednotnou nerezovou pracovní deskou sedvičové konstrukce o síle min 3 mm v hygienickém bezesparém provedení společně s poz. 2, 3, 5, 6, 7, 8.
Stupeň zabezpečení: IPX5, 4 varné zóny s celistvou nerezovou hyg. varnou deskou, celková varná plocha min. 800×650 mm, obložení z nerezové oceli (AISI 304) pro snadné čištění všech povrchů, všechny technologické části přístroje umístěny v přední straně pro snadný přístup a servis, všechny vnější šrouby z nerezové oceli (AISI 304), ergonomický ovládací panel, bezpečnostní termostat s automatickým resetem a indikací poruchy pro každou varnou plochu, možnost připojení k optimalizaci systému spotřeby energie, rozhraní pro připojení k externímu PC se softwarem HACCP. 
Elektrická trouba GN 2/1 podestavná, stupeň zabezpečení IPX5, kapacita min. 4 vsuny pro 2/1 GN, min. pracovní výška trouby: min. 340 mm, provedení z nerezové oceli (AISI 304), svařované bočnice a zaoblené hrany, hygienické provedení rohů H3, všechny vnější šrouby z nerezové oceli (AISI 304), boční panely z nerezové oceli, zpevněné dno z nerezové oceli, dvířka trouby z nerezové oceli 18/10, zařízení: nezávislé nastavení vyhřívání spodní a vrchní části, regulace teploty prostřednictvím elektromechanických termostatů, topná tělesa z nerezové oceli, hygienické a odolné závěsy s plynovým pístem pro dveře trouby, ergonomické madlo dveří trouby po celé šířce dveří trouby. Stavitelné nerezové nohy, nerezový okopový systém (poz. 9C, 9d)</t>
  </si>
  <si>
    <t>20-22</t>
  </si>
  <si>
    <t>Elektrická grilovací deska rýhovaná vč. podestavby s lisovanými vsuny GN 5×1/1,  umístěna pod jednotnou nerezovou pracovní deskou sedvičové konstrukce o síle min 3 mm v hygienickém bezesparém provedení společně s poz. 2, 3, 4, 6, 7, 8.
Stupeň zabezpečení: IPX5; povrch z nerezové oceli (AISI 304), gril.plocha ze sendvičového materiálu o tloušťce min. 15 mm s vrchní vrstvou min. 3 mm nerezové oceli (AISI 316), vrchní plocha se zaoblenými hranami a rohy pro snadné čištění s jemným vyspádováním dopředu s vypouštěcím otvorem se sběrnou nádobkou, vícenásobné pokrytí povrchu topnými prvky zabudovanými do kompaktních hliníkových bloků, obložení z nerezové oceli (AISI 304), zásuvka na tuk z nerezové oceli,  ergonomický ovládací panel, 1 zóna,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Podestavba  s hygienickým bezespárým provedením ,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</si>
  <si>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450 x 900 x 900</t>
  </si>
  <si>
    <t>Fritéza elektrická, jedna vana o užitném objemu min. 18 lt., vč. podestavby s dvířky, umístěna pod jednotnou nerezovou pracovní deskou sedvičové konstrukce o síle min 3 mm v hygienickém bezesparém provedení společně s poz. 2, 3, 4, 5, 7, 8.
Stupeň zabezpečení: IPX5, studená zóna, rozměr vany min. 340×450×300 mm, hygienické provedení rohů vany H3, termostat s plynulou regulací teploty od 110 do 190°C, obložení z nerezové oceli (AISI 304) pro snadné čištění všech povrchů, všechny vnější šrouby z chromniklové oceli (AISI 304), odklápěcí topnice pro snadnou údržbu, bezpečné vypouštění oleje přes kulový ventil ve spodní části vany, ergonomický ovládací panel,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Stavitelné nerezové nohy, nerezový okopový systém (poz. 9C, 9d)</t>
  </si>
  <si>
    <t>Neutrální plocha ve varném bloku vč. podestavby s lisovanými vsuny GN 5×1/1, umístěna pod jednotnou nerezovou pracovní deskou sedvičové konstrukce o síle min 3 mm v hygienickém bezesparém provedení společně s poz. 2, 3, 4, 5, 6, 8.
Obložení z nerezové oceli (AISI 304), všechny vnější šrouby z nerezové oceli (AISI 304).
Podestavba  s hygienickým bezespárým provedením,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</si>
  <si>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Neutrální plocha ve varném bloku vč. plné podestavby umístěna pod jednotnou nerezovou pracovní deskou sedvičové konstrukce o síle min 3 mm v hygienickém bezesparém provedení společně s poz. 2, 3, 4, 5, 6, 7.
Napouštěcí rameno dvě vody, masivní napouštěcí rameno plně integrované do neutrální plochy, dvě vody s pákovým ovládáním a otočným ramenem, délka ramene 430 mm, napouštěcí výška ramene 330 mm.
Obložení z nerezové oceli (AISI 304), všechny vnější šrouby z nerezové oceli (AISI 304). Stavitelné nerezové nohy, nerezový okopový systém (poz. 9C, 9d)</t>
  </si>
  <si>
    <t>120 x 900 x 900</t>
  </si>
  <si>
    <t>Nerezová pracovní deska sedvičové konstrukce o síle min 3 mm v hygienickém bezesparém provedení (poz.2 částěčně, 3,4,5,6,7,8 plná integrace)</t>
  </si>
  <si>
    <t>3530 x 980 x 60</t>
  </si>
  <si>
    <t>Boční panel (AISI 304) tvoří nedílnou součást varného bloku</t>
  </si>
  <si>
    <t>Zadní panel AISI 304) tvoří nedílnou součást varného bloku</t>
  </si>
  <si>
    <t>dl. 4700 mm</t>
  </si>
  <si>
    <t>Sada 4 výškově nastavitelných nerezových nohou</t>
  </si>
  <si>
    <t>Okopový plech nerez</t>
  </si>
  <si>
    <t>13000 x 10 x150</t>
  </si>
  <si>
    <t>700 x 1200 x 200</t>
  </si>
  <si>
    <t>1000 x 500 x 200</t>
  </si>
  <si>
    <t>900 x 600 x 200</t>
  </si>
  <si>
    <t>Odkládací plocha podél varného bloku</t>
  </si>
  <si>
    <t>4700 x 200</t>
  </si>
  <si>
    <t>400 x 400 x 200</t>
  </si>
  <si>
    <t xml:space="preserve">El. bojlerový konvektomat 11× GN 1/1
Jištění 32 A , stupeň zabezpečení IPX5, min. 6 bodová teplotní sonda, min. 7 rychlostí ventilátoru, zásuvy orientované napříč, Rozteč zásuvů 65 mm, programování - možnost vytvoření až 1000 programů, elektronický dotykový panel min. 8" odolný vlhkosti, rychlý a úsporný vývin páry pomocí bojleru, automatický předehřev/zchlazení - kompenzace změn teploty při otevření zařízení, automatické čištění pomocí sáčků s mycím prostředkem, automatické odvápnění varné komory pomocí sáčků s odvápňovacím prostředkem, horký vzduch 30 - 300 °C , kombinovaný režim 30 - 300 °C, vaření v páře 30 - 130 °C , bio vaření 30 - 98 °C, vaření/pečení přes noc , časování zásuvů, regenerace,  nízkoteplotní vaření/pečení, integrovaná ruční sprcha, min. trojité dvěřní sklo, USB rozhraní, Ethernet/LAN rozhraní, možnost připojení k systému optimalizace spotřeby energie, rozhraní pro připojení k externímu PC se softwarem HACC </t>
  </si>
  <si>
    <t xml:space="preserve">950 x 850 x 1050 </t>
  </si>
  <si>
    <t>18-19</t>
  </si>
  <si>
    <t xml:space="preserve">rozvod SVZ mezi změkčovačem poz. 19 a varným aparátem zajistí ZTI
</t>
  </si>
  <si>
    <t>Otevřený podstavec pod konvektomat se vsuny pro GN, kapacita 16 GN 1/1</t>
  </si>
  <si>
    <t>830 x 584 x 708</t>
  </si>
  <si>
    <t>Pracovní stůl otevřený s volným spodním prostorem pro změkčovač, zadní lem</t>
  </si>
  <si>
    <t>500 x 700 x 900</t>
  </si>
  <si>
    <t>Automatický změkčovač vody, kapacita změkčené vody při změkčování o 10° dH je 9000 l, náplň min. 12 l katexu, elektromechanické časové nastavení</t>
  </si>
  <si>
    <t>Pracovní stůl s dřezem vlevo, police a zadní lem vč. stojánkové směšovací baterie s prodlouženým raménkem a sifonu</t>
  </si>
  <si>
    <t>1600 x700 x 900</t>
  </si>
  <si>
    <t>dřez 400 x 400 x 220</t>
  </si>
  <si>
    <t>Pracovní stůl se zásuvkovým blokem vlevo, zadní lem</t>
  </si>
  <si>
    <t>1600 x 700 x 900</t>
  </si>
  <si>
    <t>1650 x 300</t>
  </si>
  <si>
    <t>Kombinace nerez výlevka s umývadlem, průměr odpadu min 90mm, prolisovaná vrchní deska s prolisovanou vaničkou 400x400x200  a odnímatelným roštem</t>
  </si>
  <si>
    <t>Pracovní stůl s dřezem vpravo, prolis, zadní zvýšený lem vč. tlakové stojánkové směšovací baterie se sprchou a sifonu</t>
  </si>
  <si>
    <t>1400 x 700 x 900</t>
  </si>
  <si>
    <t>dřez 600 x 500 x 300</t>
  </si>
  <si>
    <t>Myčka provozního nádobí průchozí s rekuperací;  Zásuvná výška: 740 mm;  Rozměr koše min. 850 x 700 mm;  Základní programy 120/240/360 s; Výkon min. 30/15/10 košů/hod; Dvouplášťové provedení vč. zvukové a tepelné izolace;  Integrovaná rekuperace pro zpětné využití zbytkové energie odpadní páry; Nerezová mycí a oplachová ramena; Spotřeba vody max 5,8 l/cyklus; infračervené rozhraní pro bezdrátovou komunikaci; Vícestupňová aktivní filtrace mycí lázně; Tři konfigurace motoru čerpadla; Integrovaný dávkovač mycího a oplachového prostředku; Nerezové vedení prostředků k a od dávkovačů; Čerpadlo pro zvýšení tlaku z vodovodního řádu; Provedení mycího tanku se zaoblenými hyg. rohy; Odpadové čerpadlo; Automatický samočistící program při vyprázdnění nádrže; Rozhraní pro připojení k externímu PC se softwarem HACCP; Rozhraní bluetooth pro bezdrátovou komunikaci</t>
  </si>
  <si>
    <t xml:space="preserve">1050 x 900 x 1800 </t>
  </si>
  <si>
    <t>11-12</t>
  </si>
  <si>
    <t>rozvod SVZ mezi změkčovačem poz. 19 a varným aparátem zajistí stavba</t>
  </si>
  <si>
    <t>1200 x 400 x 200</t>
  </si>
  <si>
    <t>Regál nerez</t>
  </si>
  <si>
    <t>1900 x 500 x 1800</t>
  </si>
  <si>
    <t>1000 x 500 x 1800</t>
  </si>
  <si>
    <t>Pracovní stůl s žulovou deskou, s policí a zásuvkou, bez zadního lemu</t>
  </si>
  <si>
    <t>1300 x 700 x 900</t>
  </si>
  <si>
    <t>Pracovní stůl s dřezem uprostřed, s policí, zadní lem, vč. stojánkové směšovací baterie s prodlouženým raménkem a sifonu</t>
  </si>
  <si>
    <t>Pracovní stůl s krájecí deskou, s policí a zásuvkovým blokem vpravo, zadní lem</t>
  </si>
  <si>
    <t>Pracovní stůl s dřezem vpravo, s policí, zadní lem, vč. stojánkové směšovací baterie s prodlouženým raménkem a sifonu</t>
  </si>
  <si>
    <t>celkem v provozu 4 ks, el. zásuvka na poz. č. 41</t>
  </si>
  <si>
    <t xml:space="preserve">Vyhřívaný zásobník na misky, 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</si>
  <si>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Výdejní stůl s vyhřívanou vodní lázní nedělenou pro 5xGN 1/1-200, před vanou ze strany jídelny odkládací plocha na podnosy, ve spodní části skříňkový podstavec čelně otevřený, vpravo instalační šachta s ovládáním, vlevo zabudovaná el. zásuvka 230 V, ze strany jídelny nerezový sokl</t>
  </si>
  <si>
    <t>2200 x 1000 x 900</t>
  </si>
  <si>
    <t>Výdejní galerka jednopatrová s dechovou clonou</t>
  </si>
  <si>
    <t>1800 x 400 x 400</t>
  </si>
  <si>
    <t>Třípatrová chlazená vitrina s agregátem, ventilované chlazení, hranaté  provedení, pro 4xGN 1/1, samoobslužná, ze strany zákazníka čelně otevřená, před vitrínou volná plocha na odkládání podnosů, ze strany obsluhy posuvné dveře s deflektorem,  výška vany pod desku stolu 450 mm, podestavba skříňková čelně otevřená, vč. předmasky, vpravo šachta s agregátem a 2x větrací mřížkou ( ze strany jídelny i od obsluhy), vzadu nerezový sokl</t>
  </si>
  <si>
    <t xml:space="preserve"> 1500 x 1000/685 x 720+900</t>
  </si>
  <si>
    <t>oddělený agregát ve stole</t>
  </si>
  <si>
    <t>Výdejní zásobník čaje 10 l s vodoznakem, nerezová dvouplášťová plně izolovaná nádoba s víkem a nekapajícím kohoutkem</t>
  </si>
  <si>
    <r>
      <rPr>
        <sz val="10"/>
        <color theme="1"/>
        <rFont val="Calibri"/>
        <family val="2"/>
        <charset val="238"/>
      </rPr>
      <t>Ø</t>
    </r>
    <r>
      <rPr>
        <sz val="9"/>
        <color theme="1"/>
        <rFont val="Arial Unicode MS"/>
        <family val="2"/>
        <charset val="238"/>
      </rPr>
      <t xml:space="preserve"> 340 x 640</t>
    </r>
  </si>
  <si>
    <t xml:space="preserve">Výdejní stůl skříňkový neutrální – otevřený, s policí s integrovanou plochou pro podnosy, nerez sokl, osazena 1 x el. zásuvka </t>
  </si>
  <si>
    <t>900 x 1000 x 900</t>
  </si>
  <si>
    <t>ve stole zabudováno technologické zařízení</t>
  </si>
  <si>
    <t>Pojízdný zásobník podnosy a příbory</t>
  </si>
  <si>
    <t>730 x 550 x 1200</t>
  </si>
  <si>
    <t>Výdejní stůl skříňkový neutrální – uzavřený dvířky, s policí,  s integrovanou plochou pro podnosy, nerez sokl</t>
  </si>
  <si>
    <t xml:space="preserve">1300 x 800 x 900 </t>
  </si>
  <si>
    <t>Pracovní stůl policový</t>
  </si>
  <si>
    <t>47</t>
  </si>
  <si>
    <t>El.  univerzální robot – stolní, nádoba 5 l.
Plynulá regulace otáček 78-422ot./min, manuální zdvih nádoby, fixní ochranná mřížka, ochranný kryt plast, nádoba nerez 5 l s bílým plastovým víkem, násypka, 3 nástavce: šlehací metla s 2,5 mm nerez dráty, hák nerez, plochá metla nerez.</t>
  </si>
  <si>
    <t>240 x 537 x 550</t>
  </si>
  <si>
    <t>Krouhač zeleniny s max. kapacitou 400 porcí, s velkoobjemovou násypnou hlavou, indukčním motorem. Nerezový kryt  motoru. Krouhací hlava plátkuje, vlnkuje, strouhá, nudličkuje, kostičkuje, hranolkuje. Celokovové provedení</t>
  </si>
  <si>
    <t>360 x 350 x 690</t>
  </si>
  <si>
    <t>Umyvadlo</t>
  </si>
  <si>
    <t>50</t>
  </si>
  <si>
    <t xml:space="preserve">Nářezový stroj pr. nože 300, teflonový nůž.
Maximální šířka plátku 13 mm vč. regulace, úhel nože 25°, řezná plocha 250x275 cm, gravitační nářezový stroj - 1 hodina nepřetržitého chodu, 10 min pauza, vyroben z anodizované potravinářské hliníkové slitiny; nerezu, brusné zařízení, řemínkový pohon s ventilátorem motoru. </t>
  </si>
  <si>
    <t>610 x 640 x 510</t>
  </si>
  <si>
    <t>51</t>
  </si>
  <si>
    <t xml:space="preserve">Zpracování vývodových plánů, koordinace, doprava, montáž, výchozí revize, zaučení obsluhy, kuchařský trénink </t>
  </si>
  <si>
    <t>Demontáž stávajícího zařízení, uložení zařízení, se kterým je počítáno  po rekonstrukci, likvidace nepoužitelného vybavení - STAVBA</t>
  </si>
  <si>
    <t>CENA ZAŘÍZENÍ CELKEM  (bez DPH)</t>
  </si>
  <si>
    <t>- Cena dle samostatného soupisu dodávek a prací - odkaz na poslední list tohoto dokumentu</t>
  </si>
  <si>
    <t>kabelový žlab plechový 62/50 vč.kompletního příslušenství</t>
  </si>
  <si>
    <t>kabelový žlab plechový 125/100 vč.odděl.přepážky a kompl.příslušenství</t>
  </si>
  <si>
    <t xml:space="preserve">instalační ohebná trubka s protahovacím drátem </t>
  </si>
  <si>
    <t>Kulový kohout , DN 25</t>
  </si>
  <si>
    <t xml:space="preserve">Kulový kohout </t>
  </si>
  <si>
    <t>Výpustný kulový kohout , DN 15</t>
  </si>
  <si>
    <t xml:space="preserve">Výpustný kulový kohout </t>
  </si>
  <si>
    <t>hlavice</t>
  </si>
  <si>
    <t>Radiátorové šroubení    rohové, dn 10</t>
  </si>
  <si>
    <t>Radiátorové šroubení    rohové</t>
  </si>
  <si>
    <t>Radiátorové šroubení    rohové, dn 15</t>
  </si>
  <si>
    <t>Termostaický ventil pro tělesa s se středovým připojením rohový, dn 15</t>
  </si>
  <si>
    <t>Termostaický ventil pro tělesa s se středovým připojením rohový</t>
  </si>
  <si>
    <t>Termostaický ventil kryt bílý</t>
  </si>
  <si>
    <t>Termostaický ventil  kryt bílý</t>
  </si>
  <si>
    <t>Otopná tělesa  KLMM 1500/600</t>
  </si>
  <si>
    <t>Desková otopná tělesa  VK 21/600/800</t>
  </si>
  <si>
    <t>Desková otopná tělesa VK 21/600/800</t>
  </si>
  <si>
    <t>Desková otopná tělesa  VK 22/600/800</t>
  </si>
  <si>
    <t>Desková otopná tělesa VK 22/600/800</t>
  </si>
  <si>
    <t>Desková otopná tělesa VK 22/900/1000</t>
  </si>
  <si>
    <t>Desková otopná tělesa  VK 22/900/1000</t>
  </si>
  <si>
    <t>Desková otopná tělesa VK 33/900/500</t>
  </si>
  <si>
    <t>Desková otopná tělesa vysoká PREMIUM 22/2000/500</t>
  </si>
  <si>
    <t>Desková otopná tělesa vysoká PREMIUM 22/2000/700</t>
  </si>
  <si>
    <t>izolace potrubí   - potrubí měděné v v podlaze a nikách k tělesům 9 mm, DN 10</t>
  </si>
  <si>
    <t>izolace potrubí  - potrubí měděné v v podlaze a nikách k tělesům 9 mm</t>
  </si>
  <si>
    <t>izolace potrubí   - potrubí měděné v v podlaze a nikách k tělesům 9 mm, DN 15</t>
  </si>
  <si>
    <t>izolace potrubí   - potrubí měděné v v podlaze a nikách k tělesům 9 mm</t>
  </si>
  <si>
    <t>izolace potrubí   - potrubí měděné v v podlaze a nikách k tělesům 13 mm, DN 20</t>
  </si>
  <si>
    <t>izolace potrubí   - potrubí měděné v v podlaze a nikách k tělesům 13 mm</t>
  </si>
  <si>
    <t>izolace potrubí   - potrubí měděné v v podlaze a nikách k tělesům 13 mm, DN 25</t>
  </si>
  <si>
    <t>izolace potrubí   - potrubí měděné v v podlaze a nikách k tělesům 20 mm, DN 32</t>
  </si>
  <si>
    <t>izolace potrubí   - potrubí měděné v v podlaze a nikách k tělesům 20 mm</t>
  </si>
  <si>
    <t>izolace potrubí   - potrubí měděné v v podlaze a nikách k tělesům 20 mm, DN 40</t>
  </si>
  <si>
    <t>izolace potrubí    - potrubí měděné v v podlaze a nikách k tělesům 20 mm</t>
  </si>
  <si>
    <t>závěsy potrubí  -závěsy, fitynky, objímky BSA, BSI, závitové tyče</t>
  </si>
  <si>
    <t xml:space="preserve">Dodávka - Přisazené LED svítidlo, opálový PMMA kryt, průměr 285mm 20W 2150Lm  </t>
  </si>
  <si>
    <t xml:space="preserve">Dodávka - Přisazené LED svítidlo, opálový PMMA kryt, průměr 480mm 32W 3800Lm  </t>
  </si>
  <si>
    <t xml:space="preserve">Dodávka - Přisazené LED svítidlo, opálový PMMA kryt, průměr 480mm 42W 5100Lm  </t>
  </si>
  <si>
    <t>Dodávka - LED panel, IP65, UGR&lt;19, hliníkový rámeček, mikroprizmatický kryt, obdélník 1200x300mm_35W 4200Lm</t>
  </si>
  <si>
    <t>Dodávka - LED panel, IP65, hliníkový rámeček,opálový kryt, čtverec 600x600mm_IP65 23W 2700Lm</t>
  </si>
  <si>
    <t>Dodávka - Kovové LED průmyslové svítidlo, opálový PC kryt, IP54, obdélník 1200x300mm, 54W 6500Lm Ra80 4000K</t>
  </si>
  <si>
    <t>Dodávka - LED panel, RA 90, UGR&lt;19, hliníkový rámeček, mikroprizmatický kryt, čtverec 600x600mm 50W 5450Lm Ra80 4000K</t>
  </si>
  <si>
    <t>Žlab odvodňovací d 100, dl. 500 mm, A15</t>
  </si>
  <si>
    <t>Žlab odvodňovací d 100, dl.1000 mm, A15</t>
  </si>
  <si>
    <t>Žlabová vpusť d 100, dl.500 mm, A 15</t>
  </si>
  <si>
    <t>Čelní stěna plná pro žlab d 100</t>
  </si>
  <si>
    <t>Krycí rošt 150, dl.500 mm</t>
  </si>
  <si>
    <t>Izolace návleková  tl. stěny 6 mm</t>
  </si>
  <si>
    <t>Nástěnka MZD PP-R  D 20xR1/2</t>
  </si>
  <si>
    <t>Nástěnka MZD PP-R  D 25xR1/2</t>
  </si>
  <si>
    <t>Nástěnka MZD PP-R  D 25xR3/4</t>
  </si>
  <si>
    <t>Ventil mrazuvzdorný  plus DN 20</t>
  </si>
  <si>
    <t>Kohout vod.kul.s odvodn.vnitř.-vnitř.z.  DN 15</t>
  </si>
  <si>
    <t>Kohout vod.kul.s odvodn.vnitř.-vnitř.z.  DN 20</t>
  </si>
  <si>
    <t>Klapka vod.zpětná vodorovná DN 15</t>
  </si>
  <si>
    <t>Klapka vod.zpětná vodorovná  DN 20</t>
  </si>
  <si>
    <t>Kohout vod.kul.se zpět.kl. DN 15</t>
  </si>
  <si>
    <t>Kohout vod.kul.se zpět.kl. DN 20</t>
  </si>
  <si>
    <t>Ventil rohový s filtrem DN 15 x DN 10</t>
  </si>
  <si>
    <t>Modul-WC do lehkých stěn, nastavitelný, h 112 cm</t>
  </si>
</sst>
</file>

<file path=xl/styles.xml><?xml version="1.0" encoding="utf-8"?>
<styleSheet xmlns="http://schemas.openxmlformats.org/spreadsheetml/2006/main">
  <numFmts count="7">
    <numFmt numFmtId="41" formatCode="_-* #,##0\ _K_č_-;\-* #,##0\ _K_č_-;_-* &quot;-&quot;\ _K_č_-;_-@_-"/>
    <numFmt numFmtId="164" formatCode="#,##0.0"/>
    <numFmt numFmtId="165" formatCode="#,##0.00000"/>
    <numFmt numFmtId="166" formatCode="0.0"/>
    <numFmt numFmtId="167" formatCode="#,##0\ &quot;Kč&quot;"/>
    <numFmt numFmtId="168" formatCode="&quot;DN&quot;##"/>
    <numFmt numFmtId="169" formatCode="#,##0\ \k\p\l"/>
  </numFmts>
  <fonts count="35">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
      <sz val="8"/>
      <color indexed="21"/>
      <name val="Arial CE"/>
      <family val="2"/>
      <charset val="238"/>
    </font>
    <font>
      <sz val="8"/>
      <color rgb="FFDF7000"/>
      <name val="Arial CE"/>
      <family val="2"/>
      <charset val="238"/>
    </font>
    <font>
      <b/>
      <sz val="10"/>
      <color theme="1"/>
      <name val="Arial Unicode MS"/>
      <family val="2"/>
      <charset val="238"/>
    </font>
    <font>
      <b/>
      <sz val="9"/>
      <color theme="1"/>
      <name val="Arial Unicode MS"/>
      <family val="2"/>
      <charset val="238"/>
    </font>
    <font>
      <u/>
      <sz val="10"/>
      <color theme="1"/>
      <name val="Arial Unicode MS"/>
      <family val="2"/>
      <charset val="238"/>
    </font>
    <font>
      <i/>
      <sz val="10"/>
      <color theme="1"/>
      <name val="Arial Unicode MS"/>
      <family val="2"/>
      <charset val="238"/>
    </font>
    <font>
      <sz val="9"/>
      <name val="Tahoma"/>
      <family val="2"/>
      <charset val="1"/>
    </font>
    <font>
      <sz val="11"/>
      <color theme="1"/>
      <name val="Arial"/>
      <family val="2"/>
      <charset val="238"/>
    </font>
    <font>
      <sz val="10"/>
      <name val="Arial Unicode MS"/>
      <family val="2"/>
      <charset val="238"/>
    </font>
    <font>
      <sz val="10"/>
      <color theme="1"/>
      <name val="Calibri"/>
      <family val="2"/>
      <charset val="238"/>
    </font>
    <font>
      <sz val="9"/>
      <color theme="1"/>
      <name val="Arial Unicode MS"/>
      <family val="2"/>
      <charset val="238"/>
    </font>
    <font>
      <b/>
      <sz val="11"/>
      <name val="Arial Black"/>
      <family val="2"/>
      <charset val="238"/>
    </font>
    <font>
      <b/>
      <sz val="11"/>
      <color theme="1"/>
      <name val="Arial Black"/>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00B0F0"/>
        <bgColor indexed="64"/>
      </patternFill>
    </fill>
  </fills>
  <borders count="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32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applyNumberFormat="1" applyFont="1" applyAlignment="1">
      <alignment horizontal="left" vertical="top" wrapTex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49" fontId="24" fillId="0" borderId="45" xfId="0" applyNumberFormat="1" applyFont="1" applyBorder="1" applyAlignment="1">
      <alignment horizontal="center" vertical="center" wrapText="1"/>
    </xf>
    <xf numFmtId="0" fontId="24" fillId="0" borderId="46" xfId="0" applyFont="1" applyBorder="1" applyAlignment="1">
      <alignment horizontal="center" vertical="center" wrapText="1"/>
    </xf>
    <xf numFmtId="0" fontId="25" fillId="0" borderId="46" xfId="0" applyFont="1" applyBorder="1" applyAlignment="1">
      <alignment horizontal="center" vertical="center" wrapText="1"/>
    </xf>
    <xf numFmtId="0" fontId="24" fillId="0" borderId="47" xfId="0" applyFont="1" applyBorder="1"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right" vertical="center" wrapText="1"/>
    </xf>
    <xf numFmtId="167"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167" fontId="24" fillId="0" borderId="0" xfId="0" applyNumberFormat="1" applyFont="1" applyAlignment="1">
      <alignment horizontal="center" vertical="center" wrapText="1"/>
    </xf>
    <xf numFmtId="49" fontId="27" fillId="0" borderId="0" xfId="0" applyNumberFormat="1" applyFont="1" applyAlignment="1">
      <alignment horizontal="center" vertical="center"/>
    </xf>
    <xf numFmtId="0" fontId="27" fillId="0" borderId="0" xfId="0" applyFont="1" applyAlignment="1">
      <alignment vertical="center" wrapText="1"/>
    </xf>
    <xf numFmtId="0" fontId="27" fillId="0" borderId="0" xfId="0" applyFont="1" applyAlignment="1">
      <alignment horizontal="center" vertical="center" wrapText="1"/>
    </xf>
    <xf numFmtId="1" fontId="27"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27" fillId="0" borderId="0" xfId="0" applyFont="1" applyAlignment="1">
      <alignment horizontal="right" vertical="center" wrapText="1"/>
    </xf>
    <xf numFmtId="0" fontId="27" fillId="0" borderId="0" xfId="0" applyFont="1" applyAlignment="1">
      <alignment horizontal="right" vertical="center"/>
    </xf>
    <xf numFmtId="41" fontId="0" fillId="6" borderId="0" xfId="0" applyNumberFormat="1" applyFill="1" applyAlignment="1" applyProtection="1">
      <alignment horizontal="center" vertical="center" wrapText="1"/>
      <protection locked="0"/>
    </xf>
    <xf numFmtId="41" fontId="0" fillId="0" borderId="0" xfId="0" applyNumberFormat="1" applyAlignment="1">
      <alignment horizontal="center" vertical="center" wrapText="1"/>
    </xf>
    <xf numFmtId="0" fontId="28" fillId="0" borderId="0" xfId="0" applyFont="1" applyAlignment="1">
      <alignment horizontal="center" vertical="center"/>
    </xf>
    <xf numFmtId="0" fontId="1" fillId="0" borderId="0" xfId="2" applyAlignment="1">
      <alignment vertical="center" wrapText="1"/>
    </xf>
    <xf numFmtId="0" fontId="27" fillId="0" borderId="0" xfId="0" applyFont="1" applyAlignment="1">
      <alignment horizontal="center" vertical="center"/>
    </xf>
    <xf numFmtId="0" fontId="29" fillId="0" borderId="0" xfId="0" applyFont="1" applyAlignment="1">
      <alignment vertical="center"/>
    </xf>
    <xf numFmtId="166" fontId="0" fillId="0" borderId="0" xfId="0" applyNumberFormat="1" applyAlignment="1">
      <alignment horizontal="center" vertical="center"/>
    </xf>
    <xf numFmtId="168" fontId="0" fillId="0" borderId="0" xfId="0" applyNumberFormat="1" applyAlignment="1">
      <alignment horizontal="center" vertical="center"/>
    </xf>
    <xf numFmtId="0" fontId="30" fillId="0" borderId="0" xfId="0" applyFont="1" applyAlignment="1">
      <alignment horizontal="left" vertical="top" wrapText="1"/>
    </xf>
    <xf numFmtId="169" fontId="0" fillId="0" borderId="0" xfId="0" applyNumberFormat="1" applyAlignment="1">
      <alignment horizontal="center" vertical="center"/>
    </xf>
    <xf numFmtId="167" fontId="0" fillId="0" borderId="0" xfId="0" applyNumberFormat="1" applyAlignment="1">
      <alignment horizontal="center"/>
    </xf>
    <xf numFmtId="0" fontId="30" fillId="0" borderId="0" xfId="0" applyFont="1" applyAlignment="1">
      <alignment horizontal="center" vertical="center" wrapText="1"/>
    </xf>
    <xf numFmtId="41" fontId="27" fillId="0" borderId="0" xfId="0" applyNumberFormat="1"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wrapText="1"/>
    </xf>
    <xf numFmtId="0" fontId="34" fillId="0" borderId="0" xfId="0" applyFont="1" applyAlignment="1">
      <alignment horizontal="center" vertical="center"/>
    </xf>
    <xf numFmtId="0" fontId="34" fillId="0" borderId="0" xfId="0" applyFont="1" applyAlignment="1">
      <alignment horizontal="center" vertical="center" wrapText="1"/>
    </xf>
    <xf numFmtId="166" fontId="34" fillId="0" borderId="0" xfId="0" applyNumberFormat="1" applyFont="1" applyAlignment="1">
      <alignment horizontal="center" vertical="center" wrapText="1"/>
    </xf>
    <xf numFmtId="0" fontId="34" fillId="0" borderId="0" xfId="0" applyFont="1" applyAlignment="1">
      <alignment horizontal="right" vertical="center"/>
    </xf>
    <xf numFmtId="167" fontId="34" fillId="0" borderId="0" xfId="0" applyNumberFormat="1" applyFont="1" applyAlignment="1">
      <alignment horizontal="center" vertical="center"/>
    </xf>
    <xf numFmtId="49" fontId="17" fillId="0" borderId="43" xfId="0" applyNumberFormat="1" applyFont="1" applyFill="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49" fontId="18" fillId="0" borderId="0" xfId="0" applyNumberFormat="1" applyFont="1" applyAlignment="1">
      <alignment horizontal="left" vertical="top" wrapText="1"/>
    </xf>
    <xf numFmtId="49" fontId="18" fillId="0" borderId="0" xfId="0" applyNumberFormat="1" applyFont="1" applyAlignment="1">
      <alignment vertical="top" wrapText="1"/>
    </xf>
    <xf numFmtId="0" fontId="0" fillId="0" borderId="0" xfId="0" applyAlignment="1">
      <alignment horizontal="left" vertical="top" wrapText="1"/>
    </xf>
    <xf numFmtId="0" fontId="0" fillId="0" borderId="48" xfId="0" applyBorder="1" applyAlignment="1">
      <alignment horizontal="left" vertical="top" wrapText="1"/>
    </xf>
  </cellXfs>
  <cellStyles count="3">
    <cellStyle name="normální" xfId="0" builtinId="0"/>
    <cellStyle name="normální 2" xfId="1"/>
    <cellStyle name="normální_Obsah"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name="00013-00015-1PP_1" connectionId="1" autoFormatId="16" applyNumberFormats="0" applyBorderFormats="0" applyFontFormats="1" applyPatternFormats="1" applyAlignmentFormats="0" applyWidthHeightFormats="0"/>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251" t="s">
        <v>39</v>
      </c>
      <c r="B2" s="251"/>
      <c r="C2" s="251"/>
      <c r="D2" s="251"/>
      <c r="E2" s="251"/>
      <c r="F2" s="251"/>
      <c r="G2" s="251"/>
    </row>
  </sheetData>
  <sheetProtection algorithmName="SHA-512" hashValue="iUzEa3dRWrjZi102z5MI9VfdEm3fqK4TSl2gf+Kk0ta90ILDSAlB/ZIHSYrsPY0CoH3zapv8hkD2ZCoQ9HGumA==" saltValue="ObmdM7HPEweVKAnY6LjH/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63"/>
  <sheetViews>
    <sheetView showGridLines="0" topLeftCell="B1" zoomScaleNormal="100" zoomScaleSheetLayoutView="75" workbookViewId="0">
      <selection activeCell="B1" sqref="B1:J1"/>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c r="A1" s="47" t="s">
        <v>36</v>
      </c>
      <c r="B1" s="280" t="s">
        <v>41</v>
      </c>
      <c r="C1" s="281"/>
      <c r="D1" s="281"/>
      <c r="E1" s="281"/>
      <c r="F1" s="281"/>
      <c r="G1" s="281"/>
      <c r="H1" s="281"/>
      <c r="I1" s="281"/>
      <c r="J1" s="282"/>
    </row>
    <row r="2" spans="1:15" ht="36" customHeight="1">
      <c r="A2" s="2"/>
      <c r="B2" s="77" t="s">
        <v>22</v>
      </c>
      <c r="C2" s="78"/>
      <c r="D2" s="79" t="s">
        <v>44</v>
      </c>
      <c r="E2" s="286" t="s">
        <v>45</v>
      </c>
      <c r="F2" s="287"/>
      <c r="G2" s="287"/>
      <c r="H2" s="287"/>
      <c r="I2" s="287"/>
      <c r="J2" s="288"/>
      <c r="O2" s="1"/>
    </row>
    <row r="3" spans="1:15" ht="27" hidden="1" customHeight="1">
      <c r="A3" s="2"/>
      <c r="B3" s="80"/>
      <c r="C3" s="78"/>
      <c r="D3" s="81"/>
      <c r="E3" s="289"/>
      <c r="F3" s="290"/>
      <c r="G3" s="290"/>
      <c r="H3" s="290"/>
      <c r="I3" s="290"/>
      <c r="J3" s="291"/>
    </row>
    <row r="4" spans="1:15" ht="23.25" customHeight="1">
      <c r="A4" s="2"/>
      <c r="B4" s="82"/>
      <c r="C4" s="83"/>
      <c r="D4" s="84"/>
      <c r="E4" s="298"/>
      <c r="F4" s="298"/>
      <c r="G4" s="298"/>
      <c r="H4" s="298"/>
      <c r="I4" s="298"/>
      <c r="J4" s="299"/>
    </row>
    <row r="5" spans="1:15" ht="24" customHeight="1">
      <c r="A5" s="2"/>
      <c r="B5" s="31" t="s">
        <v>42</v>
      </c>
      <c r="D5" s="302"/>
      <c r="E5" s="303"/>
      <c r="F5" s="303"/>
      <c r="G5" s="303"/>
      <c r="H5" s="18" t="s">
        <v>40</v>
      </c>
      <c r="I5" s="22"/>
      <c r="J5" s="8"/>
    </row>
    <row r="6" spans="1:15" ht="15.75" customHeight="1">
      <c r="A6" s="2"/>
      <c r="B6" s="28"/>
      <c r="C6" s="55"/>
      <c r="D6" s="260"/>
      <c r="E6" s="261"/>
      <c r="F6" s="261"/>
      <c r="G6" s="261"/>
      <c r="H6" s="18" t="s">
        <v>34</v>
      </c>
      <c r="I6" s="22"/>
      <c r="J6" s="8"/>
    </row>
    <row r="7" spans="1:15" ht="15.75" customHeight="1">
      <c r="A7" s="2"/>
      <c r="B7" s="29"/>
      <c r="C7" s="56"/>
      <c r="D7" s="53"/>
      <c r="E7" s="262"/>
      <c r="F7" s="263"/>
      <c r="G7" s="263"/>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293"/>
      <c r="E11" s="293"/>
      <c r="F11" s="293"/>
      <c r="G11" s="293"/>
      <c r="H11" s="18" t="s">
        <v>40</v>
      </c>
      <c r="I11" s="85"/>
      <c r="J11" s="8"/>
    </row>
    <row r="12" spans="1:15" ht="15.75" customHeight="1">
      <c r="A12" s="2"/>
      <c r="B12" s="28"/>
      <c r="C12" s="55"/>
      <c r="D12" s="297"/>
      <c r="E12" s="297"/>
      <c r="F12" s="297"/>
      <c r="G12" s="297"/>
      <c r="H12" s="18" t="s">
        <v>34</v>
      </c>
      <c r="I12" s="85"/>
      <c r="J12" s="8"/>
    </row>
    <row r="13" spans="1:15" ht="15.75" customHeight="1">
      <c r="A13" s="2"/>
      <c r="B13" s="29"/>
      <c r="C13" s="56"/>
      <c r="D13" s="86"/>
      <c r="E13" s="300"/>
      <c r="F13" s="301"/>
      <c r="G13" s="301"/>
      <c r="H13" s="19"/>
      <c r="I13" s="23"/>
      <c r="J13" s="34"/>
    </row>
    <row r="14" spans="1:15" ht="24" customHeight="1">
      <c r="A14" s="2"/>
      <c r="B14" s="43" t="s">
        <v>21</v>
      </c>
      <c r="C14" s="58"/>
      <c r="D14" s="59" t="s">
        <v>43</v>
      </c>
      <c r="E14" s="60"/>
      <c r="F14" s="44"/>
      <c r="G14" s="44"/>
      <c r="H14" s="45"/>
      <c r="I14" s="44"/>
      <c r="J14" s="46"/>
    </row>
    <row r="15" spans="1:15" ht="32.25" customHeight="1">
      <c r="A15" s="2"/>
      <c r="B15" s="35" t="s">
        <v>32</v>
      </c>
      <c r="C15" s="61"/>
      <c r="D15" s="54"/>
      <c r="E15" s="292"/>
      <c r="F15" s="292"/>
      <c r="G15" s="294"/>
      <c r="H15" s="294"/>
      <c r="I15" s="294" t="s">
        <v>29</v>
      </c>
      <c r="J15" s="295"/>
    </row>
    <row r="16" spans="1:15" ht="23.25" customHeight="1">
      <c r="A16" s="140" t="s">
        <v>24</v>
      </c>
      <c r="B16" s="38" t="s">
        <v>24</v>
      </c>
      <c r="C16" s="62"/>
      <c r="D16" s="63"/>
      <c r="E16" s="269"/>
      <c r="F16" s="270"/>
      <c r="G16" s="269"/>
      <c r="H16" s="270"/>
      <c r="I16" s="269">
        <f>SUMIF(F90:F159,A16,I90:I159)+SUMIF(F90:F159,"PSU",I90:I159)</f>
        <v>0</v>
      </c>
      <c r="J16" s="271"/>
    </row>
    <row r="17" spans="1:10" ht="23.25" customHeight="1">
      <c r="A17" s="140" t="s">
        <v>25</v>
      </c>
      <c r="B17" s="38" t="s">
        <v>25</v>
      </c>
      <c r="C17" s="62"/>
      <c r="D17" s="63"/>
      <c r="E17" s="269"/>
      <c r="F17" s="270"/>
      <c r="G17" s="269"/>
      <c r="H17" s="270"/>
      <c r="I17" s="269">
        <f>SUMIF(F90:F159,A17,I90:I159)</f>
        <v>0</v>
      </c>
      <c r="J17" s="271"/>
    </row>
    <row r="18" spans="1:10" ht="23.25" customHeight="1">
      <c r="A18" s="140" t="s">
        <v>26</v>
      </c>
      <c r="B18" s="38" t="s">
        <v>26</v>
      </c>
      <c r="C18" s="62"/>
      <c r="D18" s="63"/>
      <c r="E18" s="269"/>
      <c r="F18" s="270"/>
      <c r="G18" s="269"/>
      <c r="H18" s="270"/>
      <c r="I18" s="269">
        <f>SUMIF(F90:F159,A18,I90:I159)</f>
        <v>0</v>
      </c>
      <c r="J18" s="271"/>
    </row>
    <row r="19" spans="1:10" ht="23.25" customHeight="1">
      <c r="A19" s="140" t="s">
        <v>237</v>
      </c>
      <c r="B19" s="38" t="s">
        <v>27</v>
      </c>
      <c r="C19" s="62"/>
      <c r="D19" s="63"/>
      <c r="E19" s="269"/>
      <c r="F19" s="270"/>
      <c r="G19" s="269"/>
      <c r="H19" s="270"/>
      <c r="I19" s="269">
        <f>SUMIF(F90:F159,A19,I90:I159)</f>
        <v>0</v>
      </c>
      <c r="J19" s="271"/>
    </row>
    <row r="20" spans="1:10" ht="23.25" customHeight="1">
      <c r="A20" s="140" t="s">
        <v>238</v>
      </c>
      <c r="B20" s="38" t="s">
        <v>28</v>
      </c>
      <c r="C20" s="62"/>
      <c r="D20" s="63"/>
      <c r="E20" s="269"/>
      <c r="F20" s="270"/>
      <c r="G20" s="269"/>
      <c r="H20" s="270"/>
      <c r="I20" s="269">
        <f>SUMIF(F90:F159,A20,I90:I159)</f>
        <v>0</v>
      </c>
      <c r="J20" s="271"/>
    </row>
    <row r="21" spans="1:10" ht="23.25" customHeight="1">
      <c r="A21" s="2"/>
      <c r="B21" s="48" t="s">
        <v>29</v>
      </c>
      <c r="C21" s="64"/>
      <c r="D21" s="65"/>
      <c r="E21" s="272"/>
      <c r="F21" s="296"/>
      <c r="G21" s="272"/>
      <c r="H21" s="296"/>
      <c r="I21" s="272">
        <f>SUM(I16:J20)</f>
        <v>0</v>
      </c>
      <c r="J21" s="273"/>
    </row>
    <row r="22" spans="1:10" ht="33" customHeight="1">
      <c r="A22" s="2"/>
      <c r="B22" s="42" t="s">
        <v>33</v>
      </c>
      <c r="C22" s="62"/>
      <c r="D22" s="63"/>
      <c r="E22" s="66"/>
      <c r="F22" s="39"/>
      <c r="G22" s="33"/>
      <c r="H22" s="33"/>
      <c r="I22" s="33"/>
      <c r="J22" s="40"/>
    </row>
    <row r="23" spans="1:10" ht="23.25" customHeight="1">
      <c r="A23" s="2">
        <f>ZakladDPHSni*SazbaDPH1/100</f>
        <v>0</v>
      </c>
      <c r="B23" s="38" t="s">
        <v>12</v>
      </c>
      <c r="C23" s="62"/>
      <c r="D23" s="63"/>
      <c r="E23" s="67">
        <v>12</v>
      </c>
      <c r="F23" s="39" t="s">
        <v>0</v>
      </c>
      <c r="G23" s="267">
        <f>ZakladDPHSniVypocet</f>
        <v>0</v>
      </c>
      <c r="H23" s="268"/>
      <c r="I23" s="268"/>
      <c r="J23" s="40" t="str">
        <f t="shared" ref="J23:J28" si="0">Mena</f>
        <v>CZK</v>
      </c>
    </row>
    <row r="24" spans="1:10" ht="23.25" customHeight="1">
      <c r="A24" s="2">
        <f>(A23-INT(A23))*100</f>
        <v>0</v>
      </c>
      <c r="B24" s="38" t="s">
        <v>13</v>
      </c>
      <c r="C24" s="62"/>
      <c r="D24" s="63"/>
      <c r="E24" s="67">
        <f>SazbaDPH1</f>
        <v>12</v>
      </c>
      <c r="F24" s="39" t="s">
        <v>0</v>
      </c>
      <c r="G24" s="265">
        <f>A23</f>
        <v>0</v>
      </c>
      <c r="H24" s="266"/>
      <c r="I24" s="266"/>
      <c r="J24" s="40" t="str">
        <f t="shared" si="0"/>
        <v>CZK</v>
      </c>
    </row>
    <row r="25" spans="1:10" ht="23.25" customHeight="1">
      <c r="A25" s="2">
        <f>ZakladDPHZakl*SazbaDPH2/100</f>
        <v>0</v>
      </c>
      <c r="B25" s="38" t="s">
        <v>14</v>
      </c>
      <c r="C25" s="62"/>
      <c r="D25" s="63"/>
      <c r="E25" s="67">
        <v>21</v>
      </c>
      <c r="F25" s="39" t="s">
        <v>0</v>
      </c>
      <c r="G25" s="267">
        <f>ZakladDPHZaklVypocet</f>
        <v>0</v>
      </c>
      <c r="H25" s="268"/>
      <c r="I25" s="268"/>
      <c r="J25" s="40" t="str">
        <f t="shared" si="0"/>
        <v>CZK</v>
      </c>
    </row>
    <row r="26" spans="1:10" ht="23.25" customHeight="1">
      <c r="A26" s="2">
        <f>(A25-INT(A25))*100</f>
        <v>0</v>
      </c>
      <c r="B26" s="32" t="s">
        <v>15</v>
      </c>
      <c r="C26" s="68"/>
      <c r="D26" s="54"/>
      <c r="E26" s="69">
        <f>SazbaDPH2</f>
        <v>21</v>
      </c>
      <c r="F26" s="30" t="s">
        <v>0</v>
      </c>
      <c r="G26" s="283">
        <f>A25</f>
        <v>0</v>
      </c>
      <c r="H26" s="284"/>
      <c r="I26" s="284"/>
      <c r="J26" s="37" t="str">
        <f t="shared" si="0"/>
        <v>CZK</v>
      </c>
    </row>
    <row r="27" spans="1:10" ht="23.25" customHeight="1" thickBot="1">
      <c r="A27" s="2">
        <f>ZakladDPHSni+DPHSni+ZakladDPHZakl+DPHZakl</f>
        <v>0</v>
      </c>
      <c r="B27" s="31" t="s">
        <v>4</v>
      </c>
      <c r="C27" s="70"/>
      <c r="D27" s="71"/>
      <c r="E27" s="70"/>
      <c r="F27" s="16"/>
      <c r="G27" s="285">
        <f>CenaCelkem-(ZakladDPHSni+DPHSni+ZakladDPHZakl+DPHZakl)</f>
        <v>0</v>
      </c>
      <c r="H27" s="285"/>
      <c r="I27" s="285"/>
      <c r="J27" s="41" t="str">
        <f t="shared" si="0"/>
        <v>CZK</v>
      </c>
    </row>
    <row r="28" spans="1:10" ht="27.75" hidden="1" customHeight="1" thickBot="1">
      <c r="A28" s="2"/>
      <c r="B28" s="112" t="s">
        <v>23</v>
      </c>
      <c r="C28" s="113"/>
      <c r="D28" s="113"/>
      <c r="E28" s="114"/>
      <c r="F28" s="115"/>
      <c r="G28" s="275">
        <f>ZakladDPHSniVypocet+ZakladDPHZaklVypocet</f>
        <v>0</v>
      </c>
      <c r="H28" s="275"/>
      <c r="I28" s="275"/>
      <c r="J28" s="116" t="str">
        <f t="shared" si="0"/>
        <v>CZK</v>
      </c>
    </row>
    <row r="29" spans="1:10" ht="27.75" customHeight="1" thickBot="1">
      <c r="A29" s="2">
        <f>(A27-INT(A27))*100</f>
        <v>0</v>
      </c>
      <c r="B29" s="112" t="s">
        <v>35</v>
      </c>
      <c r="C29" s="117"/>
      <c r="D29" s="117"/>
      <c r="E29" s="117"/>
      <c r="F29" s="118"/>
      <c r="G29" s="274">
        <f>A27</f>
        <v>0</v>
      </c>
      <c r="H29" s="274"/>
      <c r="I29" s="274"/>
      <c r="J29" s="119" t="s">
        <v>78</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276"/>
      <c r="E34" s="277"/>
      <c r="G34" s="278"/>
      <c r="H34" s="279"/>
      <c r="I34" s="279"/>
      <c r="J34" s="25"/>
    </row>
    <row r="35" spans="1:10" ht="12.75" customHeight="1">
      <c r="A35" s="2"/>
      <c r="B35" s="2"/>
      <c r="D35" s="264" t="s">
        <v>2</v>
      </c>
      <c r="E35" s="264"/>
      <c r="H35" s="10" t="s">
        <v>3</v>
      </c>
      <c r="J35" s="9"/>
    </row>
    <row r="36" spans="1:10" ht="13.5" customHeight="1" thickBot="1">
      <c r="A36" s="11"/>
      <c r="B36" s="11"/>
      <c r="C36" s="75"/>
      <c r="D36" s="75"/>
      <c r="E36" s="75"/>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c r="A39" s="88">
        <v>1</v>
      </c>
      <c r="B39" s="98" t="s">
        <v>46</v>
      </c>
      <c r="C39" s="255"/>
      <c r="D39" s="255"/>
      <c r="E39" s="255"/>
      <c r="F39" s="99">
        <f>'VRN VRN1 Naklady'!AE49+'01 1.1 Pol'!AE1067+'01 1.2.1 Pol'!AE313+'01 1.2.2 Pol'!AE13+'01 1.3 Pol'!AE13+'01 1.4 Pol'!AE88+'01 1.5 Pol'!AE125+'01 1.6 Pol'!AE80+'01 1.7 Pol'!AE105+'01 1.8 Pol'!AE95+'01 1.9.1 Pol'!AE92+'01 1.9.2 Pol'!AE24+'01 1.9.3 Pol'!AE22</f>
        <v>0</v>
      </c>
      <c r="G39" s="100">
        <f>'VRN VRN1 Naklady'!AF49+'01 1.1 Pol'!AF1067+'01 1.2.1 Pol'!AF313+'01 1.2.2 Pol'!AF13+'01 1.3 Pol'!AF13+'01 1.4 Pol'!AF88+'01 1.5 Pol'!AF125+'01 1.6 Pol'!AF80+'01 1.7 Pol'!AF105+'01 1.8 Pol'!AF95+'01 1.9.1 Pol'!AF92+'01 1.9.2 Pol'!AF24+'01 1.9.3 Pol'!AF22</f>
        <v>0</v>
      </c>
      <c r="H39" s="101">
        <f t="shared" ref="H39:H55" si="1">(F39*SazbaDPH1/100)+(G39*SazbaDPH2/100)</f>
        <v>0</v>
      </c>
      <c r="I39" s="101">
        <f>F39+G39+H39</f>
        <v>0</v>
      </c>
      <c r="J39" s="102" t="e">
        <f ca="1">IF(_xlfn.SINGLE(CenaCelkemVypocet)=0,"",I39/_xlfn.SINGLE(CenaCelkemVypocet)*100)</f>
        <v>#NAME?</v>
      </c>
    </row>
    <row r="40" spans="1:10" ht="25.5" customHeight="1">
      <c r="A40" s="88">
        <v>2</v>
      </c>
      <c r="B40" s="103"/>
      <c r="C40" s="259" t="s">
        <v>47</v>
      </c>
      <c r="D40" s="259"/>
      <c r="E40" s="259"/>
      <c r="F40" s="104">
        <f>'VRN VRN1 Naklady'!AE49</f>
        <v>0</v>
      </c>
      <c r="G40" s="105">
        <f>'VRN VRN1 Naklady'!AF49</f>
        <v>0</v>
      </c>
      <c r="H40" s="105">
        <f t="shared" si="1"/>
        <v>0</v>
      </c>
      <c r="I40" s="105">
        <f>F40+G40+H40</f>
        <v>0</v>
      </c>
      <c r="J40" s="106" t="e">
        <f ca="1">IF(_xlfn.SINGLE(CenaCelkemVypocet)=0,"",I40/_xlfn.SINGLE(CenaCelkemVypocet)*100)</f>
        <v>#NAME?</v>
      </c>
    </row>
    <row r="41" spans="1:10" ht="25.5" customHeight="1">
      <c r="A41" s="88">
        <v>3</v>
      </c>
      <c r="B41" s="107" t="s">
        <v>48</v>
      </c>
      <c r="C41" s="255" t="s">
        <v>49</v>
      </c>
      <c r="D41" s="255"/>
      <c r="E41" s="255"/>
      <c r="F41" s="108">
        <f>'VRN VRN1 Naklady'!AE49</f>
        <v>0</v>
      </c>
      <c r="G41" s="101">
        <f>'VRN VRN1 Naklady'!AF49</f>
        <v>0</v>
      </c>
      <c r="H41" s="101">
        <f t="shared" si="1"/>
        <v>0</v>
      </c>
      <c r="I41" s="101">
        <f>F41+G41+H41</f>
        <v>0</v>
      </c>
      <c r="J41" s="102" t="e">
        <f ca="1">IF(_xlfn.SINGLE(CenaCelkemVypocet)=0,"",I41/_xlfn.SINGLE(CenaCelkemVypocet)*100)</f>
        <v>#NAME?</v>
      </c>
    </row>
    <row r="42" spans="1:10" ht="25.5" customHeight="1">
      <c r="A42" s="88">
        <v>2</v>
      </c>
      <c r="B42" s="103"/>
      <c r="C42" s="259" t="s">
        <v>50</v>
      </c>
      <c r="D42" s="259"/>
      <c r="E42" s="259"/>
      <c r="F42" s="104"/>
      <c r="G42" s="105"/>
      <c r="H42" s="105">
        <f t="shared" si="1"/>
        <v>0</v>
      </c>
      <c r="I42" s="105"/>
      <c r="J42" s="106"/>
    </row>
    <row r="43" spans="1:10" ht="25.5" customHeight="1">
      <c r="A43" s="88">
        <v>2</v>
      </c>
      <c r="B43" s="103" t="s">
        <v>51</v>
      </c>
      <c r="C43" s="259" t="s">
        <v>52</v>
      </c>
      <c r="D43" s="259"/>
      <c r="E43" s="259"/>
      <c r="F43" s="104">
        <f>'01 1.1 Pol'!AE1067+'01 1.2.1 Pol'!AE313+'01 1.2.2 Pol'!AE13+'01 1.3 Pol'!AE13+'01 1.4 Pol'!AE88+'01 1.5 Pol'!AE125+'01 1.6 Pol'!AE80+'01 1.7 Pol'!AE105+'01 1.8 Pol'!AE95+'01 1.9.1 Pol'!AE92+'01 1.9.2 Pol'!AE24+'01 1.9.3 Pol'!AE22</f>
        <v>0</v>
      </c>
      <c r="G43" s="105">
        <f>'01 1.1 Pol'!AF1067+'01 1.2.1 Pol'!AF313+'01 1.2.2 Pol'!AF13+'01 1.3 Pol'!AF13+'01 1.4 Pol'!AF88+'01 1.5 Pol'!AF125+'01 1.6 Pol'!AF80+'01 1.7 Pol'!AF105+'01 1.8 Pol'!AF95+'01 1.9.1 Pol'!AF92+'01 1.9.2 Pol'!AF24+'01 1.9.3 Pol'!AF22</f>
        <v>0</v>
      </c>
      <c r="H43" s="105">
        <f t="shared" si="1"/>
        <v>0</v>
      </c>
      <c r="I43" s="105">
        <f t="shared" ref="I43:I55" si="2">F43+G43+H43</f>
        <v>0</v>
      </c>
      <c r="J43" s="106" t="e">
        <f t="shared" ref="J43:J55" ca="1" si="3">IF(_xlfn.SINGLE(CenaCelkemVypocet)=0,"",I43/_xlfn.SINGLE(CenaCelkemVypocet)*100)</f>
        <v>#NAME?</v>
      </c>
    </row>
    <row r="44" spans="1:10" ht="25.5" customHeight="1">
      <c r="A44" s="88">
        <v>3</v>
      </c>
      <c r="B44" s="107" t="s">
        <v>53</v>
      </c>
      <c r="C44" s="255" t="s">
        <v>54</v>
      </c>
      <c r="D44" s="255"/>
      <c r="E44" s="255"/>
      <c r="F44" s="108">
        <f>'01 1.1 Pol'!AE1067</f>
        <v>0</v>
      </c>
      <c r="G44" s="101">
        <f>'01 1.1 Pol'!AF1067</f>
        <v>0</v>
      </c>
      <c r="H44" s="101">
        <f t="shared" si="1"/>
        <v>0</v>
      </c>
      <c r="I44" s="101">
        <f t="shared" si="2"/>
        <v>0</v>
      </c>
      <c r="J44" s="102" t="e">
        <f t="shared" ca="1" si="3"/>
        <v>#NAME?</v>
      </c>
    </row>
    <row r="45" spans="1:10" ht="25.5" customHeight="1">
      <c r="A45" s="88">
        <v>3</v>
      </c>
      <c r="B45" s="107" t="s">
        <v>55</v>
      </c>
      <c r="C45" s="255" t="s">
        <v>56</v>
      </c>
      <c r="D45" s="255"/>
      <c r="E45" s="255"/>
      <c r="F45" s="108">
        <f>'01 1.2.1 Pol'!AE313</f>
        <v>0</v>
      </c>
      <c r="G45" s="101">
        <f>'01 1.2.1 Pol'!AF313</f>
        <v>0</v>
      </c>
      <c r="H45" s="101">
        <f t="shared" si="1"/>
        <v>0</v>
      </c>
      <c r="I45" s="101">
        <f t="shared" si="2"/>
        <v>0</v>
      </c>
      <c r="J45" s="102" t="e">
        <f t="shared" ca="1" si="3"/>
        <v>#NAME?</v>
      </c>
    </row>
    <row r="46" spans="1:10" ht="25.5" customHeight="1">
      <c r="A46" s="88">
        <v>3</v>
      </c>
      <c r="B46" s="107" t="s">
        <v>57</v>
      </c>
      <c r="C46" s="255" t="s">
        <v>58</v>
      </c>
      <c r="D46" s="255"/>
      <c r="E46" s="255"/>
      <c r="F46" s="108">
        <f>'01 1.2.2 Pol'!AE13</f>
        <v>0</v>
      </c>
      <c r="G46" s="101">
        <f>'01 1.2.2 Pol'!AF13</f>
        <v>0</v>
      </c>
      <c r="H46" s="101">
        <f t="shared" si="1"/>
        <v>0</v>
      </c>
      <c r="I46" s="101">
        <f t="shared" si="2"/>
        <v>0</v>
      </c>
      <c r="J46" s="102" t="e">
        <f t="shared" ca="1" si="3"/>
        <v>#NAME?</v>
      </c>
    </row>
    <row r="47" spans="1:10" ht="25.5" customHeight="1">
      <c r="A47" s="88">
        <v>3</v>
      </c>
      <c r="B47" s="107" t="s">
        <v>59</v>
      </c>
      <c r="C47" s="255" t="s">
        <v>60</v>
      </c>
      <c r="D47" s="255"/>
      <c r="E47" s="255"/>
      <c r="F47" s="108">
        <f>'01 1.3 Pol'!AE13</f>
        <v>0</v>
      </c>
      <c r="G47" s="101">
        <f>'01 1.3 Pol'!AF13</f>
        <v>0</v>
      </c>
      <c r="H47" s="101">
        <f t="shared" si="1"/>
        <v>0</v>
      </c>
      <c r="I47" s="101">
        <f t="shared" si="2"/>
        <v>0</v>
      </c>
      <c r="J47" s="102" t="e">
        <f t="shared" ca="1" si="3"/>
        <v>#NAME?</v>
      </c>
    </row>
    <row r="48" spans="1:10" ht="25.5" customHeight="1">
      <c r="A48" s="88">
        <v>3</v>
      </c>
      <c r="B48" s="107" t="s">
        <v>61</v>
      </c>
      <c r="C48" s="255" t="s">
        <v>62</v>
      </c>
      <c r="D48" s="255"/>
      <c r="E48" s="255"/>
      <c r="F48" s="108">
        <f>'01 1.4 Pol'!AE88</f>
        <v>0</v>
      </c>
      <c r="G48" s="101">
        <f>'01 1.4 Pol'!AF88</f>
        <v>0</v>
      </c>
      <c r="H48" s="101">
        <f t="shared" si="1"/>
        <v>0</v>
      </c>
      <c r="I48" s="101">
        <f t="shared" si="2"/>
        <v>0</v>
      </c>
      <c r="J48" s="102" t="e">
        <f t="shared" ca="1" si="3"/>
        <v>#NAME?</v>
      </c>
    </row>
    <row r="49" spans="1:10" ht="25.5" customHeight="1">
      <c r="A49" s="88">
        <v>3</v>
      </c>
      <c r="B49" s="107" t="s">
        <v>63</v>
      </c>
      <c r="C49" s="255" t="s">
        <v>64</v>
      </c>
      <c r="D49" s="255"/>
      <c r="E49" s="255"/>
      <c r="F49" s="108">
        <f>'01 1.5 Pol'!AE125</f>
        <v>0</v>
      </c>
      <c r="G49" s="101">
        <f>'01 1.5 Pol'!AF125</f>
        <v>0</v>
      </c>
      <c r="H49" s="101">
        <f t="shared" si="1"/>
        <v>0</v>
      </c>
      <c r="I49" s="101">
        <f t="shared" si="2"/>
        <v>0</v>
      </c>
      <c r="J49" s="102" t="e">
        <f t="shared" ca="1" si="3"/>
        <v>#NAME?</v>
      </c>
    </row>
    <row r="50" spans="1:10" ht="25.5" customHeight="1">
      <c r="A50" s="88">
        <v>3</v>
      </c>
      <c r="B50" s="107" t="s">
        <v>65</v>
      </c>
      <c r="C50" s="255" t="s">
        <v>66</v>
      </c>
      <c r="D50" s="255"/>
      <c r="E50" s="255"/>
      <c r="F50" s="108">
        <f>'01 1.6 Pol'!AE80</f>
        <v>0</v>
      </c>
      <c r="G50" s="101">
        <f>'01 1.6 Pol'!AF80</f>
        <v>0</v>
      </c>
      <c r="H50" s="101">
        <f t="shared" si="1"/>
        <v>0</v>
      </c>
      <c r="I50" s="101">
        <f t="shared" si="2"/>
        <v>0</v>
      </c>
      <c r="J50" s="102" t="e">
        <f t="shared" ca="1" si="3"/>
        <v>#NAME?</v>
      </c>
    </row>
    <row r="51" spans="1:10" ht="25.5" customHeight="1">
      <c r="A51" s="88">
        <v>3</v>
      </c>
      <c r="B51" s="107" t="s">
        <v>67</v>
      </c>
      <c r="C51" s="255" t="s">
        <v>68</v>
      </c>
      <c r="D51" s="255"/>
      <c r="E51" s="255"/>
      <c r="F51" s="108">
        <f>'01 1.7 Pol'!AE105</f>
        <v>0</v>
      </c>
      <c r="G51" s="101">
        <f>'01 1.7 Pol'!AF105</f>
        <v>0</v>
      </c>
      <c r="H51" s="101">
        <f t="shared" si="1"/>
        <v>0</v>
      </c>
      <c r="I51" s="101">
        <f t="shared" si="2"/>
        <v>0</v>
      </c>
      <c r="J51" s="102" t="e">
        <f t="shared" ca="1" si="3"/>
        <v>#NAME?</v>
      </c>
    </row>
    <row r="52" spans="1:10" ht="25.5" customHeight="1">
      <c r="A52" s="88">
        <v>3</v>
      </c>
      <c r="B52" s="107" t="s">
        <v>69</v>
      </c>
      <c r="C52" s="255" t="s">
        <v>70</v>
      </c>
      <c r="D52" s="255"/>
      <c r="E52" s="255"/>
      <c r="F52" s="108">
        <f>'01 1.8 Pol'!AE95</f>
        <v>0</v>
      </c>
      <c r="G52" s="101">
        <f>'01 1.8 Pol'!AF95</f>
        <v>0</v>
      </c>
      <c r="H52" s="101">
        <f t="shared" si="1"/>
        <v>0</v>
      </c>
      <c r="I52" s="101">
        <f t="shared" si="2"/>
        <v>0</v>
      </c>
      <c r="J52" s="102" t="e">
        <f t="shared" ca="1" si="3"/>
        <v>#NAME?</v>
      </c>
    </row>
    <row r="53" spans="1:10" ht="25.5" customHeight="1">
      <c r="A53" s="88">
        <v>3</v>
      </c>
      <c r="B53" s="107" t="s">
        <v>71</v>
      </c>
      <c r="C53" s="255" t="s">
        <v>72</v>
      </c>
      <c r="D53" s="255"/>
      <c r="E53" s="255"/>
      <c r="F53" s="108">
        <f>'01 1.9.1 Pol'!AE92</f>
        <v>0</v>
      </c>
      <c r="G53" s="101">
        <f>'01 1.9.1 Pol'!AF92</f>
        <v>0</v>
      </c>
      <c r="H53" s="101">
        <f t="shared" si="1"/>
        <v>0</v>
      </c>
      <c r="I53" s="101">
        <f t="shared" si="2"/>
        <v>0</v>
      </c>
      <c r="J53" s="102" t="e">
        <f t="shared" ca="1" si="3"/>
        <v>#NAME?</v>
      </c>
    </row>
    <row r="54" spans="1:10" ht="25.5" customHeight="1">
      <c r="A54" s="88">
        <v>3</v>
      </c>
      <c r="B54" s="107" t="s">
        <v>73</v>
      </c>
      <c r="C54" s="255" t="s">
        <v>74</v>
      </c>
      <c r="D54" s="255"/>
      <c r="E54" s="255"/>
      <c r="F54" s="108">
        <f>'01 1.9.2 Pol'!AE24</f>
        <v>0</v>
      </c>
      <c r="G54" s="101">
        <f>'01 1.9.2 Pol'!AF24</f>
        <v>0</v>
      </c>
      <c r="H54" s="101">
        <f t="shared" si="1"/>
        <v>0</v>
      </c>
      <c r="I54" s="101">
        <f t="shared" si="2"/>
        <v>0</v>
      </c>
      <c r="J54" s="102" t="e">
        <f t="shared" ca="1" si="3"/>
        <v>#NAME?</v>
      </c>
    </row>
    <row r="55" spans="1:10" ht="25.5" customHeight="1">
      <c r="A55" s="88">
        <v>3</v>
      </c>
      <c r="B55" s="107" t="s">
        <v>75</v>
      </c>
      <c r="C55" s="255" t="s">
        <v>76</v>
      </c>
      <c r="D55" s="255"/>
      <c r="E55" s="255"/>
      <c r="F55" s="108">
        <f>'01 1.9.3 Pol'!AE22</f>
        <v>0</v>
      </c>
      <c r="G55" s="101">
        <f>'01 1.9.3 Pol'!AF22</f>
        <v>0</v>
      </c>
      <c r="H55" s="101">
        <f t="shared" si="1"/>
        <v>0</v>
      </c>
      <c r="I55" s="101">
        <f t="shared" si="2"/>
        <v>0</v>
      </c>
      <c r="J55" s="102" t="e">
        <f t="shared" ca="1" si="3"/>
        <v>#NAME?</v>
      </c>
    </row>
    <row r="56" spans="1:10" ht="25.5" customHeight="1">
      <c r="A56" s="88"/>
      <c r="B56" s="256" t="s">
        <v>77</v>
      </c>
      <c r="C56" s="257"/>
      <c r="D56" s="257"/>
      <c r="E56" s="258"/>
      <c r="F56" s="109">
        <f>SUMIF(A39:A55,"=1",F39:F55)</f>
        <v>0</v>
      </c>
      <c r="G56" s="110">
        <f>SUMIF(A39:A55,"=1",G39:G55)</f>
        <v>0</v>
      </c>
      <c r="H56" s="110">
        <f>SUMIF(A39:A55,"=1",H39:H55)</f>
        <v>0</v>
      </c>
      <c r="I56" s="110">
        <f>SUMIF(A39:A55,"=1",I39:I55)</f>
        <v>0</v>
      </c>
      <c r="J56" s="111" t="e">
        <f ca="1">SUMIF(A39:A55,"=1",J39:J55)</f>
        <v>#NAME?</v>
      </c>
    </row>
    <row r="58" spans="1:10">
      <c r="A58" t="s">
        <v>79</v>
      </c>
      <c r="B58" t="s">
        <v>80</v>
      </c>
    </row>
    <row r="59" spans="1:10">
      <c r="A59" t="s">
        <v>81</v>
      </c>
      <c r="B59" t="s">
        <v>82</v>
      </c>
    </row>
    <row r="60" spans="1:10">
      <c r="A60" t="s">
        <v>83</v>
      </c>
      <c r="B60" t="s">
        <v>84</v>
      </c>
    </row>
    <row r="61" spans="1:10">
      <c r="A61" t="s">
        <v>83</v>
      </c>
      <c r="B61" t="s">
        <v>85</v>
      </c>
    </row>
    <row r="62" spans="1:10">
      <c r="A62" t="s">
        <v>83</v>
      </c>
      <c r="B62" t="s">
        <v>86</v>
      </c>
    </row>
    <row r="63" spans="1:10">
      <c r="A63" t="s">
        <v>83</v>
      </c>
      <c r="B63" t="s">
        <v>87</v>
      </c>
    </row>
    <row r="64" spans="1:10">
      <c r="A64" t="s">
        <v>83</v>
      </c>
      <c r="B64" t="s">
        <v>88</v>
      </c>
    </row>
    <row r="65" spans="1:52">
      <c r="B65" s="254" t="s">
        <v>89</v>
      </c>
      <c r="C65" s="254"/>
      <c r="D65" s="254"/>
      <c r="E65" s="254"/>
      <c r="F65" s="254"/>
      <c r="G65" s="254"/>
      <c r="H65" s="254"/>
      <c r="I65" s="254"/>
      <c r="J65" s="254"/>
      <c r="AZ65" s="120" t="str">
        <f>B65</f>
        <v>Předpoklad:</v>
      </c>
    </row>
    <row r="66" spans="1:52">
      <c r="B66" s="254" t="s">
        <v>90</v>
      </c>
      <c r="C66" s="254"/>
      <c r="D66" s="254"/>
      <c r="E66" s="254"/>
      <c r="F66" s="254"/>
      <c r="G66" s="254"/>
      <c r="H66" s="254"/>
      <c r="I66" s="254"/>
      <c r="J66" s="254"/>
      <c r="AZ66" s="120" t="str">
        <f>B66</f>
        <v>-        U zařízení budou osazena samostatná čidla teploty s komunikačním převodníkem</v>
      </c>
    </row>
    <row r="67" spans="1:52" ht="25.5">
      <c r="B67" s="254" t="s">
        <v>91</v>
      </c>
      <c r="C67" s="254"/>
      <c r="D67" s="254"/>
      <c r="E67" s="254"/>
      <c r="F67" s="254"/>
      <c r="G67" s="254"/>
      <c r="H67" s="254"/>
      <c r="I67" s="254"/>
      <c r="J67" s="254"/>
      <c r="AZ67" s="120" t="str">
        <f>B67</f>
        <v>-        U zařízení budou osazena samostatná čidla teploty s komunikačním převodníkem s výjimkou zařízení připojených přes IKR</v>
      </c>
    </row>
    <row r="68" spans="1:52" ht="25.5">
      <c r="B68" s="254" t="s">
        <v>92</v>
      </c>
      <c r="C68" s="254"/>
      <c r="D68" s="254"/>
      <c r="E68" s="254"/>
      <c r="F68" s="254"/>
      <c r="G68" s="254"/>
      <c r="H68" s="254"/>
      <c r="I68" s="254"/>
      <c r="J68" s="254"/>
      <c r="AZ68" s="120" t="str">
        <f>B68</f>
        <v>-        U zařízení IKR se předpokládá připojení na standardní průmyslové komunikační rozhraní (stroj jím musí být předem vybaven)</v>
      </c>
    </row>
    <row r="69" spans="1:52">
      <c r="A69" t="s">
        <v>83</v>
      </c>
      <c r="B69" t="s">
        <v>93</v>
      </c>
    </row>
    <row r="70" spans="1:52" ht="25.5">
      <c r="B70" s="254" t="s">
        <v>94</v>
      </c>
      <c r="C70" s="254"/>
      <c r="D70" s="254"/>
      <c r="E70" s="254"/>
      <c r="F70" s="254"/>
      <c r="G70" s="254"/>
      <c r="H70" s="254"/>
      <c r="I70" s="254"/>
      <c r="J70" s="254"/>
      <c r="AZ70" s="120" t="str">
        <f>B70</f>
        <v>"Výkopy pod skladbou souvrství podlah, pro svodnou kanalizaci a zpětné záhozy, včetně obsypů potrubí kanalizace, jsopu dodávkou ZTI.</v>
      </c>
    </row>
    <row r="71" spans="1:52">
      <c r="B71" s="254" t="s">
        <v>95</v>
      </c>
      <c r="C71" s="254"/>
      <c r="D71" s="254"/>
      <c r="E71" s="254"/>
      <c r="F71" s="254"/>
      <c r="G71" s="254"/>
      <c r="H71" s="254"/>
      <c r="I71" s="254"/>
      <c r="J71" s="254"/>
      <c r="AZ71" s="120" t="str">
        <f>B71</f>
        <v>Svodné potrubí bude z důvodu zajištění stability vysokých teplot do 90°C provedeno z PPHT potrubí."</v>
      </c>
    </row>
    <row r="72" spans="1:52">
      <c r="A72" t="s">
        <v>83</v>
      </c>
      <c r="B72" t="s">
        <v>96</v>
      </c>
    </row>
    <row r="73" spans="1:52">
      <c r="A73" t="s">
        <v>83</v>
      </c>
      <c r="B73" t="s">
        <v>97</v>
      </c>
    </row>
    <row r="74" spans="1:52">
      <c r="A74" t="s">
        <v>83</v>
      </c>
      <c r="B74" t="s">
        <v>98</v>
      </c>
    </row>
    <row r="75" spans="1:52" ht="25.5">
      <c r="B75" s="254" t="s">
        <v>99</v>
      </c>
      <c r="C75" s="254"/>
      <c r="D75" s="254"/>
      <c r="E75" s="254"/>
      <c r="F75" s="254"/>
      <c r="G75" s="254"/>
      <c r="H75" s="254"/>
      <c r="I75" s="254"/>
      <c r="J75" s="254"/>
      <c r="AZ75" s="120" t="str">
        <f>B75</f>
        <v>1. Specifikace zahrnuje dodávku a montáž zařízení M+R dle uvedené specifikace vč.povinných zkoušek ve smyslu platných norem a předpisů.</v>
      </c>
    </row>
    <row r="76" spans="1:52" ht="25.5">
      <c r="B76" s="254" t="s">
        <v>100</v>
      </c>
      <c r="C76" s="254"/>
      <c r="D76" s="254"/>
      <c r="E76" s="254"/>
      <c r="F76" s="254"/>
      <c r="G76" s="254"/>
      <c r="H76" s="254"/>
      <c r="I76" s="254"/>
      <c r="J76" s="254"/>
      <c r="AZ76" s="120" t="str">
        <f>B76</f>
        <v>2. Předmětem díla a provedení zhotovitele je dále provedení veškerých pomocných prací přímo nespecifikovaných v těchto podkladech,</v>
      </c>
    </row>
    <row r="77" spans="1:52" ht="25.5">
      <c r="B77" s="254" t="s">
        <v>101</v>
      </c>
      <c r="C77" s="254"/>
      <c r="D77" s="254"/>
      <c r="E77" s="254"/>
      <c r="F77" s="254"/>
      <c r="G77" s="254"/>
      <c r="H77" s="254"/>
      <c r="I77" s="254"/>
      <c r="J77" s="254"/>
      <c r="AZ77" s="120" t="str">
        <f>B77</f>
        <v>ale nutných pro zhotovení a plnou funkčnost díla, rovněž provedení komplexních zkoušek, seřízení a zaškolení obsluhy.</v>
      </c>
    </row>
    <row r="78" spans="1:52" ht="25.5">
      <c r="B78" s="254" t="s">
        <v>102</v>
      </c>
      <c r="C78" s="254"/>
      <c r="D78" s="254"/>
      <c r="E78" s="254"/>
      <c r="F78" s="254"/>
      <c r="G78" s="254"/>
      <c r="H78" s="254"/>
      <c r="I78" s="254"/>
      <c r="J78" s="254"/>
      <c r="AZ78" s="120" t="str">
        <f>B78</f>
        <v>3. Všechny podstanice a centrála ŘS budou dodány vč.příslušného softwaru, oživení, komplexního vyzkoušení a uvedení do provozu.</v>
      </c>
    </row>
    <row r="79" spans="1:52" ht="25.5">
      <c r="B79" s="254" t="s">
        <v>103</v>
      </c>
      <c r="C79" s="254"/>
      <c r="D79" s="254"/>
      <c r="E79" s="254"/>
      <c r="F79" s="254"/>
      <c r="G79" s="254"/>
      <c r="H79" s="254"/>
      <c r="I79" s="254"/>
      <c r="J79" s="254"/>
      <c r="AZ79" s="120" t="str">
        <f>B79</f>
        <v>4. Veškeré elementy je možné nahradit jinými výrobky za předpokladu dodržení technických a kvalitativních parametrů a po schválení projektantem.</v>
      </c>
    </row>
    <row r="80" spans="1:52">
      <c r="A80" t="s">
        <v>83</v>
      </c>
      <c r="B80" t="s">
        <v>104</v>
      </c>
    </row>
    <row r="81" spans="1:10">
      <c r="A81" t="s">
        <v>83</v>
      </c>
      <c r="B81" t="s">
        <v>105</v>
      </c>
    </row>
    <row r="82" spans="1:10">
      <c r="A82" t="s">
        <v>83</v>
      </c>
      <c r="B82" t="s">
        <v>106</v>
      </c>
    </row>
    <row r="83" spans="1:10">
      <c r="A83" t="s">
        <v>81</v>
      </c>
      <c r="B83" t="s">
        <v>107</v>
      </c>
    </row>
    <row r="84" spans="1:10">
      <c r="A84" t="s">
        <v>83</v>
      </c>
      <c r="B84" t="s">
        <v>108</v>
      </c>
    </row>
    <row r="87" spans="1:10" ht="15.75">
      <c r="B87" s="121" t="s">
        <v>109</v>
      </c>
    </row>
    <row r="89" spans="1:10" ht="25.5" customHeight="1">
      <c r="A89" s="123"/>
      <c r="B89" s="126" t="s">
        <v>17</v>
      </c>
      <c r="C89" s="126" t="s">
        <v>5</v>
      </c>
      <c r="D89" s="127"/>
      <c r="E89" s="127"/>
      <c r="F89" s="128" t="s">
        <v>110</v>
      </c>
      <c r="G89" s="128"/>
      <c r="H89" s="128"/>
      <c r="I89" s="128" t="s">
        <v>29</v>
      </c>
      <c r="J89" s="128" t="s">
        <v>0</v>
      </c>
    </row>
    <row r="90" spans="1:10" ht="36.75" customHeight="1">
      <c r="A90" s="124"/>
      <c r="B90" s="129" t="s">
        <v>51</v>
      </c>
      <c r="C90" s="252" t="s">
        <v>111</v>
      </c>
      <c r="D90" s="253"/>
      <c r="E90" s="253"/>
      <c r="F90" s="136" t="s">
        <v>24</v>
      </c>
      <c r="G90" s="137"/>
      <c r="H90" s="137"/>
      <c r="I90" s="137">
        <f>'01 1.8 Pol'!G8</f>
        <v>0</v>
      </c>
      <c r="J90" s="133" t="str">
        <f>IF(I160=0,"",I90/I160*100)</f>
        <v/>
      </c>
    </row>
    <row r="91" spans="1:10" ht="36.75" customHeight="1">
      <c r="A91" s="124"/>
      <c r="B91" s="129" t="s">
        <v>112</v>
      </c>
      <c r="C91" s="252" t="s">
        <v>113</v>
      </c>
      <c r="D91" s="253"/>
      <c r="E91" s="253"/>
      <c r="F91" s="136" t="s">
        <v>24</v>
      </c>
      <c r="G91" s="137"/>
      <c r="H91" s="137"/>
      <c r="I91" s="137">
        <f>'01 1.6 Pol'!G54</f>
        <v>0</v>
      </c>
      <c r="J91" s="133" t="str">
        <f>IF(I160=0,"",I91/I160*100)</f>
        <v/>
      </c>
    </row>
    <row r="92" spans="1:10" ht="36.75" customHeight="1">
      <c r="A92" s="124"/>
      <c r="B92" s="129" t="s">
        <v>114</v>
      </c>
      <c r="C92" s="252" t="s">
        <v>115</v>
      </c>
      <c r="D92" s="253"/>
      <c r="E92" s="253"/>
      <c r="F92" s="136" t="s">
        <v>24</v>
      </c>
      <c r="G92" s="137"/>
      <c r="H92" s="137"/>
      <c r="I92" s="137">
        <f>'01 1.6 Pol'!G59</f>
        <v>0</v>
      </c>
      <c r="J92" s="133" t="str">
        <f>IF(I160=0,"",I92/I160*100)</f>
        <v/>
      </c>
    </row>
    <row r="93" spans="1:10" ht="36.75" customHeight="1">
      <c r="A93" s="124"/>
      <c r="B93" s="129" t="s">
        <v>116</v>
      </c>
      <c r="C93" s="252" t="s">
        <v>117</v>
      </c>
      <c r="D93" s="253"/>
      <c r="E93" s="253"/>
      <c r="F93" s="136" t="s">
        <v>24</v>
      </c>
      <c r="G93" s="137"/>
      <c r="H93" s="137"/>
      <c r="I93" s="137">
        <f>'01 1.8 Pol'!G54</f>
        <v>0</v>
      </c>
      <c r="J93" s="133" t="str">
        <f>IF(I160=0,"",I93/I160*100)</f>
        <v/>
      </c>
    </row>
    <row r="94" spans="1:10" ht="36.75" customHeight="1">
      <c r="A94" s="124"/>
      <c r="B94" s="129" t="s">
        <v>118</v>
      </c>
      <c r="C94" s="252" t="s">
        <v>119</v>
      </c>
      <c r="D94" s="253"/>
      <c r="E94" s="253"/>
      <c r="F94" s="136" t="s">
        <v>24</v>
      </c>
      <c r="G94" s="137"/>
      <c r="H94" s="137"/>
      <c r="I94" s="137">
        <f>'01 1.8 Pol'!G63</f>
        <v>0</v>
      </c>
      <c r="J94" s="133" t="str">
        <f>IF(I160=0,"",I94/I160*100)</f>
        <v/>
      </c>
    </row>
    <row r="95" spans="1:10" ht="36.75" customHeight="1">
      <c r="A95" s="124"/>
      <c r="B95" s="129" t="s">
        <v>120</v>
      </c>
      <c r="C95" s="252" t="s">
        <v>121</v>
      </c>
      <c r="D95" s="253"/>
      <c r="E95" s="253"/>
      <c r="F95" s="136" t="s">
        <v>24</v>
      </c>
      <c r="G95" s="137"/>
      <c r="H95" s="137"/>
      <c r="I95" s="137">
        <f>'01 1.8 Pol'!G68</f>
        <v>0</v>
      </c>
      <c r="J95" s="133" t="str">
        <f>IF(I160=0,"",I95/I160*100)</f>
        <v/>
      </c>
    </row>
    <row r="96" spans="1:10" ht="36.75" customHeight="1">
      <c r="A96" s="124"/>
      <c r="B96" s="129" t="s">
        <v>122</v>
      </c>
      <c r="C96" s="252" t="s">
        <v>123</v>
      </c>
      <c r="D96" s="253"/>
      <c r="E96" s="253"/>
      <c r="F96" s="136" t="s">
        <v>24</v>
      </c>
      <c r="G96" s="137"/>
      <c r="H96" s="137"/>
      <c r="I96" s="137">
        <f>'01 1.1 Pol'!G8+'01 1.2.1 Pol'!G8</f>
        <v>0</v>
      </c>
      <c r="J96" s="133" t="str">
        <f>IF(I160=0,"",I96/I160*100)</f>
        <v/>
      </c>
    </row>
    <row r="97" spans="1:10" ht="36.75" customHeight="1">
      <c r="A97" s="124"/>
      <c r="B97" s="129" t="s">
        <v>124</v>
      </c>
      <c r="C97" s="252" t="s">
        <v>125</v>
      </c>
      <c r="D97" s="253"/>
      <c r="E97" s="253"/>
      <c r="F97" s="136" t="s">
        <v>24</v>
      </c>
      <c r="G97" s="137"/>
      <c r="H97" s="137"/>
      <c r="I97" s="137">
        <f>'01 1.8 Pol'!G71</f>
        <v>0</v>
      </c>
      <c r="J97" s="133" t="str">
        <f>IF(I160=0,"",I97/I160*100)</f>
        <v/>
      </c>
    </row>
    <row r="98" spans="1:10" ht="36.75" customHeight="1">
      <c r="A98" s="124"/>
      <c r="B98" s="129" t="s">
        <v>126</v>
      </c>
      <c r="C98" s="252" t="s">
        <v>127</v>
      </c>
      <c r="D98" s="253"/>
      <c r="E98" s="253"/>
      <c r="F98" s="136" t="s">
        <v>24</v>
      </c>
      <c r="G98" s="137"/>
      <c r="H98" s="137"/>
      <c r="I98" s="137">
        <f>'01 1.8 Pol'!G84</f>
        <v>0</v>
      </c>
      <c r="J98" s="133" t="str">
        <f>IF(I160=0,"",I98/I160*100)</f>
        <v/>
      </c>
    </row>
    <row r="99" spans="1:10" ht="36.75" customHeight="1">
      <c r="A99" s="124"/>
      <c r="B99" s="129" t="s">
        <v>128</v>
      </c>
      <c r="C99" s="252" t="s">
        <v>129</v>
      </c>
      <c r="D99" s="253"/>
      <c r="E99" s="253"/>
      <c r="F99" s="136" t="s">
        <v>24</v>
      </c>
      <c r="G99" s="137"/>
      <c r="H99" s="137"/>
      <c r="I99" s="137">
        <f>'01 1.5 Pol'!G8</f>
        <v>0</v>
      </c>
      <c r="J99" s="133" t="str">
        <f>IF(I160=0,"",I99/I160*100)</f>
        <v/>
      </c>
    </row>
    <row r="100" spans="1:10" ht="36.75" customHeight="1">
      <c r="A100" s="124"/>
      <c r="B100" s="129" t="s">
        <v>130</v>
      </c>
      <c r="C100" s="252" t="s">
        <v>131</v>
      </c>
      <c r="D100" s="253"/>
      <c r="E100" s="253"/>
      <c r="F100" s="136" t="s">
        <v>24</v>
      </c>
      <c r="G100" s="137"/>
      <c r="H100" s="137"/>
      <c r="I100" s="137">
        <f>'01 1.5 Pol'!G10</f>
        <v>0</v>
      </c>
      <c r="J100" s="133" t="str">
        <f>IF(I160=0,"",I100/I160*100)</f>
        <v/>
      </c>
    </row>
    <row r="101" spans="1:10" ht="36.75" customHeight="1">
      <c r="A101" s="124"/>
      <c r="B101" s="129" t="s">
        <v>132</v>
      </c>
      <c r="C101" s="252" t="s">
        <v>133</v>
      </c>
      <c r="D101" s="253"/>
      <c r="E101" s="253"/>
      <c r="F101" s="136" t="s">
        <v>24</v>
      </c>
      <c r="G101" s="137"/>
      <c r="H101" s="137"/>
      <c r="I101" s="137">
        <f>'01 1.5 Pol'!G12</f>
        <v>0</v>
      </c>
      <c r="J101" s="133" t="str">
        <f>IF(I160=0,"",I101/I160*100)</f>
        <v/>
      </c>
    </row>
    <row r="102" spans="1:10" ht="36.75" customHeight="1">
      <c r="A102" s="124"/>
      <c r="B102" s="129" t="s">
        <v>134</v>
      </c>
      <c r="C102" s="252" t="s">
        <v>135</v>
      </c>
      <c r="D102" s="253"/>
      <c r="E102" s="253"/>
      <c r="F102" s="136" t="s">
        <v>24</v>
      </c>
      <c r="G102" s="137"/>
      <c r="H102" s="137"/>
      <c r="I102" s="137">
        <f>'01 1.5 Pol'!G14</f>
        <v>0</v>
      </c>
      <c r="J102" s="133" t="str">
        <f>IF(I160=0,"",I102/I160*100)</f>
        <v/>
      </c>
    </row>
    <row r="103" spans="1:10" ht="36.75" customHeight="1">
      <c r="A103" s="124"/>
      <c r="B103" s="129" t="s">
        <v>136</v>
      </c>
      <c r="C103" s="252" t="s">
        <v>137</v>
      </c>
      <c r="D103" s="253"/>
      <c r="E103" s="253"/>
      <c r="F103" s="136" t="s">
        <v>24</v>
      </c>
      <c r="G103" s="137"/>
      <c r="H103" s="137"/>
      <c r="I103" s="137">
        <f>'01 1.2.1 Pol'!G49</f>
        <v>0</v>
      </c>
      <c r="J103" s="133" t="str">
        <f>IF(I160=0,"",I103/I160*100)</f>
        <v/>
      </c>
    </row>
    <row r="104" spans="1:10" ht="36.75" customHeight="1">
      <c r="A104" s="124"/>
      <c r="B104" s="129" t="s">
        <v>138</v>
      </c>
      <c r="C104" s="252" t="s">
        <v>139</v>
      </c>
      <c r="D104" s="253"/>
      <c r="E104" s="253"/>
      <c r="F104" s="136" t="s">
        <v>24</v>
      </c>
      <c r="G104" s="137"/>
      <c r="H104" s="137"/>
      <c r="I104" s="137">
        <f>'01 1.1 Pol'!G25+'01 1.2.1 Pol'!G77</f>
        <v>0</v>
      </c>
      <c r="J104" s="133" t="str">
        <f>IF(I160=0,"",I104/I160*100)</f>
        <v/>
      </c>
    </row>
    <row r="105" spans="1:10" ht="36.75" customHeight="1">
      <c r="A105" s="124"/>
      <c r="B105" s="129" t="s">
        <v>140</v>
      </c>
      <c r="C105" s="252" t="s">
        <v>141</v>
      </c>
      <c r="D105" s="253"/>
      <c r="E105" s="253"/>
      <c r="F105" s="136" t="s">
        <v>24</v>
      </c>
      <c r="G105" s="137"/>
      <c r="H105" s="137"/>
      <c r="I105" s="137">
        <f>'01 1.1 Pol'!G181</f>
        <v>0</v>
      </c>
      <c r="J105" s="133" t="str">
        <f>IF(I160=0,"",I105/I160*100)</f>
        <v/>
      </c>
    </row>
    <row r="106" spans="1:10" ht="36.75" customHeight="1">
      <c r="A106" s="124"/>
      <c r="B106" s="129" t="s">
        <v>142</v>
      </c>
      <c r="C106" s="252" t="s">
        <v>143</v>
      </c>
      <c r="D106" s="253"/>
      <c r="E106" s="253"/>
      <c r="F106" s="136" t="s">
        <v>24</v>
      </c>
      <c r="G106" s="137"/>
      <c r="H106" s="137"/>
      <c r="I106" s="137">
        <f>'01 1.1 Pol'!G188</f>
        <v>0</v>
      </c>
      <c r="J106" s="133" t="str">
        <f>IF(I160=0,"",I106/I160*100)</f>
        <v/>
      </c>
    </row>
    <row r="107" spans="1:10" ht="36.75" customHeight="1">
      <c r="A107" s="124"/>
      <c r="B107" s="129" t="s">
        <v>144</v>
      </c>
      <c r="C107" s="252" t="s">
        <v>145</v>
      </c>
      <c r="D107" s="253"/>
      <c r="E107" s="253"/>
      <c r="F107" s="136" t="s">
        <v>24</v>
      </c>
      <c r="G107" s="137"/>
      <c r="H107" s="137"/>
      <c r="I107" s="137">
        <f>'01 1.1 Pol'!G196+'01 1.2.1 Pol'!G115</f>
        <v>0</v>
      </c>
      <c r="J107" s="133" t="str">
        <f>IF(I160=0,"",I107/I160*100)</f>
        <v/>
      </c>
    </row>
    <row r="108" spans="1:10" ht="36.75" customHeight="1">
      <c r="A108" s="124"/>
      <c r="B108" s="129" t="s">
        <v>146</v>
      </c>
      <c r="C108" s="252" t="s">
        <v>147</v>
      </c>
      <c r="D108" s="253"/>
      <c r="E108" s="253"/>
      <c r="F108" s="136" t="s">
        <v>24</v>
      </c>
      <c r="G108" s="137"/>
      <c r="H108" s="137"/>
      <c r="I108" s="137">
        <f>'01 1.1 Pol'!G203</f>
        <v>0</v>
      </c>
      <c r="J108" s="133" t="str">
        <f>IF(I160=0,"",I108/I160*100)</f>
        <v/>
      </c>
    </row>
    <row r="109" spans="1:10" ht="36.75" customHeight="1">
      <c r="A109" s="124"/>
      <c r="B109" s="129" t="s">
        <v>148</v>
      </c>
      <c r="C109" s="252" t="s">
        <v>149</v>
      </c>
      <c r="D109" s="253"/>
      <c r="E109" s="253"/>
      <c r="F109" s="136" t="s">
        <v>24</v>
      </c>
      <c r="G109" s="137"/>
      <c r="H109" s="137"/>
      <c r="I109" s="137">
        <f>'01 1.2.1 Pol'!G126</f>
        <v>0</v>
      </c>
      <c r="J109" s="133" t="str">
        <f>IF(I160=0,"",I109/I160*100)</f>
        <v/>
      </c>
    </row>
    <row r="110" spans="1:10" ht="36.75" customHeight="1">
      <c r="A110" s="124"/>
      <c r="B110" s="129" t="s">
        <v>150</v>
      </c>
      <c r="C110" s="252" t="s">
        <v>151</v>
      </c>
      <c r="D110" s="253"/>
      <c r="E110" s="253"/>
      <c r="F110" s="136" t="s">
        <v>24</v>
      </c>
      <c r="G110" s="137"/>
      <c r="H110" s="137"/>
      <c r="I110" s="137">
        <f>'01 1.5 Pol'!G16</f>
        <v>0</v>
      </c>
      <c r="J110" s="133" t="str">
        <f>IF(I160=0,"",I110/I160*100)</f>
        <v/>
      </c>
    </row>
    <row r="111" spans="1:10" ht="36.75" customHeight="1">
      <c r="A111" s="124"/>
      <c r="B111" s="129" t="s">
        <v>152</v>
      </c>
      <c r="C111" s="252" t="s">
        <v>153</v>
      </c>
      <c r="D111" s="253"/>
      <c r="E111" s="253"/>
      <c r="F111" s="136" t="s">
        <v>24</v>
      </c>
      <c r="G111" s="137"/>
      <c r="H111" s="137"/>
      <c r="I111" s="137">
        <f>'01 1.5 Pol'!G22</f>
        <v>0</v>
      </c>
      <c r="J111" s="133" t="str">
        <f>IF(I160=0,"",I111/I160*100)</f>
        <v/>
      </c>
    </row>
    <row r="112" spans="1:10" ht="36.75" customHeight="1">
      <c r="A112" s="124"/>
      <c r="B112" s="129" t="s">
        <v>152</v>
      </c>
      <c r="C112" s="252" t="s">
        <v>154</v>
      </c>
      <c r="D112" s="253"/>
      <c r="E112" s="253"/>
      <c r="F112" s="136" t="s">
        <v>24</v>
      </c>
      <c r="G112" s="137"/>
      <c r="H112" s="137"/>
      <c r="I112" s="137">
        <f>'01 1.1 Pol'!G223</f>
        <v>0</v>
      </c>
      <c r="J112" s="133" t="str">
        <f>IF(I160=0,"",I112/I160*100)</f>
        <v/>
      </c>
    </row>
    <row r="113" spans="1:10" ht="36.75" customHeight="1">
      <c r="A113" s="124"/>
      <c r="B113" s="129" t="s">
        <v>155</v>
      </c>
      <c r="C113" s="252" t="s">
        <v>156</v>
      </c>
      <c r="D113" s="253"/>
      <c r="E113" s="253"/>
      <c r="F113" s="136" t="s">
        <v>24</v>
      </c>
      <c r="G113" s="137"/>
      <c r="H113" s="137"/>
      <c r="I113" s="137">
        <f>'01 1.1 Pol'!G312</f>
        <v>0</v>
      </c>
      <c r="J113" s="133" t="str">
        <f>IF(I160=0,"",I113/I160*100)</f>
        <v/>
      </c>
    </row>
    <row r="114" spans="1:10" ht="36.75" customHeight="1">
      <c r="A114" s="124"/>
      <c r="B114" s="129" t="s">
        <v>157</v>
      </c>
      <c r="C114" s="252" t="s">
        <v>158</v>
      </c>
      <c r="D114" s="253"/>
      <c r="E114" s="253"/>
      <c r="F114" s="136" t="s">
        <v>24</v>
      </c>
      <c r="G114" s="137"/>
      <c r="H114" s="137"/>
      <c r="I114" s="137">
        <f>'01 1.1 Pol'!G319+'01 1.2.1 Pol'!G149</f>
        <v>0</v>
      </c>
      <c r="J114" s="133" t="str">
        <f>IF(I160=0,"",I114/I160*100)</f>
        <v/>
      </c>
    </row>
    <row r="115" spans="1:10" ht="36.75" customHeight="1">
      <c r="A115" s="124"/>
      <c r="B115" s="129" t="s">
        <v>159</v>
      </c>
      <c r="C115" s="252" t="s">
        <v>160</v>
      </c>
      <c r="D115" s="253"/>
      <c r="E115" s="253"/>
      <c r="F115" s="136" t="s">
        <v>24</v>
      </c>
      <c r="G115" s="137"/>
      <c r="H115" s="137"/>
      <c r="I115" s="137">
        <f>'01 1.1 Pol'!G369</f>
        <v>0</v>
      </c>
      <c r="J115" s="133" t="str">
        <f>IF(I160=0,"",I115/I160*100)</f>
        <v/>
      </c>
    </row>
    <row r="116" spans="1:10" ht="36.75" customHeight="1">
      <c r="A116" s="124"/>
      <c r="B116" s="129" t="s">
        <v>161</v>
      </c>
      <c r="C116" s="252" t="s">
        <v>162</v>
      </c>
      <c r="D116" s="253"/>
      <c r="E116" s="253"/>
      <c r="F116" s="136" t="s">
        <v>24</v>
      </c>
      <c r="G116" s="137"/>
      <c r="H116" s="137"/>
      <c r="I116" s="137">
        <f>'01 1.6 Pol'!G72</f>
        <v>0</v>
      </c>
      <c r="J116" s="133" t="str">
        <f>IF(I160=0,"",I116/I160*100)</f>
        <v/>
      </c>
    </row>
    <row r="117" spans="1:10" ht="36.75" customHeight="1">
      <c r="A117" s="124"/>
      <c r="B117" s="129" t="s">
        <v>163</v>
      </c>
      <c r="C117" s="252" t="s">
        <v>164</v>
      </c>
      <c r="D117" s="253"/>
      <c r="E117" s="253"/>
      <c r="F117" s="136" t="s">
        <v>24</v>
      </c>
      <c r="G117" s="137"/>
      <c r="H117" s="137"/>
      <c r="I117" s="137">
        <f>'01 1.6 Pol'!G8</f>
        <v>0</v>
      </c>
      <c r="J117" s="133" t="str">
        <f>IF(I160=0,"",I117/I160*100)</f>
        <v/>
      </c>
    </row>
    <row r="118" spans="1:10" ht="36.75" customHeight="1">
      <c r="A118" s="124"/>
      <c r="B118" s="129" t="s">
        <v>165</v>
      </c>
      <c r="C118" s="252" t="s">
        <v>166</v>
      </c>
      <c r="D118" s="253"/>
      <c r="E118" s="253"/>
      <c r="F118" s="136" t="s">
        <v>24</v>
      </c>
      <c r="G118" s="137"/>
      <c r="H118" s="137"/>
      <c r="I118" s="137">
        <f>'01 1.6 Pol'!G70</f>
        <v>0</v>
      </c>
      <c r="J118" s="133" t="str">
        <f>IF(I160=0,"",I118/I160*100)</f>
        <v/>
      </c>
    </row>
    <row r="119" spans="1:10" ht="36.75" customHeight="1">
      <c r="A119" s="124"/>
      <c r="B119" s="129" t="s">
        <v>167</v>
      </c>
      <c r="C119" s="252" t="s">
        <v>168</v>
      </c>
      <c r="D119" s="253"/>
      <c r="E119" s="253"/>
      <c r="F119" s="136" t="s">
        <v>24</v>
      </c>
      <c r="G119" s="137"/>
      <c r="H119" s="137"/>
      <c r="I119" s="137">
        <f>'01 1.6 Pol'!G74</f>
        <v>0</v>
      </c>
      <c r="J119" s="133" t="str">
        <f>IF(I160=0,"",I119/I160*100)</f>
        <v/>
      </c>
    </row>
    <row r="120" spans="1:10" ht="36.75" customHeight="1">
      <c r="A120" s="124"/>
      <c r="B120" s="129" t="s">
        <v>169</v>
      </c>
      <c r="C120" s="252" t="s">
        <v>170</v>
      </c>
      <c r="D120" s="253"/>
      <c r="E120" s="253"/>
      <c r="F120" s="136" t="s">
        <v>24</v>
      </c>
      <c r="G120" s="137"/>
      <c r="H120" s="137"/>
      <c r="I120" s="137">
        <f>'01 1.2.1 Pol'!G166</f>
        <v>0</v>
      </c>
      <c r="J120" s="133" t="str">
        <f>IF(I160=0,"",I120/I160*100)</f>
        <v/>
      </c>
    </row>
    <row r="121" spans="1:10" ht="36.75" customHeight="1">
      <c r="A121" s="124"/>
      <c r="B121" s="129" t="s">
        <v>171</v>
      </c>
      <c r="C121" s="252" t="s">
        <v>172</v>
      </c>
      <c r="D121" s="253"/>
      <c r="E121" s="253"/>
      <c r="F121" s="136" t="s">
        <v>24</v>
      </c>
      <c r="G121" s="137"/>
      <c r="H121" s="137"/>
      <c r="I121" s="137">
        <f>'01 1.1 Pol'!G402+'01 1.2.1 Pol'!G172+'01 1.5 Pol'!G105</f>
        <v>0</v>
      </c>
      <c r="J121" s="133" t="str">
        <f>IF(I160=0,"",I121/I160*100)</f>
        <v/>
      </c>
    </row>
    <row r="122" spans="1:10" ht="36.75" customHeight="1">
      <c r="A122" s="124"/>
      <c r="B122" s="129" t="s">
        <v>173</v>
      </c>
      <c r="C122" s="252" t="s">
        <v>174</v>
      </c>
      <c r="D122" s="253"/>
      <c r="E122" s="253"/>
      <c r="F122" s="136" t="s">
        <v>24</v>
      </c>
      <c r="G122" s="137"/>
      <c r="H122" s="137"/>
      <c r="I122" s="137">
        <f>'01 1.1 Pol'!G413</f>
        <v>0</v>
      </c>
      <c r="J122" s="133" t="str">
        <f>IF(I160=0,"",I122/I160*100)</f>
        <v/>
      </c>
    </row>
    <row r="123" spans="1:10" ht="36.75" customHeight="1">
      <c r="A123" s="124"/>
      <c r="B123" s="129" t="s">
        <v>173</v>
      </c>
      <c r="C123" s="252" t="s">
        <v>175</v>
      </c>
      <c r="D123" s="253"/>
      <c r="E123" s="253"/>
      <c r="F123" s="136" t="s">
        <v>24</v>
      </c>
      <c r="G123" s="137"/>
      <c r="H123" s="137"/>
      <c r="I123" s="137">
        <f>'01 1.5 Pol'!G107</f>
        <v>0</v>
      </c>
      <c r="J123" s="133" t="str">
        <f>IF(I160=0,"",I123/I160*100)</f>
        <v/>
      </c>
    </row>
    <row r="124" spans="1:10" ht="36.75" customHeight="1">
      <c r="A124" s="124"/>
      <c r="B124" s="129" t="s">
        <v>176</v>
      </c>
      <c r="C124" s="252" t="s">
        <v>177</v>
      </c>
      <c r="D124" s="253"/>
      <c r="E124" s="253"/>
      <c r="F124" s="136" t="s">
        <v>24</v>
      </c>
      <c r="G124" s="137"/>
      <c r="H124" s="137"/>
      <c r="I124" s="137">
        <f>'01 1.1 Pol'!G434+'01 1.2.1 Pol'!G174</f>
        <v>0</v>
      </c>
      <c r="J124" s="133" t="str">
        <f>IF(I160=0,"",I124/I160*100)</f>
        <v/>
      </c>
    </row>
    <row r="125" spans="1:10" ht="36.75" customHeight="1">
      <c r="A125" s="124"/>
      <c r="B125" s="129" t="s">
        <v>178</v>
      </c>
      <c r="C125" s="252" t="s">
        <v>179</v>
      </c>
      <c r="D125" s="253"/>
      <c r="E125" s="253"/>
      <c r="F125" s="136" t="s">
        <v>24</v>
      </c>
      <c r="G125" s="137"/>
      <c r="H125" s="137"/>
      <c r="I125" s="137">
        <f>'01 1.5 Pol'!G109</f>
        <v>0</v>
      </c>
      <c r="J125" s="133" t="str">
        <f>IF(I160=0,"",I125/I160*100)</f>
        <v/>
      </c>
    </row>
    <row r="126" spans="1:10" ht="36.75" customHeight="1">
      <c r="A126" s="124"/>
      <c r="B126" s="129" t="s">
        <v>180</v>
      </c>
      <c r="C126" s="252" t="s">
        <v>181</v>
      </c>
      <c r="D126" s="253"/>
      <c r="E126" s="253"/>
      <c r="F126" s="136" t="s">
        <v>24</v>
      </c>
      <c r="G126" s="137"/>
      <c r="H126" s="137"/>
      <c r="I126" s="137">
        <f>'01 1.1 Pol'!G603+'01 1.2.1 Pol'!G208</f>
        <v>0</v>
      </c>
      <c r="J126" s="133" t="str">
        <f>IF(I160=0,"",I126/I160*100)</f>
        <v/>
      </c>
    </row>
    <row r="127" spans="1:10" ht="36.75" customHeight="1">
      <c r="A127" s="124"/>
      <c r="B127" s="129" t="s">
        <v>182</v>
      </c>
      <c r="C127" s="252" t="s">
        <v>183</v>
      </c>
      <c r="D127" s="253"/>
      <c r="E127" s="253"/>
      <c r="F127" s="136" t="s">
        <v>24</v>
      </c>
      <c r="G127" s="137"/>
      <c r="H127" s="137"/>
      <c r="I127" s="137">
        <f>'01 1.5 Pol'!G112</f>
        <v>0</v>
      </c>
      <c r="J127" s="133" t="str">
        <f>IF(I160=0,"",I127/I160*100)</f>
        <v/>
      </c>
    </row>
    <row r="128" spans="1:10" ht="36.75" customHeight="1">
      <c r="A128" s="124"/>
      <c r="B128" s="129" t="s">
        <v>184</v>
      </c>
      <c r="C128" s="252" t="s">
        <v>185</v>
      </c>
      <c r="D128" s="253"/>
      <c r="E128" s="253"/>
      <c r="F128" s="136" t="s">
        <v>24</v>
      </c>
      <c r="G128" s="137"/>
      <c r="H128" s="137"/>
      <c r="I128" s="137">
        <f>'01 1.5 Pol'!G114</f>
        <v>0</v>
      </c>
      <c r="J128" s="133" t="str">
        <f>IF(I160=0,"",I128/I160*100)</f>
        <v/>
      </c>
    </row>
    <row r="129" spans="1:10" ht="36.75" customHeight="1">
      <c r="A129" s="124"/>
      <c r="B129" s="129" t="s">
        <v>186</v>
      </c>
      <c r="C129" s="252" t="s">
        <v>187</v>
      </c>
      <c r="D129" s="253"/>
      <c r="E129" s="253"/>
      <c r="F129" s="136" t="s">
        <v>24</v>
      </c>
      <c r="G129" s="137"/>
      <c r="H129" s="137"/>
      <c r="I129" s="137">
        <f>'01 1.5 Pol'!G116</f>
        <v>0</v>
      </c>
      <c r="J129" s="133" t="str">
        <f>IF(I160=0,"",I129/I160*100)</f>
        <v/>
      </c>
    </row>
    <row r="130" spans="1:10" ht="36.75" customHeight="1">
      <c r="A130" s="124"/>
      <c r="B130" s="129" t="s">
        <v>188</v>
      </c>
      <c r="C130" s="252" t="s">
        <v>189</v>
      </c>
      <c r="D130" s="253"/>
      <c r="E130" s="253"/>
      <c r="F130" s="136" t="s">
        <v>24</v>
      </c>
      <c r="G130" s="137"/>
      <c r="H130" s="137"/>
      <c r="I130" s="137">
        <f>'01 1.5 Pol'!G118</f>
        <v>0</v>
      </c>
      <c r="J130" s="133" t="str">
        <f>IF(I160=0,"",I130/I160*100)</f>
        <v/>
      </c>
    </row>
    <row r="131" spans="1:10" ht="36.75" customHeight="1">
      <c r="A131" s="124"/>
      <c r="B131" s="129" t="s">
        <v>190</v>
      </c>
      <c r="C131" s="252" t="s">
        <v>191</v>
      </c>
      <c r="D131" s="253"/>
      <c r="E131" s="253"/>
      <c r="F131" s="136" t="s">
        <v>24</v>
      </c>
      <c r="G131" s="137"/>
      <c r="H131" s="137"/>
      <c r="I131" s="137">
        <f>'01 1.5 Pol'!G120</f>
        <v>0</v>
      </c>
      <c r="J131" s="133" t="str">
        <f>IF(I160=0,"",I131/I160*100)</f>
        <v/>
      </c>
    </row>
    <row r="132" spans="1:10" ht="36.75" customHeight="1">
      <c r="A132" s="124"/>
      <c r="B132" s="129" t="s">
        <v>192</v>
      </c>
      <c r="C132" s="252" t="s">
        <v>193</v>
      </c>
      <c r="D132" s="253"/>
      <c r="E132" s="253"/>
      <c r="F132" s="136" t="s">
        <v>24</v>
      </c>
      <c r="G132" s="137"/>
      <c r="H132" s="137"/>
      <c r="I132" s="137">
        <f>'01 1.5 Pol'!G122</f>
        <v>0</v>
      </c>
      <c r="J132" s="133" t="str">
        <f>IF(I160=0,"",I132/I160*100)</f>
        <v/>
      </c>
    </row>
    <row r="133" spans="1:10" ht="36.75" customHeight="1">
      <c r="A133" s="124"/>
      <c r="B133" s="129" t="s">
        <v>194</v>
      </c>
      <c r="C133" s="252" t="s">
        <v>195</v>
      </c>
      <c r="D133" s="253"/>
      <c r="E133" s="253"/>
      <c r="F133" s="136" t="s">
        <v>25</v>
      </c>
      <c r="G133" s="137"/>
      <c r="H133" s="137"/>
      <c r="I133" s="137">
        <f>'01 1.1 Pol'!G613</f>
        <v>0</v>
      </c>
      <c r="J133" s="133" t="str">
        <f>IF(I160=0,"",I133/I160*100)</f>
        <v/>
      </c>
    </row>
    <row r="134" spans="1:10" ht="36.75" customHeight="1">
      <c r="A134" s="124"/>
      <c r="B134" s="129" t="s">
        <v>196</v>
      </c>
      <c r="C134" s="252" t="s">
        <v>183</v>
      </c>
      <c r="D134" s="253"/>
      <c r="E134" s="253"/>
      <c r="F134" s="136" t="s">
        <v>25</v>
      </c>
      <c r="G134" s="137"/>
      <c r="H134" s="137"/>
      <c r="I134" s="137">
        <f>'01 1.1 Pol'!G678+'01 1.5 Pol'!G24</f>
        <v>0</v>
      </c>
      <c r="J134" s="133" t="str">
        <f>IF(I160=0,"",I134/I160*100)</f>
        <v/>
      </c>
    </row>
    <row r="135" spans="1:10" ht="36.75" customHeight="1">
      <c r="A135" s="124"/>
      <c r="B135" s="129" t="s">
        <v>197</v>
      </c>
      <c r="C135" s="252" t="s">
        <v>185</v>
      </c>
      <c r="D135" s="253"/>
      <c r="E135" s="253"/>
      <c r="F135" s="136" t="s">
        <v>25</v>
      </c>
      <c r="G135" s="137"/>
      <c r="H135" s="137"/>
      <c r="I135" s="137">
        <f>'01 1.5 Pol'!G26</f>
        <v>0</v>
      </c>
      <c r="J135" s="133" t="str">
        <f>IF(I160=0,"",I135/I160*100)</f>
        <v/>
      </c>
    </row>
    <row r="136" spans="1:10" ht="36.75" customHeight="1">
      <c r="A136" s="124"/>
      <c r="B136" s="129" t="s">
        <v>198</v>
      </c>
      <c r="C136" s="252" t="s">
        <v>187</v>
      </c>
      <c r="D136" s="253"/>
      <c r="E136" s="253"/>
      <c r="F136" s="136" t="s">
        <v>25</v>
      </c>
      <c r="G136" s="137"/>
      <c r="H136" s="137"/>
      <c r="I136" s="137">
        <f>'01 1.5 Pol'!G53</f>
        <v>0</v>
      </c>
      <c r="J136" s="133" t="str">
        <f>IF(I160=0,"",I136/I160*100)</f>
        <v/>
      </c>
    </row>
    <row r="137" spans="1:10" ht="36.75" customHeight="1">
      <c r="A137" s="124"/>
      <c r="B137" s="129" t="s">
        <v>199</v>
      </c>
      <c r="C137" s="252" t="s">
        <v>189</v>
      </c>
      <c r="D137" s="253"/>
      <c r="E137" s="253"/>
      <c r="F137" s="136" t="s">
        <v>25</v>
      </c>
      <c r="G137" s="137"/>
      <c r="H137" s="137"/>
      <c r="I137" s="137">
        <f>'01 1.5 Pol'!G84</f>
        <v>0</v>
      </c>
      <c r="J137" s="133" t="str">
        <f>IF(I160=0,"",I137/I160*100)</f>
        <v/>
      </c>
    </row>
    <row r="138" spans="1:10" ht="36.75" customHeight="1">
      <c r="A138" s="124"/>
      <c r="B138" s="129" t="s">
        <v>200</v>
      </c>
      <c r="C138" s="252" t="s">
        <v>191</v>
      </c>
      <c r="D138" s="253"/>
      <c r="E138" s="253"/>
      <c r="F138" s="136" t="s">
        <v>25</v>
      </c>
      <c r="G138" s="137"/>
      <c r="H138" s="137"/>
      <c r="I138" s="137">
        <f>'01 1.5 Pol'!G103</f>
        <v>0</v>
      </c>
      <c r="J138" s="133" t="str">
        <f>IF(I160=0,"",I138/I160*100)</f>
        <v/>
      </c>
    </row>
    <row r="139" spans="1:10" ht="36.75" customHeight="1">
      <c r="A139" s="124"/>
      <c r="B139" s="129" t="s">
        <v>201</v>
      </c>
      <c r="C139" s="252" t="s">
        <v>202</v>
      </c>
      <c r="D139" s="253"/>
      <c r="E139" s="253"/>
      <c r="F139" s="136" t="s">
        <v>25</v>
      </c>
      <c r="G139" s="137"/>
      <c r="H139" s="137"/>
      <c r="I139" s="137">
        <f>'01 1.7 Pol'!G8</f>
        <v>0</v>
      </c>
      <c r="J139" s="133" t="str">
        <f>IF(I160=0,"",I139/I160*100)</f>
        <v/>
      </c>
    </row>
    <row r="140" spans="1:10" ht="36.75" customHeight="1">
      <c r="A140" s="124"/>
      <c r="B140" s="129" t="s">
        <v>203</v>
      </c>
      <c r="C140" s="252" t="s">
        <v>204</v>
      </c>
      <c r="D140" s="253"/>
      <c r="E140" s="253"/>
      <c r="F140" s="136" t="s">
        <v>25</v>
      </c>
      <c r="G140" s="137"/>
      <c r="H140" s="137"/>
      <c r="I140" s="137">
        <f>'01 1.7 Pol'!G83</f>
        <v>0</v>
      </c>
      <c r="J140" s="133" t="str">
        <f>IF(I160=0,"",I140/I160*100)</f>
        <v/>
      </c>
    </row>
    <row r="141" spans="1:10" ht="36.75" customHeight="1">
      <c r="A141" s="124"/>
      <c r="B141" s="129" t="s">
        <v>205</v>
      </c>
      <c r="C141" s="252" t="s">
        <v>72</v>
      </c>
      <c r="D141" s="253"/>
      <c r="E141" s="253"/>
      <c r="F141" s="136" t="s">
        <v>25</v>
      </c>
      <c r="G141" s="137"/>
      <c r="H141" s="137"/>
      <c r="I141" s="137">
        <f>'01 1.9.1 Pol'!G8</f>
        <v>0</v>
      </c>
      <c r="J141" s="133" t="str">
        <f>IF(I160=0,"",I141/I160*100)</f>
        <v/>
      </c>
    </row>
    <row r="142" spans="1:10" ht="36.75" customHeight="1">
      <c r="A142" s="124"/>
      <c r="B142" s="129" t="s">
        <v>206</v>
      </c>
      <c r="C142" s="252" t="s">
        <v>207</v>
      </c>
      <c r="D142" s="253"/>
      <c r="E142" s="253"/>
      <c r="F142" s="136" t="s">
        <v>25</v>
      </c>
      <c r="G142" s="137"/>
      <c r="H142" s="137"/>
      <c r="I142" s="137">
        <f>'01 1.9.1 Pol'!G76</f>
        <v>0</v>
      </c>
      <c r="J142" s="133" t="str">
        <f>IF(I160=0,"",I142/I160*100)</f>
        <v/>
      </c>
    </row>
    <row r="143" spans="1:10" ht="36.75" customHeight="1">
      <c r="A143" s="124"/>
      <c r="B143" s="129" t="s">
        <v>208</v>
      </c>
      <c r="C143" s="252" t="s">
        <v>209</v>
      </c>
      <c r="D143" s="253"/>
      <c r="E143" s="253"/>
      <c r="F143" s="136" t="s">
        <v>25</v>
      </c>
      <c r="G143" s="137"/>
      <c r="H143" s="137"/>
      <c r="I143" s="137">
        <f>'01 1.9.1 Pol'!G87</f>
        <v>0</v>
      </c>
      <c r="J143" s="133" t="str">
        <f>IF(I160=0,"",I143/I160*100)</f>
        <v/>
      </c>
    </row>
    <row r="144" spans="1:10" ht="36.75" customHeight="1">
      <c r="A144" s="124"/>
      <c r="B144" s="129" t="s">
        <v>210</v>
      </c>
      <c r="C144" s="252" t="s">
        <v>74</v>
      </c>
      <c r="D144" s="253"/>
      <c r="E144" s="253"/>
      <c r="F144" s="136" t="s">
        <v>25</v>
      </c>
      <c r="G144" s="137"/>
      <c r="H144" s="137"/>
      <c r="I144" s="137">
        <f>'01 1.9.2 Pol'!G8+'01 1.9.3 Pol'!G8</f>
        <v>0</v>
      </c>
      <c r="J144" s="133" t="str">
        <f>IF(I160=0,"",I144/I160*100)</f>
        <v/>
      </c>
    </row>
    <row r="145" spans="1:10" ht="36.75" customHeight="1">
      <c r="A145" s="124"/>
      <c r="B145" s="129" t="s">
        <v>211</v>
      </c>
      <c r="C145" s="252" t="s">
        <v>212</v>
      </c>
      <c r="D145" s="253"/>
      <c r="E145" s="253"/>
      <c r="F145" s="136" t="s">
        <v>25</v>
      </c>
      <c r="G145" s="137"/>
      <c r="H145" s="137"/>
      <c r="I145" s="137">
        <f>'01 1.1 Pol'!G698</f>
        <v>0</v>
      </c>
      <c r="J145" s="133" t="str">
        <f>IF(I160=0,"",I145/I160*100)</f>
        <v/>
      </c>
    </row>
    <row r="146" spans="1:10" ht="36.75" customHeight="1">
      <c r="A146" s="124"/>
      <c r="B146" s="129" t="s">
        <v>213</v>
      </c>
      <c r="C146" s="252" t="s">
        <v>214</v>
      </c>
      <c r="D146" s="253"/>
      <c r="E146" s="253"/>
      <c r="F146" s="136" t="s">
        <v>25</v>
      </c>
      <c r="G146" s="137"/>
      <c r="H146" s="137"/>
      <c r="I146" s="137">
        <f>'01 1.1 Pol'!G711</f>
        <v>0</v>
      </c>
      <c r="J146" s="133" t="str">
        <f>IF(I160=0,"",I146/I160*100)</f>
        <v/>
      </c>
    </row>
    <row r="147" spans="1:10" ht="36.75" customHeight="1">
      <c r="A147" s="124"/>
      <c r="B147" s="129" t="s">
        <v>215</v>
      </c>
      <c r="C147" s="252" t="s">
        <v>216</v>
      </c>
      <c r="D147" s="253"/>
      <c r="E147" s="253"/>
      <c r="F147" s="136" t="s">
        <v>25</v>
      </c>
      <c r="G147" s="137"/>
      <c r="H147" s="137"/>
      <c r="I147" s="137">
        <f>'01 1.1 Pol'!G793+'01 1.2.1 Pol'!G215</f>
        <v>0</v>
      </c>
      <c r="J147" s="133" t="str">
        <f>IF(I160=0,"",I147/I160*100)</f>
        <v/>
      </c>
    </row>
    <row r="148" spans="1:10" ht="36.75" customHeight="1">
      <c r="A148" s="124"/>
      <c r="B148" s="129" t="s">
        <v>217</v>
      </c>
      <c r="C148" s="252" t="s">
        <v>218</v>
      </c>
      <c r="D148" s="253"/>
      <c r="E148" s="253"/>
      <c r="F148" s="136" t="s">
        <v>25</v>
      </c>
      <c r="G148" s="137"/>
      <c r="H148" s="137"/>
      <c r="I148" s="137">
        <f>'01 1.1 Pol'!G824+'01 1.2.1 Pol'!G259</f>
        <v>0</v>
      </c>
      <c r="J148" s="133" t="str">
        <f>IF(I160=0,"",I148/I160*100)</f>
        <v/>
      </c>
    </row>
    <row r="149" spans="1:10" ht="36.75" customHeight="1">
      <c r="A149" s="124"/>
      <c r="B149" s="129" t="s">
        <v>219</v>
      </c>
      <c r="C149" s="252" t="s">
        <v>220</v>
      </c>
      <c r="D149" s="253"/>
      <c r="E149" s="253"/>
      <c r="F149" s="136" t="s">
        <v>25</v>
      </c>
      <c r="G149" s="137"/>
      <c r="H149" s="137"/>
      <c r="I149" s="137">
        <f>'01 1.1 Pol'!G850</f>
        <v>0</v>
      </c>
      <c r="J149" s="133" t="str">
        <f>IF(I160=0,"",I149/I160*100)</f>
        <v/>
      </c>
    </row>
    <row r="150" spans="1:10" ht="36.75" customHeight="1">
      <c r="A150" s="124"/>
      <c r="B150" s="129" t="s">
        <v>221</v>
      </c>
      <c r="C150" s="252" t="s">
        <v>222</v>
      </c>
      <c r="D150" s="253"/>
      <c r="E150" s="253"/>
      <c r="F150" s="136" t="s">
        <v>25</v>
      </c>
      <c r="G150" s="137"/>
      <c r="H150" s="137"/>
      <c r="I150" s="137">
        <f>'01 1.1 Pol'!G891</f>
        <v>0</v>
      </c>
      <c r="J150" s="133" t="str">
        <f>IF(I160=0,"",I150/I160*100)</f>
        <v/>
      </c>
    </row>
    <row r="151" spans="1:10" ht="36.75" customHeight="1">
      <c r="A151" s="124"/>
      <c r="B151" s="129" t="s">
        <v>223</v>
      </c>
      <c r="C151" s="252" t="s">
        <v>166</v>
      </c>
      <c r="D151" s="253"/>
      <c r="E151" s="253"/>
      <c r="F151" s="136" t="s">
        <v>25</v>
      </c>
      <c r="G151" s="137"/>
      <c r="H151" s="137"/>
      <c r="I151" s="137">
        <f>'01 1.1 Pol'!G926</f>
        <v>0</v>
      </c>
      <c r="J151" s="133" t="str">
        <f>IF(I160=0,"",I151/I160*100)</f>
        <v/>
      </c>
    </row>
    <row r="152" spans="1:10" ht="36.75" customHeight="1">
      <c r="A152" s="124"/>
      <c r="B152" s="129" t="s">
        <v>224</v>
      </c>
      <c r="C152" s="252" t="s">
        <v>225</v>
      </c>
      <c r="D152" s="253"/>
      <c r="E152" s="253"/>
      <c r="F152" s="136" t="s">
        <v>25</v>
      </c>
      <c r="G152" s="137"/>
      <c r="H152" s="137"/>
      <c r="I152" s="137">
        <f>'01 1.1 Pol'!G946</f>
        <v>0</v>
      </c>
      <c r="J152" s="133" t="str">
        <f>IF(I160=0,"",I152/I160*100)</f>
        <v/>
      </c>
    </row>
    <row r="153" spans="1:10" ht="36.75" customHeight="1">
      <c r="A153" s="124"/>
      <c r="B153" s="129" t="s">
        <v>226</v>
      </c>
      <c r="C153" s="252" t="s">
        <v>227</v>
      </c>
      <c r="D153" s="253"/>
      <c r="E153" s="253"/>
      <c r="F153" s="136" t="s">
        <v>25</v>
      </c>
      <c r="G153" s="137"/>
      <c r="H153" s="137"/>
      <c r="I153" s="137">
        <f>'01 1.1 Pol'!G992</f>
        <v>0</v>
      </c>
      <c r="J153" s="133" t="str">
        <f>IF(I160=0,"",I153/I160*100)</f>
        <v/>
      </c>
    </row>
    <row r="154" spans="1:10" ht="36.75" customHeight="1">
      <c r="A154" s="124"/>
      <c r="B154" s="129" t="s">
        <v>228</v>
      </c>
      <c r="C154" s="252" t="s">
        <v>229</v>
      </c>
      <c r="D154" s="253"/>
      <c r="E154" s="253"/>
      <c r="F154" s="136" t="s">
        <v>25</v>
      </c>
      <c r="G154" s="137"/>
      <c r="H154" s="137"/>
      <c r="I154" s="137">
        <f>'01 1.3 Pol'!G8+'01 1.4 Pol'!G8</f>
        <v>0</v>
      </c>
      <c r="J154" s="133" t="str">
        <f>IF(I160=0,"",I154/I160*100)</f>
        <v/>
      </c>
    </row>
    <row r="155" spans="1:10" ht="36.75" customHeight="1">
      <c r="A155" s="124"/>
      <c r="B155" s="129" t="s">
        <v>230</v>
      </c>
      <c r="C155" s="252" t="s">
        <v>231</v>
      </c>
      <c r="D155" s="253"/>
      <c r="E155" s="253"/>
      <c r="F155" s="136" t="s">
        <v>26</v>
      </c>
      <c r="G155" s="137"/>
      <c r="H155" s="137"/>
      <c r="I155" s="137">
        <f>'01 1.2.1 Pol'!G276</f>
        <v>0</v>
      </c>
      <c r="J155" s="133" t="str">
        <f>IF(I160=0,"",I155/I160*100)</f>
        <v/>
      </c>
    </row>
    <row r="156" spans="1:10" ht="36.75" customHeight="1">
      <c r="A156" s="124"/>
      <c r="B156" s="129" t="s">
        <v>232</v>
      </c>
      <c r="C156" s="252" t="s">
        <v>233</v>
      </c>
      <c r="D156" s="253"/>
      <c r="E156" s="253"/>
      <c r="F156" s="136" t="s">
        <v>26</v>
      </c>
      <c r="G156" s="137"/>
      <c r="H156" s="137"/>
      <c r="I156" s="137">
        <f>'01 1.2.2 Pol'!G8</f>
        <v>0</v>
      </c>
      <c r="J156" s="133" t="str">
        <f>IF(I160=0,"",I156/I160*100)</f>
        <v/>
      </c>
    </row>
    <row r="157" spans="1:10" ht="36.75" customHeight="1">
      <c r="A157" s="124"/>
      <c r="B157" s="129" t="s">
        <v>234</v>
      </c>
      <c r="C157" s="252" t="s">
        <v>235</v>
      </c>
      <c r="D157" s="253"/>
      <c r="E157" s="253"/>
      <c r="F157" s="136" t="s">
        <v>236</v>
      </c>
      <c r="G157" s="137"/>
      <c r="H157" s="137"/>
      <c r="I157" s="137">
        <f>'01 1.1 Pol'!G1021+'01 1.2.1 Pol'!G279</f>
        <v>0</v>
      </c>
      <c r="J157" s="133" t="str">
        <f>IF(I160=0,"",I157/I160*100)</f>
        <v/>
      </c>
    </row>
    <row r="158" spans="1:10" ht="36.75" customHeight="1">
      <c r="A158" s="124"/>
      <c r="B158" s="129" t="s">
        <v>237</v>
      </c>
      <c r="C158" s="252" t="s">
        <v>27</v>
      </c>
      <c r="D158" s="253"/>
      <c r="E158" s="253"/>
      <c r="F158" s="136" t="s">
        <v>237</v>
      </c>
      <c r="G158" s="137"/>
      <c r="H158" s="137"/>
      <c r="I158" s="137">
        <f>'VRN VRN1 Naklady'!G8</f>
        <v>0</v>
      </c>
      <c r="J158" s="133" t="str">
        <f>IF(I160=0,"",I158/I160*100)</f>
        <v/>
      </c>
    </row>
    <row r="159" spans="1:10" ht="36.75" customHeight="1">
      <c r="A159" s="124"/>
      <c r="B159" s="129" t="s">
        <v>238</v>
      </c>
      <c r="C159" s="252" t="s">
        <v>28</v>
      </c>
      <c r="D159" s="253"/>
      <c r="E159" s="253"/>
      <c r="F159" s="136" t="s">
        <v>238</v>
      </c>
      <c r="G159" s="137"/>
      <c r="H159" s="137"/>
      <c r="I159" s="137">
        <f>'VRN VRN1 Naklady'!G32</f>
        <v>0</v>
      </c>
      <c r="J159" s="133" t="str">
        <f>IF(I160=0,"",I159/I160*100)</f>
        <v/>
      </c>
    </row>
    <row r="160" spans="1:10" ht="25.5" customHeight="1">
      <c r="A160" s="125"/>
      <c r="B160" s="130" t="s">
        <v>1</v>
      </c>
      <c r="C160" s="131"/>
      <c r="D160" s="132"/>
      <c r="E160" s="132"/>
      <c r="F160" s="138"/>
      <c r="G160" s="139"/>
      <c r="H160" s="139"/>
      <c r="I160" s="139">
        <f>SUM(I90:I159)</f>
        <v>0</v>
      </c>
      <c r="J160" s="134">
        <f>SUM(J90:J159)</f>
        <v>0</v>
      </c>
    </row>
    <row r="161" spans="6:10">
      <c r="F161" s="87"/>
      <c r="G161" s="87"/>
      <c r="H161" s="87"/>
      <c r="I161" s="87"/>
      <c r="J161" s="135"/>
    </row>
    <row r="162" spans="6:10">
      <c r="F162" s="87"/>
      <c r="G162" s="87"/>
      <c r="H162" s="87"/>
      <c r="I162" s="87"/>
      <c r="J162" s="135"/>
    </row>
    <row r="163" spans="6:10">
      <c r="F163" s="87"/>
      <c r="G163" s="87"/>
      <c r="H163" s="87"/>
      <c r="I163" s="87"/>
      <c r="J163" s="135"/>
    </row>
  </sheetData>
  <sheetProtection algorithmName="SHA-512" hashValue="hkmu6jKGYY2c0NZ12SmZKLuEl3AMgqsu5C4Lt2XyGXPg4NNQbIFwnwPwPap5NiW9Prud1gpJb5vtw62eBglFww==" saltValue="6l+WLL6gUU8JsuIrZ9X48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B56:E56"/>
    <mergeCell ref="B65:J65"/>
    <mergeCell ref="B66:J66"/>
    <mergeCell ref="C49:E49"/>
    <mergeCell ref="C50:E50"/>
    <mergeCell ref="C51:E51"/>
    <mergeCell ref="C52:E52"/>
    <mergeCell ref="C53:E53"/>
    <mergeCell ref="B76:J76"/>
    <mergeCell ref="B77:J77"/>
    <mergeCell ref="B78:J78"/>
    <mergeCell ref="B79:J79"/>
    <mergeCell ref="C90:E90"/>
    <mergeCell ref="B67:J67"/>
    <mergeCell ref="B68:J68"/>
    <mergeCell ref="B70:J70"/>
    <mergeCell ref="B71:J71"/>
    <mergeCell ref="B75:J75"/>
    <mergeCell ref="C96:E96"/>
    <mergeCell ref="C97:E97"/>
    <mergeCell ref="C98:E98"/>
    <mergeCell ref="C99:E99"/>
    <mergeCell ref="C100:E100"/>
    <mergeCell ref="C91:E91"/>
    <mergeCell ref="C92:E92"/>
    <mergeCell ref="C93:E93"/>
    <mergeCell ref="C94:E94"/>
    <mergeCell ref="C95:E95"/>
    <mergeCell ref="C106:E106"/>
    <mergeCell ref="C107:E107"/>
    <mergeCell ref="C108:E108"/>
    <mergeCell ref="C109:E109"/>
    <mergeCell ref="C110:E110"/>
    <mergeCell ref="C101:E101"/>
    <mergeCell ref="C102:E102"/>
    <mergeCell ref="C103:E103"/>
    <mergeCell ref="C104:E104"/>
    <mergeCell ref="C105:E105"/>
    <mergeCell ref="C116:E116"/>
    <mergeCell ref="C117:E117"/>
    <mergeCell ref="C118:E118"/>
    <mergeCell ref="C119:E119"/>
    <mergeCell ref="C120:E120"/>
    <mergeCell ref="C111:E111"/>
    <mergeCell ref="C112:E112"/>
    <mergeCell ref="C113:E113"/>
    <mergeCell ref="C114:E114"/>
    <mergeCell ref="C115:E115"/>
    <mergeCell ref="C126:E126"/>
    <mergeCell ref="C127:E127"/>
    <mergeCell ref="C128:E128"/>
    <mergeCell ref="C129:E129"/>
    <mergeCell ref="C130:E130"/>
    <mergeCell ref="C121:E121"/>
    <mergeCell ref="C122:E122"/>
    <mergeCell ref="C123:E123"/>
    <mergeCell ref="C124:E124"/>
    <mergeCell ref="C125:E125"/>
    <mergeCell ref="C136:E136"/>
    <mergeCell ref="C137:E137"/>
    <mergeCell ref="C138:E138"/>
    <mergeCell ref="C139:E139"/>
    <mergeCell ref="C140:E140"/>
    <mergeCell ref="C131:E131"/>
    <mergeCell ref="C132:E132"/>
    <mergeCell ref="C133:E133"/>
    <mergeCell ref="C134:E134"/>
    <mergeCell ref="C135:E135"/>
    <mergeCell ref="C146:E146"/>
    <mergeCell ref="C147:E147"/>
    <mergeCell ref="C148:E148"/>
    <mergeCell ref="C149:E149"/>
    <mergeCell ref="C150:E150"/>
    <mergeCell ref="C141:E141"/>
    <mergeCell ref="C142:E142"/>
    <mergeCell ref="C143:E143"/>
    <mergeCell ref="C144:E144"/>
    <mergeCell ref="C145:E145"/>
    <mergeCell ref="C156:E156"/>
    <mergeCell ref="C157:E157"/>
    <mergeCell ref="C158:E158"/>
    <mergeCell ref="C159:E159"/>
    <mergeCell ref="C151:E151"/>
    <mergeCell ref="C152:E152"/>
    <mergeCell ref="C153:E153"/>
    <mergeCell ref="C154:E154"/>
    <mergeCell ref="C155:E15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4"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304" t="s">
        <v>6</v>
      </c>
      <c r="B1" s="304"/>
      <c r="C1" s="305"/>
      <c r="D1" s="304"/>
      <c r="E1" s="304"/>
      <c r="F1" s="304"/>
      <c r="G1" s="304"/>
    </row>
    <row r="2" spans="1:7" ht="24.95" customHeight="1">
      <c r="A2" s="50" t="s">
        <v>7</v>
      </c>
      <c r="B2" s="49"/>
      <c r="C2" s="306"/>
      <c r="D2" s="306"/>
      <c r="E2" s="306"/>
      <c r="F2" s="306"/>
      <c r="G2" s="307"/>
    </row>
    <row r="3" spans="1:7" ht="24.95" customHeight="1">
      <c r="A3" s="50" t="s">
        <v>8</v>
      </c>
      <c r="B3" s="49"/>
      <c r="C3" s="306"/>
      <c r="D3" s="306"/>
      <c r="E3" s="306"/>
      <c r="F3" s="306"/>
      <c r="G3" s="307"/>
    </row>
    <row r="4" spans="1:7" ht="24.95" customHeight="1">
      <c r="A4" s="50" t="s">
        <v>9</v>
      </c>
      <c r="B4" s="49"/>
      <c r="C4" s="306"/>
      <c r="D4" s="306"/>
      <c r="E4" s="306"/>
      <c r="F4" s="306"/>
      <c r="G4" s="307"/>
    </row>
    <row r="5" spans="1:7">
      <c r="B5" s="4"/>
      <c r="C5" s="5"/>
      <c r="D5" s="6"/>
    </row>
  </sheetData>
  <sheetProtection algorithmName="SHA-512" hashValue="BFCbYaWnNv/PlT8koWEChDacWJkliJWqCcbZveyWUGqXb50bYrV9P7wthpcqx8wD81Xgkn/w011+qxkY3VJryQ==" saltValue="P2jIhVQ3r+sWpitC8izcS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312" t="s">
        <v>239</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242</v>
      </c>
      <c r="C3" s="313" t="s">
        <v>242</v>
      </c>
      <c r="D3" s="314"/>
      <c r="E3" s="314"/>
      <c r="F3" s="314"/>
      <c r="G3" s="315"/>
      <c r="AC3" s="122" t="s">
        <v>243</v>
      </c>
      <c r="AG3" t="s">
        <v>244</v>
      </c>
    </row>
    <row r="4" spans="1:60" ht="24.95" customHeight="1">
      <c r="A4" s="142" t="s">
        <v>9</v>
      </c>
      <c r="B4" s="143" t="s">
        <v>48</v>
      </c>
      <c r="C4" s="316" t="s">
        <v>49</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237</v>
      </c>
      <c r="C8" s="189" t="s">
        <v>27</v>
      </c>
      <c r="D8" s="166"/>
      <c r="E8" s="167"/>
      <c r="F8" s="168"/>
      <c r="G8" s="168">
        <f>SUMIF(AG9:AG31,"&lt;&gt;NOR",G9:G31)</f>
        <v>0</v>
      </c>
      <c r="H8" s="168"/>
      <c r="I8" s="168">
        <f>SUM(I9:I31)</f>
        <v>0</v>
      </c>
      <c r="J8" s="168"/>
      <c r="K8" s="168">
        <f>SUM(K9:K31)</f>
        <v>0</v>
      </c>
      <c r="L8" s="168"/>
      <c r="M8" s="168">
        <f>SUM(M9:M31)</f>
        <v>0</v>
      </c>
      <c r="N8" s="167"/>
      <c r="O8" s="167">
        <f>SUM(O9:O31)</f>
        <v>0</v>
      </c>
      <c r="P8" s="167"/>
      <c r="Q8" s="167">
        <f>SUM(Q9:Q31)</f>
        <v>0</v>
      </c>
      <c r="R8" s="168"/>
      <c r="S8" s="168"/>
      <c r="T8" s="169"/>
      <c r="U8" s="163"/>
      <c r="V8" s="163">
        <f>SUM(V9:V31)</f>
        <v>0</v>
      </c>
      <c r="W8" s="163"/>
      <c r="X8" s="163"/>
      <c r="Y8" s="163"/>
      <c r="AG8" t="s">
        <v>269</v>
      </c>
    </row>
    <row r="9" spans="1:60" outlineLevel="1">
      <c r="A9" s="174">
        <v>1</v>
      </c>
      <c r="B9" s="175" t="s">
        <v>270</v>
      </c>
      <c r="C9" s="190" t="s">
        <v>271</v>
      </c>
      <c r="D9" s="176" t="s">
        <v>272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273</v>
      </c>
      <c r="T9" s="180" t="s">
        <v>274</v>
      </c>
      <c r="U9" s="159">
        <v>0</v>
      </c>
      <c r="V9" s="159">
        <f>ROUND(E9*U9,2)</f>
        <v>0</v>
      </c>
      <c r="W9" s="159"/>
      <c r="X9" s="159" t="s">
        <v>242</v>
      </c>
      <c r="Y9" s="159" t="s">
        <v>275</v>
      </c>
      <c r="Z9" s="149"/>
      <c r="AA9" s="149"/>
      <c r="AB9" s="149"/>
      <c r="AC9" s="149"/>
      <c r="AD9" s="149"/>
      <c r="AE9" s="149"/>
      <c r="AF9" s="149"/>
      <c r="AG9" s="149" t="s">
        <v>276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c r="A10" s="156"/>
      <c r="B10" s="157"/>
      <c r="C10" s="310" t="s">
        <v>277</v>
      </c>
      <c r="D10" s="311"/>
      <c r="E10" s="311"/>
      <c r="F10" s="311"/>
      <c r="G10" s="31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Náklady dodavatele vyplývající z povinností dodavatele stanovených obchodními podmínkami před zahájením stavebních prací. Tato skupina zahrnuje zejména náklady na přípravné činnosti.</v>
      </c>
      <c r="BB10" s="149"/>
      <c r="BC10" s="149"/>
      <c r="BD10" s="149"/>
      <c r="BE10" s="149"/>
      <c r="BF10" s="149"/>
      <c r="BG10" s="149"/>
      <c r="BH10" s="149"/>
    </row>
    <row r="11" spans="1:60" outlineLevel="3">
      <c r="A11" s="156"/>
      <c r="B11" s="157"/>
      <c r="C11" s="308" t="s">
        <v>279</v>
      </c>
      <c r="D11" s="309"/>
      <c r="E11" s="309"/>
      <c r="F11" s="309"/>
      <c r="G11" s="30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3">
      <c r="A12" s="156"/>
      <c r="B12" s="157"/>
      <c r="C12" s="308" t="s">
        <v>280</v>
      </c>
      <c r="D12" s="309"/>
      <c r="E12" s="309"/>
      <c r="F12" s="309"/>
      <c r="G12" s="30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81" t="str">
        <f>C12</f>
        <v>- ověření rozsahu a rozměrů železobetonových věnců na obou vnitřních nosných stěnách (předpokládáme, že jsou věnce průběžné v šířce zdiva, o výšce 170 mm měřeno od spodní hrany stropu),</v>
      </c>
      <c r="BB12" s="149"/>
      <c r="BC12" s="149"/>
      <c r="BD12" s="149"/>
      <c r="BE12" s="149"/>
      <c r="BF12" s="149"/>
      <c r="BG12" s="149"/>
      <c r="BH12" s="149"/>
    </row>
    <row r="13" spans="1:60" ht="22.5" outlineLevel="3">
      <c r="A13" s="156"/>
      <c r="B13" s="157"/>
      <c r="C13" s="308" t="s">
        <v>281</v>
      </c>
      <c r="D13" s="309"/>
      <c r="E13" s="309"/>
      <c r="F13" s="309"/>
      <c r="G13" s="30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278</v>
      </c>
      <c r="AH13" s="149"/>
      <c r="AI13" s="149"/>
      <c r="AJ13" s="149"/>
      <c r="AK13" s="149"/>
      <c r="AL13" s="149"/>
      <c r="AM13" s="149"/>
      <c r="AN13" s="149"/>
      <c r="AO13" s="149"/>
      <c r="AP13" s="149"/>
      <c r="AQ13" s="149"/>
      <c r="AR13" s="149"/>
      <c r="AS13" s="149"/>
      <c r="AT13" s="149"/>
      <c r="AU13" s="149"/>
      <c r="AV13" s="149"/>
      <c r="AW13" s="149"/>
      <c r="AX13" s="149"/>
      <c r="AY13" s="149"/>
      <c r="AZ13" s="149"/>
      <c r="BA13" s="181" t="str">
        <f>C13</f>
        <v>- ověření rozsahu, tvaru a rozměrů železobetonového věnce v obvodových stěnách v místech, kde se uvažuje s úpravou stávajícího nebo se zřízením nového stavebního otvoru,</v>
      </c>
      <c r="BB13" s="149"/>
      <c r="BC13" s="149"/>
      <c r="BD13" s="149"/>
      <c r="BE13" s="149"/>
      <c r="BF13" s="149"/>
      <c r="BG13" s="149"/>
      <c r="BH13" s="149"/>
    </row>
    <row r="14" spans="1:60" outlineLevel="3">
      <c r="A14" s="156"/>
      <c r="B14" s="157"/>
      <c r="C14" s="308" t="s">
        <v>282</v>
      </c>
      <c r="D14" s="309"/>
      <c r="E14" s="309"/>
      <c r="F14" s="309"/>
      <c r="G14" s="30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08" t="s">
        <v>283</v>
      </c>
      <c r="D15" s="309"/>
      <c r="E15" s="309"/>
      <c r="F15" s="309"/>
      <c r="G15" s="30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308" t="s">
        <v>284</v>
      </c>
      <c r="D16" s="309"/>
      <c r="E16" s="309"/>
      <c r="F16" s="309"/>
      <c r="G16" s="30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308" t="s">
        <v>285</v>
      </c>
      <c r="D17" s="309"/>
      <c r="E17" s="309"/>
      <c r="F17" s="309"/>
      <c r="G17" s="30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08" t="s">
        <v>286</v>
      </c>
      <c r="D18" s="309"/>
      <c r="E18" s="309"/>
      <c r="F18" s="309"/>
      <c r="G18" s="30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81" t="str">
        <f>C18</f>
        <v>- po vyklizení prostorů přizvání zástupce stavebníka a autorského dozoru ke kontrole stávajících konstrukcí,</v>
      </c>
      <c r="BB18" s="149"/>
      <c r="BC18" s="149"/>
      <c r="BD18" s="149"/>
      <c r="BE18" s="149"/>
      <c r="BF18" s="149"/>
      <c r="BG18" s="149"/>
      <c r="BH18" s="149"/>
    </row>
    <row r="19" spans="1:60" outlineLevel="1">
      <c r="A19" s="174">
        <v>2</v>
      </c>
      <c r="B19" s="175" t="s">
        <v>287</v>
      </c>
      <c r="C19" s="190" t="s">
        <v>288</v>
      </c>
      <c r="D19" s="176" t="s">
        <v>272</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273</v>
      </c>
      <c r="T19" s="180" t="s">
        <v>274</v>
      </c>
      <c r="U19" s="159">
        <v>0</v>
      </c>
      <c r="V19" s="159">
        <f>ROUND(E19*U19,2)</f>
        <v>0</v>
      </c>
      <c r="W19" s="159"/>
      <c r="X19" s="159" t="s">
        <v>242</v>
      </c>
      <c r="Y19" s="159" t="s">
        <v>275</v>
      </c>
      <c r="Z19" s="149"/>
      <c r="AA19" s="149"/>
      <c r="AB19" s="149"/>
      <c r="AC19" s="149"/>
      <c r="AD19" s="149"/>
      <c r="AE19" s="149"/>
      <c r="AF19" s="149"/>
      <c r="AG19" s="149" t="s">
        <v>276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10" t="s">
        <v>330</v>
      </c>
      <c r="D20" s="311"/>
      <c r="E20" s="311"/>
      <c r="F20" s="311"/>
      <c r="G20" s="311"/>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3">
      <c r="A21" s="156"/>
      <c r="B21" s="157"/>
      <c r="C21" s="308" t="s">
        <v>289</v>
      </c>
      <c r="D21" s="309"/>
      <c r="E21" s="309"/>
      <c r="F21" s="309"/>
      <c r="G21" s="30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278</v>
      </c>
      <c r="AH21" s="149"/>
      <c r="AI21" s="149"/>
      <c r="AJ21" s="149"/>
      <c r="AK21" s="149"/>
      <c r="AL21" s="149"/>
      <c r="AM21" s="149"/>
      <c r="AN21" s="149"/>
      <c r="AO21" s="149"/>
      <c r="AP21" s="149"/>
      <c r="AQ21" s="149"/>
      <c r="AR21" s="149"/>
      <c r="AS21" s="149"/>
      <c r="AT21" s="149"/>
      <c r="AU21" s="149"/>
      <c r="AV21" s="149"/>
      <c r="AW21" s="149"/>
      <c r="AX21" s="149"/>
      <c r="AY21" s="149"/>
      <c r="AZ21" s="149"/>
      <c r="BA21" s="181" t="str">
        <f>C21</f>
        <v>Vyhotovení protokolu o vytyčení stavby se seznamem souřadnic vytyčených bodů a jejich polohopisnými (S-JTSK) a výškopisnými (Bpv) hodnotami.</v>
      </c>
      <c r="BB21" s="149"/>
      <c r="BC21" s="149"/>
      <c r="BD21" s="149"/>
      <c r="BE21" s="149"/>
      <c r="BF21" s="149"/>
      <c r="BG21" s="149"/>
      <c r="BH21" s="149"/>
    </row>
    <row r="22" spans="1:60" outlineLevel="1">
      <c r="A22" s="174">
        <v>3</v>
      </c>
      <c r="B22" s="175" t="s">
        <v>290</v>
      </c>
      <c r="C22" s="190" t="s">
        <v>291</v>
      </c>
      <c r="D22" s="176" t="s">
        <v>272</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273</v>
      </c>
      <c r="T22" s="180" t="s">
        <v>274</v>
      </c>
      <c r="U22" s="159">
        <v>0</v>
      </c>
      <c r="V22" s="159">
        <f>ROUND(E22*U22,2)</f>
        <v>0</v>
      </c>
      <c r="W22" s="159"/>
      <c r="X22" s="159" t="s">
        <v>242</v>
      </c>
      <c r="Y22" s="159" t="s">
        <v>275</v>
      </c>
      <c r="Z22" s="149"/>
      <c r="AA22" s="149"/>
      <c r="AB22" s="149"/>
      <c r="AC22" s="149"/>
      <c r="AD22" s="149"/>
      <c r="AE22" s="149"/>
      <c r="AF22" s="149"/>
      <c r="AG22" s="149" t="s">
        <v>276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310" t="s">
        <v>292</v>
      </c>
      <c r="D23" s="311"/>
      <c r="E23" s="311"/>
      <c r="F23" s="311"/>
      <c r="G23" s="311"/>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278</v>
      </c>
      <c r="AH23" s="149"/>
      <c r="AI23" s="149"/>
      <c r="AJ23" s="149"/>
      <c r="AK23" s="149"/>
      <c r="AL23" s="149"/>
      <c r="AM23" s="149"/>
      <c r="AN23" s="149"/>
      <c r="AO23" s="149"/>
      <c r="AP23" s="149"/>
      <c r="AQ23" s="149"/>
      <c r="AR23" s="149"/>
      <c r="AS23" s="149"/>
      <c r="AT23" s="149"/>
      <c r="AU23" s="149"/>
      <c r="AV23" s="149"/>
      <c r="AW23" s="149"/>
      <c r="AX23" s="149"/>
      <c r="AY23" s="149"/>
      <c r="AZ23" s="149"/>
      <c r="BA23" s="181" t="str">
        <f>C23</f>
        <v>Zaměření a vytýčení stávajících inženýrských sítí v místě stavby z hlediska jejich ochrany při provádění stavby.</v>
      </c>
      <c r="BB23" s="149"/>
      <c r="BC23" s="149"/>
      <c r="BD23" s="149"/>
      <c r="BE23" s="149"/>
      <c r="BF23" s="149"/>
      <c r="BG23" s="149"/>
      <c r="BH23" s="149"/>
    </row>
    <row r="24" spans="1:60" outlineLevel="1">
      <c r="A24" s="174">
        <v>4</v>
      </c>
      <c r="B24" s="175" t="s">
        <v>293</v>
      </c>
      <c r="C24" s="190" t="s">
        <v>294</v>
      </c>
      <c r="D24" s="176" t="s">
        <v>272</v>
      </c>
      <c r="E24" s="177">
        <v>1</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273</v>
      </c>
      <c r="T24" s="180" t="s">
        <v>274</v>
      </c>
      <c r="U24" s="159">
        <v>0</v>
      </c>
      <c r="V24" s="159">
        <f>ROUND(E24*U24,2)</f>
        <v>0</v>
      </c>
      <c r="W24" s="159"/>
      <c r="X24" s="159" t="s">
        <v>242</v>
      </c>
      <c r="Y24" s="159" t="s">
        <v>275</v>
      </c>
      <c r="Z24" s="149"/>
      <c r="AA24" s="149"/>
      <c r="AB24" s="149"/>
      <c r="AC24" s="149"/>
      <c r="AD24" s="149"/>
      <c r="AE24" s="149"/>
      <c r="AF24" s="149"/>
      <c r="AG24" s="149" t="s">
        <v>276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310" t="s">
        <v>295</v>
      </c>
      <c r="D25" s="311"/>
      <c r="E25" s="311"/>
      <c r="F25" s="311"/>
      <c r="G25" s="311"/>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278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5</v>
      </c>
      <c r="B26" s="175" t="s">
        <v>296</v>
      </c>
      <c r="C26" s="190" t="s">
        <v>297</v>
      </c>
      <c r="D26" s="176" t="s">
        <v>272</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273</v>
      </c>
      <c r="T26" s="180" t="s">
        <v>274</v>
      </c>
      <c r="U26" s="159">
        <v>0</v>
      </c>
      <c r="V26" s="159">
        <f>ROUND(E26*U26,2)</f>
        <v>0</v>
      </c>
      <c r="W26" s="159"/>
      <c r="X26" s="159" t="s">
        <v>242</v>
      </c>
      <c r="Y26" s="159" t="s">
        <v>275</v>
      </c>
      <c r="Z26" s="149"/>
      <c r="AA26" s="149"/>
      <c r="AB26" s="149"/>
      <c r="AC26" s="149"/>
      <c r="AD26" s="149"/>
      <c r="AE26" s="149"/>
      <c r="AF26" s="149"/>
      <c r="AG26" s="149" t="s">
        <v>276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33.75" outlineLevel="2">
      <c r="A27" s="156"/>
      <c r="B27" s="157"/>
      <c r="C27" s="310" t="s">
        <v>298</v>
      </c>
      <c r="D27" s="311"/>
      <c r="E27" s="311"/>
      <c r="F27" s="311"/>
      <c r="G27" s="311"/>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81"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9"/>
      <c r="BC27" s="149"/>
      <c r="BD27" s="149"/>
      <c r="BE27" s="149"/>
      <c r="BF27" s="149"/>
      <c r="BG27" s="149"/>
      <c r="BH27" s="149"/>
    </row>
    <row r="28" spans="1:60" outlineLevel="1">
      <c r="A28" s="174">
        <v>6</v>
      </c>
      <c r="B28" s="175" t="s">
        <v>299</v>
      </c>
      <c r="C28" s="190" t="s">
        <v>300</v>
      </c>
      <c r="D28" s="176" t="s">
        <v>272</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273</v>
      </c>
      <c r="T28" s="180" t="s">
        <v>274</v>
      </c>
      <c r="U28" s="159">
        <v>0</v>
      </c>
      <c r="V28" s="159">
        <f>ROUND(E28*U28,2)</f>
        <v>0</v>
      </c>
      <c r="W28" s="159"/>
      <c r="X28" s="159" t="s">
        <v>242</v>
      </c>
      <c r="Y28" s="159" t="s">
        <v>275</v>
      </c>
      <c r="Z28" s="149"/>
      <c r="AA28" s="149"/>
      <c r="AB28" s="149"/>
      <c r="AC28" s="149"/>
      <c r="AD28" s="149"/>
      <c r="AE28" s="149"/>
      <c r="AF28" s="149"/>
      <c r="AG28" s="149" t="s">
        <v>276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2">
      <c r="A29" s="156"/>
      <c r="B29" s="157"/>
      <c r="C29" s="310" t="s">
        <v>301</v>
      </c>
      <c r="D29" s="311"/>
      <c r="E29" s="311"/>
      <c r="F29" s="311"/>
      <c r="G29" s="311"/>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81" t="str">
        <f>C29</f>
        <v>Náklady na ztížené provádění stavebních prací v důsledku nepřerušeného provozu na staveništi nebo v případech nepřerušeného provozu v objektech v nichž se stavební práce provádí.</v>
      </c>
      <c r="BB29" s="149"/>
      <c r="BC29" s="149"/>
      <c r="BD29" s="149"/>
      <c r="BE29" s="149"/>
      <c r="BF29" s="149"/>
      <c r="BG29" s="149"/>
      <c r="BH29" s="149"/>
    </row>
    <row r="30" spans="1:60" outlineLevel="1">
      <c r="A30" s="174">
        <v>7</v>
      </c>
      <c r="B30" s="175" t="s">
        <v>302</v>
      </c>
      <c r="C30" s="190" t="s">
        <v>303</v>
      </c>
      <c r="D30" s="176" t="s">
        <v>272</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273</v>
      </c>
      <c r="T30" s="180" t="s">
        <v>274</v>
      </c>
      <c r="U30" s="159">
        <v>0</v>
      </c>
      <c r="V30" s="159">
        <f>ROUND(E30*U30,2)</f>
        <v>0</v>
      </c>
      <c r="W30" s="159"/>
      <c r="X30" s="159" t="s">
        <v>242</v>
      </c>
      <c r="Y30" s="159" t="s">
        <v>275</v>
      </c>
      <c r="Z30" s="149"/>
      <c r="AA30" s="149"/>
      <c r="AB30" s="149"/>
      <c r="AC30" s="149"/>
      <c r="AD30" s="149"/>
      <c r="AE30" s="149"/>
      <c r="AF30" s="149"/>
      <c r="AG30" s="149" t="s">
        <v>276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10" t="s">
        <v>304</v>
      </c>
      <c r="D31" s="311"/>
      <c r="E31" s="311"/>
      <c r="F31" s="311"/>
      <c r="G31" s="311"/>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c r="A32" s="164" t="s">
        <v>268</v>
      </c>
      <c r="B32" s="165" t="s">
        <v>238</v>
      </c>
      <c r="C32" s="189" t="s">
        <v>28</v>
      </c>
      <c r="D32" s="166"/>
      <c r="E32" s="167"/>
      <c r="F32" s="168"/>
      <c r="G32" s="168">
        <f>SUMIF(AG33:AG47,"&lt;&gt;NOR",G33:G47)</f>
        <v>0</v>
      </c>
      <c r="H32" s="168"/>
      <c r="I32" s="168">
        <f>SUM(I33:I47)</f>
        <v>0</v>
      </c>
      <c r="J32" s="168"/>
      <c r="K32" s="168">
        <f>SUM(K33:K47)</f>
        <v>0</v>
      </c>
      <c r="L32" s="168"/>
      <c r="M32" s="168">
        <f>SUM(M33:M47)</f>
        <v>0</v>
      </c>
      <c r="N32" s="167"/>
      <c r="O32" s="167">
        <f>SUM(O33:O47)</f>
        <v>0</v>
      </c>
      <c r="P32" s="167"/>
      <c r="Q32" s="167">
        <f>SUM(Q33:Q47)</f>
        <v>0</v>
      </c>
      <c r="R32" s="168"/>
      <c r="S32" s="168"/>
      <c r="T32" s="169"/>
      <c r="U32" s="163"/>
      <c r="V32" s="163">
        <f>SUM(V33:V47)</f>
        <v>0</v>
      </c>
      <c r="W32" s="163"/>
      <c r="X32" s="163"/>
      <c r="Y32" s="163"/>
      <c r="AG32" t="s">
        <v>269</v>
      </c>
    </row>
    <row r="33" spans="1:60" outlineLevel="1">
      <c r="A33" s="174">
        <v>8</v>
      </c>
      <c r="B33" s="175" t="s">
        <v>305</v>
      </c>
      <c r="C33" s="190" t="s">
        <v>306</v>
      </c>
      <c r="D33" s="176" t="s">
        <v>272</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273</v>
      </c>
      <c r="T33" s="180" t="s">
        <v>274</v>
      </c>
      <c r="U33" s="159">
        <v>0</v>
      </c>
      <c r="V33" s="159">
        <f>ROUND(E33*U33,2)</f>
        <v>0</v>
      </c>
      <c r="W33" s="159"/>
      <c r="X33" s="159" t="s">
        <v>242</v>
      </c>
      <c r="Y33" s="159" t="s">
        <v>275</v>
      </c>
      <c r="Z33" s="149"/>
      <c r="AA33" s="149"/>
      <c r="AB33" s="149"/>
      <c r="AC33" s="149"/>
      <c r="AD33" s="149"/>
      <c r="AE33" s="149"/>
      <c r="AF33" s="149"/>
      <c r="AG33" s="149" t="s">
        <v>276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33.75" outlineLevel="2">
      <c r="A34" s="156"/>
      <c r="B34" s="157"/>
      <c r="C34" s="310" t="s">
        <v>307</v>
      </c>
      <c r="D34" s="311"/>
      <c r="E34" s="311"/>
      <c r="F34" s="311"/>
      <c r="G34" s="311"/>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81" t="str">
        <f>C34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4" s="149"/>
      <c r="BC34" s="149"/>
      <c r="BD34" s="149"/>
      <c r="BE34" s="149"/>
      <c r="BF34" s="149"/>
      <c r="BG34" s="149"/>
      <c r="BH34" s="149"/>
    </row>
    <row r="35" spans="1:60" outlineLevel="1">
      <c r="A35" s="174">
        <v>9</v>
      </c>
      <c r="B35" s="175" t="s">
        <v>308</v>
      </c>
      <c r="C35" s="190" t="s">
        <v>309</v>
      </c>
      <c r="D35" s="176" t="s">
        <v>272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273</v>
      </c>
      <c r="T35" s="180" t="s">
        <v>274</v>
      </c>
      <c r="U35" s="159">
        <v>0</v>
      </c>
      <c r="V35" s="159">
        <f>ROUND(E35*U35,2)</f>
        <v>0</v>
      </c>
      <c r="W35" s="159"/>
      <c r="X35" s="159" t="s">
        <v>242</v>
      </c>
      <c r="Y35" s="159" t="s">
        <v>275</v>
      </c>
      <c r="Z35" s="149"/>
      <c r="AA35" s="149"/>
      <c r="AB35" s="149"/>
      <c r="AC35" s="149"/>
      <c r="AD35" s="149"/>
      <c r="AE35" s="149"/>
      <c r="AF35" s="149"/>
      <c r="AG35" s="149" t="s">
        <v>276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3.75" outlineLevel="2">
      <c r="A36" s="156"/>
      <c r="B36" s="157"/>
      <c r="C36" s="310" t="s">
        <v>310</v>
      </c>
      <c r="D36" s="311"/>
      <c r="E36" s="311"/>
      <c r="F36" s="311"/>
      <c r="G36" s="311"/>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81"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6" s="149"/>
      <c r="BC36" s="149"/>
      <c r="BD36" s="149"/>
      <c r="BE36" s="149"/>
      <c r="BF36" s="149"/>
      <c r="BG36" s="149"/>
      <c r="BH36" s="149"/>
    </row>
    <row r="37" spans="1:60" outlineLevel="1">
      <c r="A37" s="174">
        <v>10</v>
      </c>
      <c r="B37" s="175" t="s">
        <v>311</v>
      </c>
      <c r="C37" s="190" t="s">
        <v>312</v>
      </c>
      <c r="D37" s="176" t="s">
        <v>272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273</v>
      </c>
      <c r="T37" s="180" t="s">
        <v>274</v>
      </c>
      <c r="U37" s="159">
        <v>0</v>
      </c>
      <c r="V37" s="159">
        <f>ROUND(E37*U37,2)</f>
        <v>0</v>
      </c>
      <c r="W37" s="159"/>
      <c r="X37" s="159" t="s">
        <v>242</v>
      </c>
      <c r="Y37" s="159" t="s">
        <v>275</v>
      </c>
      <c r="Z37" s="149"/>
      <c r="AA37" s="149"/>
      <c r="AB37" s="149"/>
      <c r="AC37" s="149"/>
      <c r="AD37" s="149"/>
      <c r="AE37" s="149"/>
      <c r="AF37" s="149"/>
      <c r="AG37" s="149" t="s">
        <v>276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2">
      <c r="A38" s="156"/>
      <c r="B38" s="157"/>
      <c r="C38" s="310" t="s">
        <v>313</v>
      </c>
      <c r="D38" s="311"/>
      <c r="E38" s="311"/>
      <c r="F38" s="311"/>
      <c r="G38" s="311"/>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81" t="str">
        <f>C38</f>
        <v>Náklady zhotovitele, související s prováděním zkoušek a revizí předepsaných technickými normami nebo objednatelem a které jsou pro provedení díla nezbytné.</v>
      </c>
      <c r="BB38" s="149"/>
      <c r="BC38" s="149"/>
      <c r="BD38" s="149"/>
      <c r="BE38" s="149"/>
      <c r="BF38" s="149"/>
      <c r="BG38" s="149"/>
      <c r="BH38" s="149"/>
    </row>
    <row r="39" spans="1:60" outlineLevel="1">
      <c r="A39" s="174">
        <v>11</v>
      </c>
      <c r="B39" s="175" t="s">
        <v>314</v>
      </c>
      <c r="C39" s="190" t="s">
        <v>315</v>
      </c>
      <c r="D39" s="176" t="s">
        <v>272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273</v>
      </c>
      <c r="T39" s="180" t="s">
        <v>274</v>
      </c>
      <c r="U39" s="159">
        <v>0</v>
      </c>
      <c r="V39" s="159">
        <f>ROUND(E39*U39,2)</f>
        <v>0</v>
      </c>
      <c r="W39" s="159"/>
      <c r="X39" s="159" t="s">
        <v>242</v>
      </c>
      <c r="Y39" s="159" t="s">
        <v>275</v>
      </c>
      <c r="Z39" s="149"/>
      <c r="AA39" s="149"/>
      <c r="AB39" s="149"/>
      <c r="AC39" s="149"/>
      <c r="AD39" s="149"/>
      <c r="AE39" s="149"/>
      <c r="AF39" s="149"/>
      <c r="AG39" s="149" t="s">
        <v>276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0" t="s">
        <v>316</v>
      </c>
      <c r="D40" s="311"/>
      <c r="E40" s="311"/>
      <c r="F40" s="311"/>
      <c r="G40" s="311"/>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81" t="str">
        <f>C40</f>
        <v>Náklady na vyhotovení dokumentace skutečného provedení stavby a její předání objednateli v požadované formě a požadovaném počtu.</v>
      </c>
      <c r="BB40" s="149"/>
      <c r="BC40" s="149"/>
      <c r="BD40" s="149"/>
      <c r="BE40" s="149"/>
      <c r="BF40" s="149"/>
      <c r="BG40" s="149"/>
      <c r="BH40" s="149"/>
    </row>
    <row r="41" spans="1:60" outlineLevel="3">
      <c r="A41" s="156"/>
      <c r="B41" s="157"/>
      <c r="C41" s="308" t="s">
        <v>317</v>
      </c>
      <c r="D41" s="309"/>
      <c r="E41" s="309"/>
      <c r="F41" s="309"/>
      <c r="G41" s="30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278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4">
        <v>12</v>
      </c>
      <c r="B42" s="175" t="s">
        <v>318</v>
      </c>
      <c r="C42" s="190" t="s">
        <v>319</v>
      </c>
      <c r="D42" s="176" t="s">
        <v>272</v>
      </c>
      <c r="E42" s="177">
        <v>1</v>
      </c>
      <c r="F42" s="178"/>
      <c r="G42" s="179">
        <f>ROUND(E42*F42,2)</f>
        <v>0</v>
      </c>
      <c r="H42" s="178"/>
      <c r="I42" s="179">
        <f>ROUND(E42*H42,2)</f>
        <v>0</v>
      </c>
      <c r="J42" s="178"/>
      <c r="K42" s="179">
        <f>ROUND(E42*J42,2)</f>
        <v>0</v>
      </c>
      <c r="L42" s="179">
        <v>21</v>
      </c>
      <c r="M42" s="179">
        <f>G42*(1+L42/100)</f>
        <v>0</v>
      </c>
      <c r="N42" s="177">
        <v>0</v>
      </c>
      <c r="O42" s="177">
        <f>ROUND(E42*N42,2)</f>
        <v>0</v>
      </c>
      <c r="P42" s="177">
        <v>0</v>
      </c>
      <c r="Q42" s="177">
        <f>ROUND(E42*P42,2)</f>
        <v>0</v>
      </c>
      <c r="R42" s="179"/>
      <c r="S42" s="179" t="s">
        <v>273</v>
      </c>
      <c r="T42" s="180" t="s">
        <v>274</v>
      </c>
      <c r="U42" s="159">
        <v>0</v>
      </c>
      <c r="V42" s="159">
        <f>ROUND(E42*U42,2)</f>
        <v>0</v>
      </c>
      <c r="W42" s="159"/>
      <c r="X42" s="159" t="s">
        <v>242</v>
      </c>
      <c r="Y42" s="159" t="s">
        <v>275</v>
      </c>
      <c r="Z42" s="149"/>
      <c r="AA42" s="149"/>
      <c r="AB42" s="149"/>
      <c r="AC42" s="149"/>
      <c r="AD42" s="149"/>
      <c r="AE42" s="149"/>
      <c r="AF42" s="149"/>
      <c r="AG42" s="149" t="s">
        <v>276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10" t="s">
        <v>320</v>
      </c>
      <c r="D43" s="311"/>
      <c r="E43" s="311"/>
      <c r="F43" s="311"/>
      <c r="G43" s="311"/>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278</v>
      </c>
      <c r="AH43" s="149"/>
      <c r="AI43" s="149"/>
      <c r="AJ43" s="149"/>
      <c r="AK43" s="149"/>
      <c r="AL43" s="149"/>
      <c r="AM43" s="149"/>
      <c r="AN43" s="149"/>
      <c r="AO43" s="149"/>
      <c r="AP43" s="149"/>
      <c r="AQ43" s="149"/>
      <c r="AR43" s="149"/>
      <c r="AS43" s="149"/>
      <c r="AT43" s="149"/>
      <c r="AU43" s="149"/>
      <c r="AV43" s="149"/>
      <c r="AW43" s="149"/>
      <c r="AX43" s="149"/>
      <c r="AY43" s="149"/>
      <c r="AZ43" s="149"/>
      <c r="BA43" s="181" t="str">
        <f>C43</f>
        <v>Náklady na provedení skutečného zaměření stavby v rozsahu nezbytném pro zápis změny do katastru nemovitostí.</v>
      </c>
      <c r="BB43" s="149"/>
      <c r="BC43" s="149"/>
      <c r="BD43" s="149"/>
      <c r="BE43" s="149"/>
      <c r="BF43" s="149"/>
      <c r="BG43" s="149"/>
      <c r="BH43" s="149"/>
    </row>
    <row r="44" spans="1:60" outlineLevel="1">
      <c r="A44" s="182">
        <v>13</v>
      </c>
      <c r="B44" s="183" t="s">
        <v>321</v>
      </c>
      <c r="C44" s="191" t="s">
        <v>322</v>
      </c>
      <c r="D44" s="184" t="s">
        <v>272</v>
      </c>
      <c r="E44" s="185">
        <v>1</v>
      </c>
      <c r="F44" s="186"/>
      <c r="G44" s="187">
        <f>ROUND(E44*F44,2)</f>
        <v>0</v>
      </c>
      <c r="H44" s="186"/>
      <c r="I44" s="187">
        <f>ROUND(E44*H44,2)</f>
        <v>0</v>
      </c>
      <c r="J44" s="186"/>
      <c r="K44" s="187">
        <f>ROUND(E44*J44,2)</f>
        <v>0</v>
      </c>
      <c r="L44" s="187">
        <v>21</v>
      </c>
      <c r="M44" s="187">
        <f>G44*(1+L44/100)</f>
        <v>0</v>
      </c>
      <c r="N44" s="185">
        <v>0</v>
      </c>
      <c r="O44" s="185">
        <f>ROUND(E44*N44,2)</f>
        <v>0</v>
      </c>
      <c r="P44" s="185">
        <v>0</v>
      </c>
      <c r="Q44" s="185">
        <f>ROUND(E44*P44,2)</f>
        <v>0</v>
      </c>
      <c r="R44" s="187"/>
      <c r="S44" s="187" t="s">
        <v>323</v>
      </c>
      <c r="T44" s="188" t="s">
        <v>274</v>
      </c>
      <c r="U44" s="159">
        <v>0</v>
      </c>
      <c r="V44" s="159">
        <f>ROUND(E44*U44,2)</f>
        <v>0</v>
      </c>
      <c r="W44" s="159"/>
      <c r="X44" s="159" t="s">
        <v>242</v>
      </c>
      <c r="Y44" s="159" t="s">
        <v>275</v>
      </c>
      <c r="Z44" s="149"/>
      <c r="AA44" s="149"/>
      <c r="AB44" s="149"/>
      <c r="AC44" s="149"/>
      <c r="AD44" s="149"/>
      <c r="AE44" s="149"/>
      <c r="AF44" s="149"/>
      <c r="AG44" s="149" t="s">
        <v>276</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c r="A45" s="182">
        <v>14</v>
      </c>
      <c r="B45" s="183" t="s">
        <v>324</v>
      </c>
      <c r="C45" s="191" t="s">
        <v>325</v>
      </c>
      <c r="D45" s="184" t="s">
        <v>272</v>
      </c>
      <c r="E45" s="185">
        <v>1</v>
      </c>
      <c r="F45" s="186"/>
      <c r="G45" s="187">
        <f>ROUND(E45*F45,2)</f>
        <v>0</v>
      </c>
      <c r="H45" s="186"/>
      <c r="I45" s="187">
        <f>ROUND(E45*H45,2)</f>
        <v>0</v>
      </c>
      <c r="J45" s="186"/>
      <c r="K45" s="187">
        <f>ROUND(E45*J45,2)</f>
        <v>0</v>
      </c>
      <c r="L45" s="187">
        <v>21</v>
      </c>
      <c r="M45" s="187">
        <f>G45*(1+L45/100)</f>
        <v>0</v>
      </c>
      <c r="N45" s="185">
        <v>0</v>
      </c>
      <c r="O45" s="185">
        <f>ROUND(E45*N45,2)</f>
        <v>0</v>
      </c>
      <c r="P45" s="185">
        <v>0</v>
      </c>
      <c r="Q45" s="185">
        <f>ROUND(E45*P45,2)</f>
        <v>0</v>
      </c>
      <c r="R45" s="187"/>
      <c r="S45" s="187" t="s">
        <v>323</v>
      </c>
      <c r="T45" s="188" t="s">
        <v>274</v>
      </c>
      <c r="U45" s="159">
        <v>0</v>
      </c>
      <c r="V45" s="159">
        <f>ROUND(E45*U45,2)</f>
        <v>0</v>
      </c>
      <c r="W45" s="159"/>
      <c r="X45" s="159" t="s">
        <v>242</v>
      </c>
      <c r="Y45" s="159" t="s">
        <v>275</v>
      </c>
      <c r="Z45" s="149"/>
      <c r="AA45" s="149"/>
      <c r="AB45" s="149"/>
      <c r="AC45" s="149"/>
      <c r="AD45" s="149"/>
      <c r="AE45" s="149"/>
      <c r="AF45" s="149"/>
      <c r="AG45" s="149" t="s">
        <v>276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c r="A46" s="174">
        <v>15</v>
      </c>
      <c r="B46" s="175" t="s">
        <v>326</v>
      </c>
      <c r="C46" s="190" t="s">
        <v>327</v>
      </c>
      <c r="D46" s="176" t="s">
        <v>272</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242</v>
      </c>
      <c r="Y46" s="159" t="s">
        <v>275</v>
      </c>
      <c r="Z46" s="149"/>
      <c r="AA46" s="149"/>
      <c r="AB46" s="149"/>
      <c r="AC46" s="149"/>
      <c r="AD46" s="149"/>
      <c r="AE46" s="149"/>
      <c r="AF46" s="149"/>
      <c r="AG46" s="149" t="s">
        <v>276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10" t="s">
        <v>328</v>
      </c>
      <c r="D47" s="311"/>
      <c r="E47" s="311"/>
      <c r="F47" s="311"/>
      <c r="G47" s="311"/>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c r="A48" s="3"/>
      <c r="B48" s="4"/>
      <c r="C48" s="192"/>
      <c r="D48" s="6"/>
      <c r="E48" s="3"/>
      <c r="F48" s="3"/>
      <c r="G48" s="3"/>
      <c r="H48" s="3"/>
      <c r="I48" s="3"/>
      <c r="J48" s="3"/>
      <c r="K48" s="3"/>
      <c r="L48" s="3"/>
      <c r="M48" s="3"/>
      <c r="N48" s="3"/>
      <c r="O48" s="3"/>
      <c r="P48" s="3"/>
      <c r="Q48" s="3"/>
      <c r="R48" s="3"/>
      <c r="S48" s="3"/>
      <c r="T48" s="3"/>
      <c r="U48" s="3"/>
      <c r="V48" s="3"/>
      <c r="W48" s="3"/>
      <c r="X48" s="3"/>
      <c r="Y48" s="3"/>
      <c r="AE48">
        <v>12</v>
      </c>
      <c r="AF48">
        <v>21</v>
      </c>
      <c r="AG48" t="s">
        <v>254</v>
      </c>
    </row>
    <row r="49" spans="1:33">
      <c r="A49" s="152"/>
      <c r="B49" s="153" t="s">
        <v>29</v>
      </c>
      <c r="C49" s="193"/>
      <c r="D49" s="154"/>
      <c r="E49" s="155"/>
      <c r="F49" s="155"/>
      <c r="G49" s="173">
        <f>G8+G32</f>
        <v>0</v>
      </c>
      <c r="H49" s="3"/>
      <c r="I49" s="3"/>
      <c r="J49" s="3"/>
      <c r="K49" s="3"/>
      <c r="L49" s="3"/>
      <c r="M49" s="3"/>
      <c r="N49" s="3"/>
      <c r="O49" s="3"/>
      <c r="P49" s="3"/>
      <c r="Q49" s="3"/>
      <c r="R49" s="3"/>
      <c r="S49" s="3"/>
      <c r="T49" s="3"/>
      <c r="U49" s="3"/>
      <c r="V49" s="3"/>
      <c r="W49" s="3"/>
      <c r="X49" s="3"/>
      <c r="Y49" s="3"/>
      <c r="AE49">
        <f>SUMIF(L7:L47,AE48,G7:G47)</f>
        <v>0</v>
      </c>
      <c r="AF49">
        <f>SUMIF(L7:L47,AF48,G7:G47)</f>
        <v>0</v>
      </c>
      <c r="AG49" t="s">
        <v>329</v>
      </c>
    </row>
    <row r="50" spans="1:33">
      <c r="C50" s="194"/>
      <c r="D50" s="10"/>
      <c r="AG50" t="s">
        <v>331</v>
      </c>
    </row>
    <row r="51" spans="1:33">
      <c r="D51" s="10"/>
    </row>
    <row r="52" spans="1:33">
      <c r="D52" s="10"/>
    </row>
    <row r="53" spans="1:33">
      <c r="D53" s="10"/>
    </row>
    <row r="54" spans="1:33">
      <c r="D54" s="10"/>
    </row>
    <row r="55" spans="1:33">
      <c r="D55" s="10"/>
    </row>
    <row r="56" spans="1:33">
      <c r="D56" s="10"/>
    </row>
    <row r="57" spans="1:33">
      <c r="D57" s="10"/>
    </row>
    <row r="58" spans="1:33">
      <c r="D58" s="10"/>
    </row>
    <row r="59" spans="1:33">
      <c r="D59" s="10"/>
    </row>
    <row r="60" spans="1:33">
      <c r="D60" s="10"/>
    </row>
    <row r="61" spans="1:33">
      <c r="D61" s="10"/>
    </row>
    <row r="62" spans="1:33">
      <c r="D62" s="10"/>
    </row>
    <row r="63" spans="1:33">
      <c r="D63" s="10"/>
    </row>
    <row r="64" spans="1:33">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w7Xk00zGkUVLkjEKISdXLKHSzIaDN3xftpaLFDorGulC+UHJxsOmhzcf3ZDCh/qJZrxv029HVDFrV9ULMCILZw==" saltValue="ldHolYjZFxAwVcbt+C+FuA==" spinCount="100000" sheet="1" formatRows="0"/>
  <mergeCells count="27">
    <mergeCell ref="C11:G11"/>
    <mergeCell ref="A1:G1"/>
    <mergeCell ref="C2:G2"/>
    <mergeCell ref="C3:G3"/>
    <mergeCell ref="C4:G4"/>
    <mergeCell ref="C10:G10"/>
    <mergeCell ref="C27:G27"/>
    <mergeCell ref="C12:G12"/>
    <mergeCell ref="C13:G13"/>
    <mergeCell ref="C14:G14"/>
    <mergeCell ref="C15:G15"/>
    <mergeCell ref="C16:G16"/>
    <mergeCell ref="C17:G17"/>
    <mergeCell ref="C18:G18"/>
    <mergeCell ref="C20:G20"/>
    <mergeCell ref="C21:G21"/>
    <mergeCell ref="C23:G23"/>
    <mergeCell ref="C25:G25"/>
    <mergeCell ref="C41:G41"/>
    <mergeCell ref="C43:G43"/>
    <mergeCell ref="C47:G47"/>
    <mergeCell ref="C29:G29"/>
    <mergeCell ref="C31:G31"/>
    <mergeCell ref="C34:G34"/>
    <mergeCell ref="C36:G36"/>
    <mergeCell ref="C38:G38"/>
    <mergeCell ref="C40:G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53</v>
      </c>
      <c r="C4" s="316" t="s">
        <v>54</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SUMIF(AG9:AG24,"&lt;&gt;NOR",G9:G24)</f>
        <v>0</v>
      </c>
      <c r="H8" s="168"/>
      <c r="I8" s="168">
        <f>SUM(I9:I24)</f>
        <v>0</v>
      </c>
      <c r="J8" s="168"/>
      <c r="K8" s="168">
        <f>SUM(K9:K24)</f>
        <v>0</v>
      </c>
      <c r="L8" s="168"/>
      <c r="M8" s="168">
        <f>SUM(M9:M24)</f>
        <v>0</v>
      </c>
      <c r="N8" s="167"/>
      <c r="O8" s="167">
        <f>SUM(O9:O24)</f>
        <v>0</v>
      </c>
      <c r="P8" s="167"/>
      <c r="Q8" s="167">
        <f>SUM(Q9:Q24)</f>
        <v>0</v>
      </c>
      <c r="R8" s="168"/>
      <c r="S8" s="168"/>
      <c r="T8" s="169"/>
      <c r="U8" s="163"/>
      <c r="V8" s="163">
        <f>SUM(V9:V24)</f>
        <v>1.74</v>
      </c>
      <c r="W8" s="163"/>
      <c r="X8" s="163"/>
      <c r="Y8" s="163"/>
      <c r="AG8" t="s">
        <v>269</v>
      </c>
    </row>
    <row r="9" spans="1:60" outlineLevel="1">
      <c r="A9" s="174">
        <v>1</v>
      </c>
      <c r="B9" s="175" t="s">
        <v>333</v>
      </c>
      <c r="C9" s="190" t="s">
        <v>334</v>
      </c>
      <c r="D9" s="176" t="s">
        <v>335</v>
      </c>
      <c r="E9" s="177">
        <v>0.27600000000000002</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4.7279999999999998</v>
      </c>
      <c r="V9" s="159">
        <f>ROUND(E9*U9,2)</f>
        <v>1.3</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9" t="s">
        <v>339</v>
      </c>
      <c r="D10" s="320"/>
      <c r="E10" s="320"/>
      <c r="F10" s="320"/>
      <c r="G10" s="320"/>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203" t="s">
        <v>341</v>
      </c>
      <c r="D11" s="195"/>
      <c r="E11" s="196">
        <v>0.20399999999999999</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203" t="s">
        <v>343</v>
      </c>
      <c r="D12" s="195"/>
      <c r="E12" s="196">
        <v>7.1999999999999995E-2</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342</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344</v>
      </c>
      <c r="C13" s="190" t="s">
        <v>345</v>
      </c>
      <c r="D13" s="176" t="s">
        <v>335</v>
      </c>
      <c r="E13" s="177">
        <v>0.27600000000000002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t="s">
        <v>336</v>
      </c>
      <c r="S13" s="179" t="s">
        <v>273</v>
      </c>
      <c r="T13" s="180" t="s">
        <v>273</v>
      </c>
      <c r="U13" s="159">
        <v>7.3999999999999996E-2</v>
      </c>
      <c r="V13" s="159">
        <f>ROUND(E13*U13,2)</f>
        <v>0.02</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19" t="s">
        <v>346</v>
      </c>
      <c r="D14" s="320"/>
      <c r="E14" s="320"/>
      <c r="F14" s="320"/>
      <c r="G14" s="320"/>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c r="A15" s="174">
        <v>3</v>
      </c>
      <c r="B15" s="175" t="s">
        <v>347</v>
      </c>
      <c r="C15" s="190" t="s">
        <v>348</v>
      </c>
      <c r="D15" s="176" t="s">
        <v>335</v>
      </c>
      <c r="E15" s="177">
        <v>0.27600000000000002</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336</v>
      </c>
      <c r="S15" s="179" t="s">
        <v>273</v>
      </c>
      <c r="T15" s="180" t="s">
        <v>273</v>
      </c>
      <c r="U15" s="159">
        <v>1.0999999999999999E-2</v>
      </c>
      <c r="V15" s="159">
        <f>ROUND(E15*U15,2)</f>
        <v>0</v>
      </c>
      <c r="W15" s="159"/>
      <c r="X15" s="159" t="s">
        <v>337</v>
      </c>
      <c r="Y15" s="159" t="s">
        <v>349</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19" t="s">
        <v>346</v>
      </c>
      <c r="D16" s="320"/>
      <c r="E16" s="320"/>
      <c r="F16" s="320"/>
      <c r="G16" s="320"/>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c r="A17" s="174">
        <v>4</v>
      </c>
      <c r="B17" s="175" t="s">
        <v>350</v>
      </c>
      <c r="C17" s="190" t="s">
        <v>351</v>
      </c>
      <c r="D17" s="176" t="s">
        <v>335</v>
      </c>
      <c r="E17" s="177">
        <v>2.76</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t="s">
        <v>336</v>
      </c>
      <c r="S17" s="179" t="s">
        <v>273</v>
      </c>
      <c r="T17" s="180" t="s">
        <v>273</v>
      </c>
      <c r="U17" s="159">
        <v>0</v>
      </c>
      <c r="V17" s="159">
        <f>ROUND(E17*U17,2)</f>
        <v>0</v>
      </c>
      <c r="W17" s="159"/>
      <c r="X17" s="159" t="s">
        <v>337</v>
      </c>
      <c r="Y17" s="159" t="s">
        <v>349</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19" t="s">
        <v>346</v>
      </c>
      <c r="D18" s="320"/>
      <c r="E18" s="320"/>
      <c r="F18" s="320"/>
      <c r="G18" s="320"/>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203" t="s">
        <v>352</v>
      </c>
      <c r="D19" s="195"/>
      <c r="E19" s="196">
        <v>2.76</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c r="A20" s="174">
        <v>5</v>
      </c>
      <c r="B20" s="175" t="s">
        <v>353</v>
      </c>
      <c r="C20" s="190" t="s">
        <v>354</v>
      </c>
      <c r="D20" s="176" t="s">
        <v>335</v>
      </c>
      <c r="E20" s="177">
        <v>0.27600000000000002</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0.86799999999999999</v>
      </c>
      <c r="V20" s="159">
        <f>ROUND(E20*U20,2)</f>
        <v>0.24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19" t="s">
        <v>355</v>
      </c>
      <c r="D21" s="320"/>
      <c r="E21" s="320"/>
      <c r="F21" s="320"/>
      <c r="G21" s="320"/>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1">
      <c r="A22" s="182">
        <v>6</v>
      </c>
      <c r="B22" s="183" t="s">
        <v>356</v>
      </c>
      <c r="C22" s="191" t="s">
        <v>357</v>
      </c>
      <c r="D22" s="184" t="s">
        <v>335</v>
      </c>
      <c r="E22" s="185">
        <v>0.27600000000000002</v>
      </c>
      <c r="F22" s="186"/>
      <c r="G22" s="187">
        <f>ROUND(E22*F22,2)</f>
        <v>0</v>
      </c>
      <c r="H22" s="186"/>
      <c r="I22" s="187">
        <f>ROUND(E22*H22,2)</f>
        <v>0</v>
      </c>
      <c r="J22" s="186"/>
      <c r="K22" s="187">
        <f>ROUND(E22*J22,2)</f>
        <v>0</v>
      </c>
      <c r="L22" s="187">
        <v>21</v>
      </c>
      <c r="M22" s="187">
        <f>G22*(1+L22/100)</f>
        <v>0</v>
      </c>
      <c r="N22" s="185">
        <v>0</v>
      </c>
      <c r="O22" s="185">
        <f>ROUND(E22*N22,2)</f>
        <v>0</v>
      </c>
      <c r="P22" s="185">
        <v>0</v>
      </c>
      <c r="Q22" s="185">
        <f>ROUND(E22*P22,2)</f>
        <v>0</v>
      </c>
      <c r="R22" s="187" t="s">
        <v>336</v>
      </c>
      <c r="S22" s="187" t="s">
        <v>273</v>
      </c>
      <c r="T22" s="188" t="s">
        <v>273</v>
      </c>
      <c r="U22" s="159">
        <v>0.65200000000000002</v>
      </c>
      <c r="V22" s="159">
        <f>ROUND(E22*U22,2)</f>
        <v>0.18</v>
      </c>
      <c r="W22" s="159"/>
      <c r="X22" s="159" t="s">
        <v>337</v>
      </c>
      <c r="Y22" s="159" t="s">
        <v>275</v>
      </c>
      <c r="Z22" s="149"/>
      <c r="AA22" s="149"/>
      <c r="AB22" s="149"/>
      <c r="AC22" s="149"/>
      <c r="AD22" s="149"/>
      <c r="AE22" s="149"/>
      <c r="AF22" s="149"/>
      <c r="AG22" s="149" t="s">
        <v>338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7</v>
      </c>
      <c r="B23" s="175" t="s">
        <v>358</v>
      </c>
      <c r="C23" s="190" t="s">
        <v>359</v>
      </c>
      <c r="D23" s="176" t="s">
        <v>360</v>
      </c>
      <c r="E23" s="177">
        <v>0.45540000000000003</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203" t="s">
        <v>361</v>
      </c>
      <c r="D24" s="195"/>
      <c r="E24" s="196">
        <v>0.45540000000000003</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342</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c r="A25" s="164" t="s">
        <v>268</v>
      </c>
      <c r="B25" s="165" t="s">
        <v>138</v>
      </c>
      <c r="C25" s="189" t="s">
        <v>139</v>
      </c>
      <c r="D25" s="166"/>
      <c r="E25" s="167"/>
      <c r="F25" s="168"/>
      <c r="G25" s="168">
        <f>SUMIF(AG26:AG180,"&lt;&gt;NOR",G26:G180)</f>
        <v>0</v>
      </c>
      <c r="H25" s="168"/>
      <c r="I25" s="168">
        <f>SUM(I26:I180)</f>
        <v>0</v>
      </c>
      <c r="J25" s="168"/>
      <c r="K25" s="168">
        <f>SUM(K26:K180)</f>
        <v>0</v>
      </c>
      <c r="L25" s="168"/>
      <c r="M25" s="168">
        <f>SUM(M26:M180)</f>
        <v>0</v>
      </c>
      <c r="N25" s="167"/>
      <c r="O25" s="167">
        <f>SUM(O26:O180)</f>
        <v>44.38</v>
      </c>
      <c r="P25" s="167"/>
      <c r="Q25" s="167">
        <f>SUM(Q26:Q180)</f>
        <v>0</v>
      </c>
      <c r="R25" s="168"/>
      <c r="S25" s="168"/>
      <c r="T25" s="169"/>
      <c r="U25" s="163"/>
      <c r="V25" s="163">
        <f>SUM(V26:V180)</f>
        <v>294.16000000000003</v>
      </c>
      <c r="W25" s="163"/>
      <c r="X25" s="163"/>
      <c r="Y25" s="163"/>
      <c r="AG25" t="s">
        <v>269</v>
      </c>
    </row>
    <row r="26" spans="1:60" ht="22.5" outlineLevel="1">
      <c r="A26" s="174">
        <v>8</v>
      </c>
      <c r="B26" s="175" t="s">
        <v>362</v>
      </c>
      <c r="C26" s="190" t="s">
        <v>363</v>
      </c>
      <c r="D26" s="176" t="s">
        <v>364</v>
      </c>
      <c r="E26" s="177">
        <v>12</v>
      </c>
      <c r="F26" s="178"/>
      <c r="G26" s="179">
        <f>ROUND(E26*F26,2)</f>
        <v>0</v>
      </c>
      <c r="H26" s="178"/>
      <c r="I26" s="179">
        <f>ROUND(E26*H26,2)</f>
        <v>0</v>
      </c>
      <c r="J26" s="178"/>
      <c r="K26" s="179">
        <f>ROUND(E26*J26,2)</f>
        <v>0</v>
      </c>
      <c r="L26" s="179">
        <v>21</v>
      </c>
      <c r="M26" s="179">
        <f>G26*(1+L26/100)</f>
        <v>0</v>
      </c>
      <c r="N26" s="177">
        <v>1.2970000000000001E-2</v>
      </c>
      <c r="O26" s="177">
        <f>ROUND(E26*N26,2)</f>
        <v>0.16</v>
      </c>
      <c r="P26" s="177">
        <v>0</v>
      </c>
      <c r="Q26" s="177">
        <f>ROUND(E26*P26,2)</f>
        <v>0</v>
      </c>
      <c r="R26" s="179" t="s">
        <v>365</v>
      </c>
      <c r="S26" s="179" t="s">
        <v>273</v>
      </c>
      <c r="T26" s="180" t="s">
        <v>273</v>
      </c>
      <c r="U26" s="159">
        <v>0.16069</v>
      </c>
      <c r="V26" s="159">
        <f>ROUND(E26*U26,2)</f>
        <v>1.93</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19" t="s">
        <v>366</v>
      </c>
      <c r="D27" s="320"/>
      <c r="E27" s="320"/>
      <c r="F27" s="320"/>
      <c r="G27" s="320"/>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340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c r="A28" s="174">
        <v>9</v>
      </c>
      <c r="B28" s="175" t="s">
        <v>367</v>
      </c>
      <c r="C28" s="190" t="s">
        <v>368</v>
      </c>
      <c r="D28" s="176" t="s">
        <v>364</v>
      </c>
      <c r="E28" s="177">
        <v>10</v>
      </c>
      <c r="F28" s="178"/>
      <c r="G28" s="179">
        <f>ROUND(E28*F28,2)</f>
        <v>0</v>
      </c>
      <c r="H28" s="178"/>
      <c r="I28" s="179">
        <f>ROUND(E28*H28,2)</f>
        <v>0</v>
      </c>
      <c r="J28" s="178"/>
      <c r="K28" s="179">
        <f>ROUND(E28*J28,2)</f>
        <v>0</v>
      </c>
      <c r="L28" s="179">
        <v>21</v>
      </c>
      <c r="M28" s="179">
        <f>G28*(1+L28/100)</f>
        <v>0</v>
      </c>
      <c r="N28" s="177">
        <v>1.9779999999999999E-2</v>
      </c>
      <c r="O28" s="177">
        <f>ROUND(E28*N28,2)</f>
        <v>0.2</v>
      </c>
      <c r="P28" s="177">
        <v>0</v>
      </c>
      <c r="Q28" s="177">
        <f>ROUND(E28*P28,2)</f>
        <v>0</v>
      </c>
      <c r="R28" s="179" t="s">
        <v>365</v>
      </c>
      <c r="S28" s="179" t="s">
        <v>273</v>
      </c>
      <c r="T28" s="180" t="s">
        <v>273</v>
      </c>
      <c r="U28" s="159">
        <v>0.23702999999999999</v>
      </c>
      <c r="V28" s="159">
        <f>ROUND(E28*U28,2)</f>
        <v>2.37</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19" t="s">
        <v>366</v>
      </c>
      <c r="D29" s="320"/>
      <c r="E29" s="320"/>
      <c r="F29" s="320"/>
      <c r="G29" s="320"/>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c r="A30" s="174">
        <v>10</v>
      </c>
      <c r="B30" s="175" t="s">
        <v>369</v>
      </c>
      <c r="C30" s="190" t="s">
        <v>370</v>
      </c>
      <c r="D30" s="176" t="s">
        <v>364</v>
      </c>
      <c r="E30" s="177">
        <v>8</v>
      </c>
      <c r="F30" s="178"/>
      <c r="G30" s="179">
        <f>ROUND(E30*F30,2)</f>
        <v>0</v>
      </c>
      <c r="H30" s="178"/>
      <c r="I30" s="179">
        <f>ROUND(E30*H30,2)</f>
        <v>0</v>
      </c>
      <c r="J30" s="178"/>
      <c r="K30" s="179">
        <f>ROUND(E30*J30,2)</f>
        <v>0</v>
      </c>
      <c r="L30" s="179">
        <v>21</v>
      </c>
      <c r="M30" s="179">
        <f>G30*(1+L30/100)</f>
        <v>0</v>
      </c>
      <c r="N30" s="177">
        <v>5.3749999999999999E-2</v>
      </c>
      <c r="O30" s="177">
        <f>ROUND(E30*N30,2)</f>
        <v>0.43</v>
      </c>
      <c r="P30" s="177">
        <v>0</v>
      </c>
      <c r="Q30" s="177">
        <f>ROUND(E30*P30,2)</f>
        <v>0</v>
      </c>
      <c r="R30" s="179" t="s">
        <v>365</v>
      </c>
      <c r="S30" s="179" t="s">
        <v>273</v>
      </c>
      <c r="T30" s="180" t="s">
        <v>273</v>
      </c>
      <c r="U30" s="159">
        <v>0.23100000000000001</v>
      </c>
      <c r="V30" s="159">
        <f>ROUND(E30*U30,2)</f>
        <v>1.85</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19" t="s">
        <v>366</v>
      </c>
      <c r="D31" s="320"/>
      <c r="E31" s="320"/>
      <c r="F31" s="320"/>
      <c r="G31" s="320"/>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340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c r="A32" s="174">
        <v>11</v>
      </c>
      <c r="B32" s="175" t="s">
        <v>371</v>
      </c>
      <c r="C32" s="190" t="s">
        <v>372</v>
      </c>
      <c r="D32" s="176" t="s">
        <v>364</v>
      </c>
      <c r="E32" s="177">
        <v>8</v>
      </c>
      <c r="F32" s="178"/>
      <c r="G32" s="179">
        <f>ROUND(E32*F32,2)</f>
        <v>0</v>
      </c>
      <c r="H32" s="178"/>
      <c r="I32" s="179">
        <f>ROUND(E32*H32,2)</f>
        <v>0</v>
      </c>
      <c r="J32" s="178"/>
      <c r="K32" s="179">
        <f>ROUND(E32*J32,2)</f>
        <v>0</v>
      </c>
      <c r="L32" s="179">
        <v>21</v>
      </c>
      <c r="M32" s="179">
        <f>G32*(1+L32/100)</f>
        <v>0</v>
      </c>
      <c r="N32" s="177">
        <v>8.2059999999999994E-2</v>
      </c>
      <c r="O32" s="177">
        <f>ROUND(E32*N32,2)</f>
        <v>0.66</v>
      </c>
      <c r="P32" s="177">
        <v>0</v>
      </c>
      <c r="Q32" s="177">
        <f>ROUND(E32*P32,2)</f>
        <v>0</v>
      </c>
      <c r="R32" s="179" t="s">
        <v>365</v>
      </c>
      <c r="S32" s="179" t="s">
        <v>273</v>
      </c>
      <c r="T32" s="180" t="s">
        <v>273</v>
      </c>
      <c r="U32" s="159">
        <v>0.34100000000000003</v>
      </c>
      <c r="V32" s="159">
        <f>ROUND(E32*U32,2)</f>
        <v>2.73</v>
      </c>
      <c r="W32" s="159"/>
      <c r="X32" s="159" t="s">
        <v>337</v>
      </c>
      <c r="Y32" s="159" t="s">
        <v>275</v>
      </c>
      <c r="Z32" s="149"/>
      <c r="AA32" s="149"/>
      <c r="AB32" s="149"/>
      <c r="AC32" s="149"/>
      <c r="AD32" s="149"/>
      <c r="AE32" s="149"/>
      <c r="AF32" s="149"/>
      <c r="AG32" s="149" t="s">
        <v>338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319" t="s">
        <v>366</v>
      </c>
      <c r="D33" s="320"/>
      <c r="E33" s="320"/>
      <c r="F33" s="320"/>
      <c r="G33" s="320"/>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c r="A34" s="174">
        <v>12</v>
      </c>
      <c r="B34" s="175" t="s">
        <v>373</v>
      </c>
      <c r="C34" s="190" t="s">
        <v>374</v>
      </c>
      <c r="D34" s="176" t="s">
        <v>364</v>
      </c>
      <c r="E34" s="177">
        <v>4</v>
      </c>
      <c r="F34" s="178"/>
      <c r="G34" s="179">
        <f>ROUND(E34*F34,2)</f>
        <v>0</v>
      </c>
      <c r="H34" s="178"/>
      <c r="I34" s="179">
        <f>ROUND(E34*H34,2)</f>
        <v>0</v>
      </c>
      <c r="J34" s="178"/>
      <c r="K34" s="179">
        <f>ROUND(E34*J34,2)</f>
        <v>0</v>
      </c>
      <c r="L34" s="179">
        <v>21</v>
      </c>
      <c r="M34" s="179">
        <f>G34*(1+L34/100)</f>
        <v>0</v>
      </c>
      <c r="N34" s="177">
        <v>0.1326</v>
      </c>
      <c r="O34" s="177">
        <f>ROUND(E34*N34,2)</f>
        <v>0.53</v>
      </c>
      <c r="P34" s="177">
        <v>0</v>
      </c>
      <c r="Q34" s="177">
        <f>ROUND(E34*P34,2)</f>
        <v>0</v>
      </c>
      <c r="R34" s="179" t="s">
        <v>365</v>
      </c>
      <c r="S34" s="179" t="s">
        <v>273</v>
      </c>
      <c r="T34" s="180" t="s">
        <v>273</v>
      </c>
      <c r="U34" s="159">
        <v>0.55100000000000005</v>
      </c>
      <c r="V34" s="159">
        <f>ROUND(E34*U34,2)</f>
        <v>2.2000000000000002</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319" t="s">
        <v>366</v>
      </c>
      <c r="D35" s="320"/>
      <c r="E35" s="320"/>
      <c r="F35" s="320"/>
      <c r="G35" s="320"/>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340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2.5" outlineLevel="1">
      <c r="A36" s="174">
        <v>13</v>
      </c>
      <c r="B36" s="175" t="s">
        <v>375</v>
      </c>
      <c r="C36" s="190" t="s">
        <v>376</v>
      </c>
      <c r="D36" s="176" t="s">
        <v>364</v>
      </c>
      <c r="E36" s="177">
        <v>2</v>
      </c>
      <c r="F36" s="178"/>
      <c r="G36" s="179">
        <f>ROUND(E36*F36,2)</f>
        <v>0</v>
      </c>
      <c r="H36" s="178"/>
      <c r="I36" s="179">
        <f>ROUND(E36*H36,2)</f>
        <v>0</v>
      </c>
      <c r="J36" s="178"/>
      <c r="K36" s="179">
        <f>ROUND(E36*J36,2)</f>
        <v>0</v>
      </c>
      <c r="L36" s="179">
        <v>21</v>
      </c>
      <c r="M36" s="179">
        <f>G36*(1+L36/100)</f>
        <v>0</v>
      </c>
      <c r="N36" s="177">
        <v>0.20047999999999999</v>
      </c>
      <c r="O36" s="177">
        <f>ROUND(E36*N36,2)</f>
        <v>0.4</v>
      </c>
      <c r="P36" s="177">
        <v>0</v>
      </c>
      <c r="Q36" s="177">
        <f>ROUND(E36*P36,2)</f>
        <v>0</v>
      </c>
      <c r="R36" s="179" t="s">
        <v>365</v>
      </c>
      <c r="S36" s="179" t="s">
        <v>273</v>
      </c>
      <c r="T36" s="180" t="s">
        <v>273</v>
      </c>
      <c r="U36" s="159">
        <v>0.78100000000000003</v>
      </c>
      <c r="V36" s="159">
        <f>ROUND(E36*U36,2)</f>
        <v>1.56</v>
      </c>
      <c r="W36" s="159"/>
      <c r="X36" s="159" t="s">
        <v>337</v>
      </c>
      <c r="Y36" s="159" t="s">
        <v>275</v>
      </c>
      <c r="Z36" s="149"/>
      <c r="AA36" s="149"/>
      <c r="AB36" s="149"/>
      <c r="AC36" s="149"/>
      <c r="AD36" s="149"/>
      <c r="AE36" s="149"/>
      <c r="AF36" s="149"/>
      <c r="AG36" s="149" t="s">
        <v>338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19" t="s">
        <v>366</v>
      </c>
      <c r="D37" s="320"/>
      <c r="E37" s="320"/>
      <c r="F37" s="320"/>
      <c r="G37" s="320"/>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340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c r="A38" s="174">
        <v>14</v>
      </c>
      <c r="B38" s="175" t="s">
        <v>377</v>
      </c>
      <c r="C38" s="190" t="s">
        <v>378</v>
      </c>
      <c r="D38" s="176" t="s">
        <v>335</v>
      </c>
      <c r="E38" s="177">
        <v>0.79730999999999996</v>
      </c>
      <c r="F38" s="178"/>
      <c r="G38" s="179">
        <f>ROUND(E38*F38,2)</f>
        <v>0</v>
      </c>
      <c r="H38" s="178"/>
      <c r="I38" s="179">
        <f>ROUND(E38*H38,2)</f>
        <v>0</v>
      </c>
      <c r="J38" s="178"/>
      <c r="K38" s="179">
        <f>ROUND(E38*J38,2)</f>
        <v>0</v>
      </c>
      <c r="L38" s="179">
        <v>21</v>
      </c>
      <c r="M38" s="179">
        <f>G38*(1+L38/100)</f>
        <v>0</v>
      </c>
      <c r="N38" s="177">
        <v>1.9245399999999999</v>
      </c>
      <c r="O38" s="177">
        <f>ROUND(E38*N38,2)</f>
        <v>1.53</v>
      </c>
      <c r="P38" s="177">
        <v>0</v>
      </c>
      <c r="Q38" s="177">
        <f>ROUND(E38*P38,2)</f>
        <v>0</v>
      </c>
      <c r="R38" s="179" t="s">
        <v>365</v>
      </c>
      <c r="S38" s="179" t="s">
        <v>273</v>
      </c>
      <c r="T38" s="180" t="s">
        <v>273</v>
      </c>
      <c r="U38" s="159">
        <v>4.7939999999999996</v>
      </c>
      <c r="V38" s="159">
        <f>ROUND(E38*U38,2)</f>
        <v>3.82</v>
      </c>
      <c r="W38" s="159"/>
      <c r="X38" s="159" t="s">
        <v>337</v>
      </c>
      <c r="Y38" s="159" t="s">
        <v>275</v>
      </c>
      <c r="Z38" s="149"/>
      <c r="AA38" s="149"/>
      <c r="AB38" s="149"/>
      <c r="AC38" s="149"/>
      <c r="AD38" s="149"/>
      <c r="AE38" s="149"/>
      <c r="AF38" s="149"/>
      <c r="AG38" s="149" t="s">
        <v>338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319" t="s">
        <v>366</v>
      </c>
      <c r="D39" s="320"/>
      <c r="E39" s="320"/>
      <c r="F39" s="320"/>
      <c r="G39" s="320"/>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340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203" t="s">
        <v>379</v>
      </c>
      <c r="D40" s="195"/>
      <c r="E40" s="196">
        <v>0.66959999999999997</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342</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203" t="s">
        <v>380</v>
      </c>
      <c r="D41" s="195"/>
      <c r="E41" s="196">
        <v>0.12770999999999999</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c r="A42" s="174">
        <v>15</v>
      </c>
      <c r="B42" s="175" t="s">
        <v>381</v>
      </c>
      <c r="C42" s="190" t="s">
        <v>382</v>
      </c>
      <c r="D42" s="176" t="s">
        <v>335</v>
      </c>
      <c r="E42" s="177">
        <v>2.9060600000000001</v>
      </c>
      <c r="F42" s="178"/>
      <c r="G42" s="179">
        <f>ROUND(E42*F42,2)</f>
        <v>0</v>
      </c>
      <c r="H42" s="178"/>
      <c r="I42" s="179">
        <f>ROUND(E42*H42,2)</f>
        <v>0</v>
      </c>
      <c r="J42" s="178"/>
      <c r="K42" s="179">
        <f>ROUND(E42*J42,2)</f>
        <v>0</v>
      </c>
      <c r="L42" s="179">
        <v>21</v>
      </c>
      <c r="M42" s="179">
        <f>G42*(1+L42/100)</f>
        <v>0</v>
      </c>
      <c r="N42" s="177">
        <v>1.9245399999999999</v>
      </c>
      <c r="O42" s="177">
        <f>ROUND(E42*N42,2)</f>
        <v>5.59</v>
      </c>
      <c r="P42" s="177">
        <v>0</v>
      </c>
      <c r="Q42" s="177">
        <f>ROUND(E42*P42,2)</f>
        <v>0</v>
      </c>
      <c r="R42" s="179" t="s">
        <v>365</v>
      </c>
      <c r="S42" s="179" t="s">
        <v>273</v>
      </c>
      <c r="T42" s="180" t="s">
        <v>273</v>
      </c>
      <c r="U42" s="159">
        <v>3.8420000000000001</v>
      </c>
      <c r="V42" s="159">
        <f>ROUND(E42*U42,2)</f>
        <v>11.17</v>
      </c>
      <c r="W42" s="159"/>
      <c r="X42" s="159" t="s">
        <v>337</v>
      </c>
      <c r="Y42" s="159" t="s">
        <v>275</v>
      </c>
      <c r="Z42" s="149"/>
      <c r="AA42" s="149"/>
      <c r="AB42" s="149"/>
      <c r="AC42" s="149"/>
      <c r="AD42" s="149"/>
      <c r="AE42" s="149"/>
      <c r="AF42" s="149"/>
      <c r="AG42" s="149" t="s">
        <v>338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19" t="s">
        <v>366</v>
      </c>
      <c r="D43" s="320"/>
      <c r="E43" s="320"/>
      <c r="F43" s="320"/>
      <c r="G43" s="320"/>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203" t="s">
        <v>383</v>
      </c>
      <c r="D44" s="195"/>
      <c r="E44" s="196">
        <v>2.9060600000000001</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342</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c r="A45" s="174">
        <v>16</v>
      </c>
      <c r="B45" s="175" t="s">
        <v>384</v>
      </c>
      <c r="C45" s="190" t="s">
        <v>385</v>
      </c>
      <c r="D45" s="176" t="s">
        <v>335</v>
      </c>
      <c r="E45" s="177">
        <v>7.3080000000000006E-2</v>
      </c>
      <c r="F45" s="178"/>
      <c r="G45" s="179">
        <f>ROUND(E45*F45,2)</f>
        <v>0</v>
      </c>
      <c r="H45" s="178"/>
      <c r="I45" s="179">
        <f>ROUND(E45*H45,2)</f>
        <v>0</v>
      </c>
      <c r="J45" s="178"/>
      <c r="K45" s="179">
        <f>ROUND(E45*J45,2)</f>
        <v>0</v>
      </c>
      <c r="L45" s="179">
        <v>21</v>
      </c>
      <c r="M45" s="179">
        <f>G45*(1+L45/100)</f>
        <v>0</v>
      </c>
      <c r="N45" s="177">
        <v>0.74602000000000002</v>
      </c>
      <c r="O45" s="177">
        <f>ROUND(E45*N45,2)</f>
        <v>0.05</v>
      </c>
      <c r="P45" s="177">
        <v>0</v>
      </c>
      <c r="Q45" s="177">
        <f>ROUND(E45*P45,2)</f>
        <v>0</v>
      </c>
      <c r="R45" s="179" t="s">
        <v>365</v>
      </c>
      <c r="S45" s="179" t="s">
        <v>273</v>
      </c>
      <c r="T45" s="180" t="s">
        <v>273</v>
      </c>
      <c r="U45" s="159">
        <v>8.1549999999999994</v>
      </c>
      <c r="V45" s="159">
        <f>ROUND(E45*U45,2)</f>
        <v>0.6</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19" t="s">
        <v>386</v>
      </c>
      <c r="D46" s="320"/>
      <c r="E46" s="320"/>
      <c r="F46" s="320"/>
      <c r="G46" s="320"/>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340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203" t="s">
        <v>387</v>
      </c>
      <c r="D47" s="195"/>
      <c r="E47" s="196"/>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342</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203" t="s">
        <v>388</v>
      </c>
      <c r="D48" s="195"/>
      <c r="E48" s="196">
        <v>7.3080000000000006E-2</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342</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1">
      <c r="A49" s="174">
        <v>17</v>
      </c>
      <c r="B49" s="175" t="s">
        <v>389</v>
      </c>
      <c r="C49" s="190" t="s">
        <v>390</v>
      </c>
      <c r="D49" s="176" t="s">
        <v>335</v>
      </c>
      <c r="E49" s="177">
        <v>0.25829999999999997</v>
      </c>
      <c r="F49" s="178"/>
      <c r="G49" s="179">
        <f>ROUND(E49*F49,2)</f>
        <v>0</v>
      </c>
      <c r="H49" s="178"/>
      <c r="I49" s="179">
        <f>ROUND(E49*H49,2)</f>
        <v>0</v>
      </c>
      <c r="J49" s="178"/>
      <c r="K49" s="179">
        <f>ROUND(E49*J49,2)</f>
        <v>0</v>
      </c>
      <c r="L49" s="179">
        <v>21</v>
      </c>
      <c r="M49" s="179">
        <f>G49*(1+L49/100)</f>
        <v>0</v>
      </c>
      <c r="N49" s="177">
        <v>0.74602000000000002</v>
      </c>
      <c r="O49" s="177">
        <f>ROUND(E49*N49,2)</f>
        <v>0.19</v>
      </c>
      <c r="P49" s="177">
        <v>0</v>
      </c>
      <c r="Q49" s="177">
        <f>ROUND(E49*P49,2)</f>
        <v>0</v>
      </c>
      <c r="R49" s="179" t="s">
        <v>365</v>
      </c>
      <c r="S49" s="179" t="s">
        <v>273</v>
      </c>
      <c r="T49" s="180" t="s">
        <v>273</v>
      </c>
      <c r="U49" s="159">
        <v>6.7830000000000004</v>
      </c>
      <c r="V49" s="159">
        <f>ROUND(E49*U49,2)</f>
        <v>1.75</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19" t="s">
        <v>386</v>
      </c>
      <c r="D50" s="320"/>
      <c r="E50" s="320"/>
      <c r="F50" s="320"/>
      <c r="G50" s="320"/>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340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387</v>
      </c>
      <c r="D51" s="195"/>
      <c r="E51" s="196"/>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391</v>
      </c>
      <c r="D52" s="195"/>
      <c r="E52" s="196">
        <v>0.25829999999999997</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c r="A53" s="174">
        <v>18</v>
      </c>
      <c r="B53" s="175" t="s">
        <v>392</v>
      </c>
      <c r="C53" s="190" t="s">
        <v>393</v>
      </c>
      <c r="D53" s="176" t="s">
        <v>335</v>
      </c>
      <c r="E53" s="177">
        <v>6.1470000000000002</v>
      </c>
      <c r="F53" s="178"/>
      <c r="G53" s="179">
        <f>ROUND(E53*F53,2)</f>
        <v>0</v>
      </c>
      <c r="H53" s="178"/>
      <c r="I53" s="179">
        <f>ROUND(E53*H53,2)</f>
        <v>0</v>
      </c>
      <c r="J53" s="178"/>
      <c r="K53" s="179">
        <f>ROUND(E53*J53,2)</f>
        <v>0</v>
      </c>
      <c r="L53" s="179">
        <v>21</v>
      </c>
      <c r="M53" s="179">
        <f>G53*(1+L53/100)</f>
        <v>0</v>
      </c>
      <c r="N53" s="177">
        <v>0.58179999999999998</v>
      </c>
      <c r="O53" s="177">
        <f>ROUND(E53*N53,2)</f>
        <v>3.58</v>
      </c>
      <c r="P53" s="177">
        <v>0</v>
      </c>
      <c r="Q53" s="177">
        <f>ROUND(E53*P53,2)</f>
        <v>0</v>
      </c>
      <c r="R53" s="179" t="s">
        <v>365</v>
      </c>
      <c r="S53" s="179" t="s">
        <v>273</v>
      </c>
      <c r="T53" s="180" t="s">
        <v>273</v>
      </c>
      <c r="U53" s="159">
        <v>6.4406800000000004</v>
      </c>
      <c r="V53" s="159">
        <f>ROUND(E53*U53,2)</f>
        <v>39.590000000000003</v>
      </c>
      <c r="W53" s="159"/>
      <c r="X53" s="159" t="s">
        <v>337</v>
      </c>
      <c r="Y53" s="159" t="s">
        <v>275</v>
      </c>
      <c r="Z53" s="149"/>
      <c r="AA53" s="149"/>
      <c r="AB53" s="149"/>
      <c r="AC53" s="149"/>
      <c r="AD53" s="149"/>
      <c r="AE53" s="149"/>
      <c r="AF53" s="149"/>
      <c r="AG53" s="149" t="s">
        <v>338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19" t="s">
        <v>386</v>
      </c>
      <c r="D54" s="320"/>
      <c r="E54" s="320"/>
      <c r="F54" s="320"/>
      <c r="G54" s="320"/>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340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2">
      <c r="A55" s="156"/>
      <c r="B55" s="157"/>
      <c r="C55" s="203" t="s">
        <v>394</v>
      </c>
      <c r="D55" s="195"/>
      <c r="E55" s="196">
        <v>6.1470000000000002</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342</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4">
        <v>19</v>
      </c>
      <c r="B56" s="175" t="s">
        <v>395</v>
      </c>
      <c r="C56" s="190" t="s">
        <v>396</v>
      </c>
      <c r="D56" s="176" t="s">
        <v>364</v>
      </c>
      <c r="E56" s="177">
        <v>3</v>
      </c>
      <c r="F56" s="178"/>
      <c r="G56" s="179">
        <f>ROUND(E56*F56,2)</f>
        <v>0</v>
      </c>
      <c r="H56" s="178"/>
      <c r="I56" s="179">
        <f>ROUND(E56*H56,2)</f>
        <v>0</v>
      </c>
      <c r="J56" s="178"/>
      <c r="K56" s="179">
        <f>ROUND(E56*J56,2)</f>
        <v>0</v>
      </c>
      <c r="L56" s="179">
        <v>21</v>
      </c>
      <c r="M56" s="179">
        <f>G56*(1+L56/100)</f>
        <v>0</v>
      </c>
      <c r="N56" s="177">
        <v>2.6509999999999999E-2</v>
      </c>
      <c r="O56" s="177">
        <f>ROUND(E56*N56,2)</f>
        <v>0.08</v>
      </c>
      <c r="P56" s="177">
        <v>0</v>
      </c>
      <c r="Q56" s="177">
        <f>ROUND(E56*P56,2)</f>
        <v>0</v>
      </c>
      <c r="R56" s="179" t="s">
        <v>397</v>
      </c>
      <c r="S56" s="179" t="s">
        <v>273</v>
      </c>
      <c r="T56" s="180" t="s">
        <v>273</v>
      </c>
      <c r="U56" s="159">
        <v>0.24199999999999999</v>
      </c>
      <c r="V56" s="159">
        <f>ROUND(E56*U56,2)</f>
        <v>0.73</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203" t="s">
        <v>398</v>
      </c>
      <c r="D57" s="195"/>
      <c r="E57" s="196">
        <v>3</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20</v>
      </c>
      <c r="B58" s="175" t="s">
        <v>399</v>
      </c>
      <c r="C58" s="190" t="s">
        <v>400</v>
      </c>
      <c r="D58" s="176" t="s">
        <v>364</v>
      </c>
      <c r="E58" s="177">
        <v>1</v>
      </c>
      <c r="F58" s="178"/>
      <c r="G58" s="179">
        <f>ROUND(E58*F58,2)</f>
        <v>0</v>
      </c>
      <c r="H58" s="178"/>
      <c r="I58" s="179">
        <f>ROUND(E58*H58,2)</f>
        <v>0</v>
      </c>
      <c r="J58" s="178"/>
      <c r="K58" s="179">
        <f>ROUND(E58*J58,2)</f>
        <v>0</v>
      </c>
      <c r="L58" s="179">
        <v>21</v>
      </c>
      <c r="M58" s="179">
        <f>G58*(1+L58/100)</f>
        <v>0</v>
      </c>
      <c r="N58" s="177">
        <v>3.9789999999999999E-2</v>
      </c>
      <c r="O58" s="177">
        <f>ROUND(E58*N58,2)</f>
        <v>0.04</v>
      </c>
      <c r="P58" s="177">
        <v>0</v>
      </c>
      <c r="Q58" s="177">
        <f>ROUND(E58*P58,2)</f>
        <v>0</v>
      </c>
      <c r="R58" s="179" t="s">
        <v>397</v>
      </c>
      <c r="S58" s="179" t="s">
        <v>273</v>
      </c>
      <c r="T58" s="180" t="s">
        <v>273</v>
      </c>
      <c r="U58" s="159">
        <v>0.24199999999999999</v>
      </c>
      <c r="V58" s="159">
        <f>ROUND(E58*U58,2)</f>
        <v>0.24</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203" t="s">
        <v>401</v>
      </c>
      <c r="D59" s="195"/>
      <c r="E59" s="196">
        <v>1</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342</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4">
        <v>21</v>
      </c>
      <c r="B60" s="175" t="s">
        <v>402</v>
      </c>
      <c r="C60" s="190" t="s">
        <v>403</v>
      </c>
      <c r="D60" s="176" t="s">
        <v>335</v>
      </c>
      <c r="E60" s="177">
        <v>1.6287799999999999</v>
      </c>
      <c r="F60" s="178"/>
      <c r="G60" s="179">
        <f>ROUND(E60*F60,2)</f>
        <v>0</v>
      </c>
      <c r="H60" s="178"/>
      <c r="I60" s="179">
        <f>ROUND(E60*H60,2)</f>
        <v>0</v>
      </c>
      <c r="J60" s="178"/>
      <c r="K60" s="179">
        <f>ROUND(E60*J60,2)</f>
        <v>0</v>
      </c>
      <c r="L60" s="179">
        <v>21</v>
      </c>
      <c r="M60" s="179">
        <f>G60*(1+L60/100)</f>
        <v>0</v>
      </c>
      <c r="N60" s="177">
        <v>1.9048</v>
      </c>
      <c r="O60" s="177">
        <f>ROUND(E60*N60,2)</f>
        <v>3.1</v>
      </c>
      <c r="P60" s="177">
        <v>0</v>
      </c>
      <c r="Q60" s="177">
        <f>ROUND(E60*P60,2)</f>
        <v>0</v>
      </c>
      <c r="R60" s="179" t="s">
        <v>365</v>
      </c>
      <c r="S60" s="179" t="s">
        <v>273</v>
      </c>
      <c r="T60" s="180" t="s">
        <v>273</v>
      </c>
      <c r="U60" s="159">
        <v>6.77</v>
      </c>
      <c r="V60" s="159">
        <f>ROUND(E60*U60,2)</f>
        <v>11.03</v>
      </c>
      <c r="W60" s="159"/>
      <c r="X60" s="159" t="s">
        <v>337</v>
      </c>
      <c r="Y60" s="159" t="s">
        <v>275</v>
      </c>
      <c r="Z60" s="149"/>
      <c r="AA60" s="149"/>
      <c r="AB60" s="149"/>
      <c r="AC60" s="149"/>
      <c r="AD60" s="149"/>
      <c r="AE60" s="149"/>
      <c r="AF60" s="149"/>
      <c r="AG60" s="149" t="s">
        <v>338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319" t="s">
        <v>404</v>
      </c>
      <c r="D61" s="320"/>
      <c r="E61" s="320"/>
      <c r="F61" s="320"/>
      <c r="G61" s="320"/>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203" t="s">
        <v>405</v>
      </c>
      <c r="D62" s="195"/>
      <c r="E62" s="196">
        <v>0.45350000000000001</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342</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203" t="s">
        <v>406</v>
      </c>
      <c r="D63" s="195"/>
      <c r="E63" s="196">
        <v>0.38423000000000002</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342</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203" t="s">
        <v>407</v>
      </c>
      <c r="D64" s="195"/>
      <c r="E64" s="196">
        <v>0.44924999999999998</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342</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c r="A65" s="156"/>
      <c r="B65" s="157"/>
      <c r="C65" s="203" t="s">
        <v>408</v>
      </c>
      <c r="D65" s="195"/>
      <c r="E65" s="196">
        <v>0.1008</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203" t="s">
        <v>409</v>
      </c>
      <c r="D66" s="195"/>
      <c r="E66" s="196">
        <v>0.24099999999999999</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342</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22</v>
      </c>
      <c r="B67" s="175" t="s">
        <v>410</v>
      </c>
      <c r="C67" s="190" t="s">
        <v>411</v>
      </c>
      <c r="D67" s="176" t="s">
        <v>364</v>
      </c>
      <c r="E67" s="177">
        <v>10</v>
      </c>
      <c r="F67" s="178"/>
      <c r="G67" s="179">
        <f>ROUND(E67*F67,2)</f>
        <v>0</v>
      </c>
      <c r="H67" s="178"/>
      <c r="I67" s="179">
        <f>ROUND(E67*H67,2)</f>
        <v>0</v>
      </c>
      <c r="J67" s="178"/>
      <c r="K67" s="179">
        <f>ROUND(E67*J67,2)</f>
        <v>0</v>
      </c>
      <c r="L67" s="179">
        <v>21</v>
      </c>
      <c r="M67" s="179">
        <f>G67*(1+L67/100)</f>
        <v>0</v>
      </c>
      <c r="N67" s="177">
        <v>6.3E-3</v>
      </c>
      <c r="O67" s="177">
        <f>ROUND(E67*N67,2)</f>
        <v>0.06</v>
      </c>
      <c r="P67" s="177">
        <v>0</v>
      </c>
      <c r="Q67" s="177">
        <f>ROUND(E67*P67,2)</f>
        <v>0</v>
      </c>
      <c r="R67" s="179" t="s">
        <v>365</v>
      </c>
      <c r="S67" s="179" t="s">
        <v>273</v>
      </c>
      <c r="T67" s="180" t="s">
        <v>273</v>
      </c>
      <c r="U67" s="159">
        <v>0.11</v>
      </c>
      <c r="V67" s="159">
        <f>ROUND(E67*U67,2)</f>
        <v>1.1000000000000001</v>
      </c>
      <c r="W67" s="159"/>
      <c r="X67" s="159" t="s">
        <v>337</v>
      </c>
      <c r="Y67" s="159" t="s">
        <v>275</v>
      </c>
      <c r="Z67" s="149"/>
      <c r="AA67" s="149"/>
      <c r="AB67" s="149"/>
      <c r="AC67" s="149"/>
      <c r="AD67" s="149"/>
      <c r="AE67" s="149"/>
      <c r="AF67" s="149"/>
      <c r="AG67" s="149" t="s">
        <v>338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19" t="s">
        <v>412</v>
      </c>
      <c r="D68" s="320"/>
      <c r="E68" s="320"/>
      <c r="F68" s="320"/>
      <c r="G68" s="320"/>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203" t="s">
        <v>413</v>
      </c>
      <c r="D69" s="195"/>
      <c r="E69" s="196">
        <v>2</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342</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c r="A70" s="156"/>
      <c r="B70" s="157"/>
      <c r="C70" s="203" t="s">
        <v>414</v>
      </c>
      <c r="D70" s="195"/>
      <c r="E70" s="196">
        <v>8</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342</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23</v>
      </c>
      <c r="B71" s="175" t="s">
        <v>415</v>
      </c>
      <c r="C71" s="190" t="s">
        <v>416</v>
      </c>
      <c r="D71" s="176" t="s">
        <v>360</v>
      </c>
      <c r="E71" s="177">
        <v>3.0130000000000001E-2</v>
      </c>
      <c r="F71" s="178"/>
      <c r="G71" s="179">
        <f>ROUND(E71*F71,2)</f>
        <v>0</v>
      </c>
      <c r="H71" s="178"/>
      <c r="I71" s="179">
        <f>ROUND(E71*H71,2)</f>
        <v>0</v>
      </c>
      <c r="J71" s="178"/>
      <c r="K71" s="179">
        <f>ROUND(E71*J71,2)</f>
        <v>0</v>
      </c>
      <c r="L71" s="179">
        <v>21</v>
      </c>
      <c r="M71" s="179">
        <f>G71*(1+L71/100)</f>
        <v>0</v>
      </c>
      <c r="N71" s="177">
        <v>1.01728</v>
      </c>
      <c r="O71" s="177">
        <f>ROUND(E71*N71,2)</f>
        <v>0.03</v>
      </c>
      <c r="P71" s="177">
        <v>0</v>
      </c>
      <c r="Q71" s="177">
        <f>ROUND(E71*P71,2)</f>
        <v>0</v>
      </c>
      <c r="R71" s="179" t="s">
        <v>397</v>
      </c>
      <c r="S71" s="179" t="s">
        <v>273</v>
      </c>
      <c r="T71" s="180" t="s">
        <v>273</v>
      </c>
      <c r="U71" s="159">
        <v>25.812000000000001</v>
      </c>
      <c r="V71" s="159">
        <f>ROUND(E71*U71,2)</f>
        <v>0.78</v>
      </c>
      <c r="W71" s="159"/>
      <c r="X71" s="159" t="s">
        <v>337</v>
      </c>
      <c r="Y71" s="159" t="s">
        <v>275</v>
      </c>
      <c r="Z71" s="149"/>
      <c r="AA71" s="149"/>
      <c r="AB71" s="149"/>
      <c r="AC71" s="149"/>
      <c r="AD71" s="149"/>
      <c r="AE71" s="149"/>
      <c r="AF71" s="149"/>
      <c r="AG71" s="149" t="s">
        <v>338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19" t="s">
        <v>417</v>
      </c>
      <c r="D72" s="320"/>
      <c r="E72" s="320"/>
      <c r="F72" s="320"/>
      <c r="G72" s="320"/>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340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418</v>
      </c>
      <c r="D73" s="195"/>
      <c r="E73" s="196">
        <v>2.3720000000000001E-2</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419</v>
      </c>
      <c r="D74" s="195"/>
      <c r="E74" s="196">
        <v>6.4099999999999999E-3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2.5" outlineLevel="1">
      <c r="A75" s="174">
        <v>24</v>
      </c>
      <c r="B75" s="175" t="s">
        <v>420</v>
      </c>
      <c r="C75" s="190" t="s">
        <v>421</v>
      </c>
      <c r="D75" s="176" t="s">
        <v>360</v>
      </c>
      <c r="E75" s="177">
        <v>0.60887999999999998</v>
      </c>
      <c r="F75" s="178"/>
      <c r="G75" s="179">
        <f>ROUND(E75*F75,2)</f>
        <v>0</v>
      </c>
      <c r="H75" s="178"/>
      <c r="I75" s="179">
        <f>ROUND(E75*H75,2)</f>
        <v>0</v>
      </c>
      <c r="J75" s="178"/>
      <c r="K75" s="179">
        <f>ROUND(E75*J75,2)</f>
        <v>0</v>
      </c>
      <c r="L75" s="179">
        <v>21</v>
      </c>
      <c r="M75" s="179">
        <f>G75*(1+L75/100)</f>
        <v>0</v>
      </c>
      <c r="N75" s="177">
        <v>1.9539999999999998E-2</v>
      </c>
      <c r="O75" s="177">
        <f>ROUND(E75*N75,2)</f>
        <v>0.01</v>
      </c>
      <c r="P75" s="177">
        <v>0</v>
      </c>
      <c r="Q75" s="177">
        <f>ROUND(E75*P75,2)</f>
        <v>0</v>
      </c>
      <c r="R75" s="179" t="s">
        <v>397</v>
      </c>
      <c r="S75" s="179" t="s">
        <v>273</v>
      </c>
      <c r="T75" s="180" t="s">
        <v>273</v>
      </c>
      <c r="U75" s="159">
        <v>18.175000000000001</v>
      </c>
      <c r="V75" s="159">
        <f>ROUND(E75*U75,2)</f>
        <v>11.07</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19" t="s">
        <v>422</v>
      </c>
      <c r="D76" s="320"/>
      <c r="E76" s="320"/>
      <c r="F76" s="320"/>
      <c r="G76" s="320"/>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203" t="s">
        <v>423</v>
      </c>
      <c r="D77" s="195"/>
      <c r="E77" s="196"/>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342</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c r="A78" s="156"/>
      <c r="B78" s="157"/>
      <c r="C78" s="203" t="s">
        <v>424</v>
      </c>
      <c r="D78" s="195"/>
      <c r="E78" s="196">
        <v>0.39949000000000001</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342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203" t="s">
        <v>425</v>
      </c>
      <c r="D79" s="195"/>
      <c r="E79" s="196">
        <v>0.14077999999999999</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342</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203" t="s">
        <v>426</v>
      </c>
      <c r="D80" s="195"/>
      <c r="E80" s="196">
        <v>6.8610000000000004E-2</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c r="A81" s="174">
        <v>25</v>
      </c>
      <c r="B81" s="175" t="s">
        <v>427</v>
      </c>
      <c r="C81" s="190" t="s">
        <v>428</v>
      </c>
      <c r="D81" s="176" t="s">
        <v>360</v>
      </c>
      <c r="E81" s="177">
        <v>0.36962</v>
      </c>
      <c r="F81" s="178"/>
      <c r="G81" s="179">
        <f>ROUND(E81*F81,2)</f>
        <v>0</v>
      </c>
      <c r="H81" s="178"/>
      <c r="I81" s="179">
        <f>ROUND(E81*H81,2)</f>
        <v>0</v>
      </c>
      <c r="J81" s="178"/>
      <c r="K81" s="179">
        <f>ROUND(E81*J81,2)</f>
        <v>0</v>
      </c>
      <c r="L81" s="179">
        <v>21</v>
      </c>
      <c r="M81" s="179">
        <f>G81*(1+L81/100)</f>
        <v>0</v>
      </c>
      <c r="N81" s="177">
        <v>1.7090000000000001E-2</v>
      </c>
      <c r="O81" s="177">
        <f>ROUND(E81*N81,2)</f>
        <v>0.01</v>
      </c>
      <c r="P81" s="177">
        <v>0</v>
      </c>
      <c r="Q81" s="177">
        <f>ROUND(E81*P81,2)</f>
        <v>0</v>
      </c>
      <c r="R81" s="179" t="s">
        <v>397</v>
      </c>
      <c r="S81" s="179" t="s">
        <v>273</v>
      </c>
      <c r="T81" s="180" t="s">
        <v>273</v>
      </c>
      <c r="U81" s="159">
        <v>16.582999999999998</v>
      </c>
      <c r="V81" s="159">
        <f>ROUND(E81*U81,2)</f>
        <v>6.13</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19" t="s">
        <v>422</v>
      </c>
      <c r="D82" s="320"/>
      <c r="E82" s="320"/>
      <c r="F82" s="320"/>
      <c r="G82" s="320"/>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340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203" t="s">
        <v>423</v>
      </c>
      <c r="D83" s="195"/>
      <c r="E83" s="196"/>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342</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c r="A84" s="156"/>
      <c r="B84" s="157"/>
      <c r="C84" s="203" t="s">
        <v>429</v>
      </c>
      <c r="D84" s="195"/>
      <c r="E84" s="196">
        <v>0.27923999999999999</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3" t="s">
        <v>430</v>
      </c>
      <c r="D85" s="195"/>
      <c r="E85" s="196">
        <v>9.0380000000000002E-2</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342</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26</v>
      </c>
      <c r="B86" s="175" t="s">
        <v>431</v>
      </c>
      <c r="C86" s="190" t="s">
        <v>432</v>
      </c>
      <c r="D86" s="176" t="s">
        <v>433</v>
      </c>
      <c r="E86" s="177">
        <v>29.268799999999999</v>
      </c>
      <c r="F86" s="178"/>
      <c r="G86" s="179">
        <f>ROUND(E86*F86,2)</f>
        <v>0</v>
      </c>
      <c r="H86" s="178"/>
      <c r="I86" s="179">
        <f>ROUND(E86*H86,2)</f>
        <v>0</v>
      </c>
      <c r="J86" s="178"/>
      <c r="K86" s="179">
        <f>ROUND(E86*J86,2)</f>
        <v>0</v>
      </c>
      <c r="L86" s="179">
        <v>21</v>
      </c>
      <c r="M86" s="179">
        <f>G86*(1+L86/100)</f>
        <v>0</v>
      </c>
      <c r="N86" s="177">
        <v>1.8380000000000001E-2</v>
      </c>
      <c r="O86" s="177">
        <f>ROUND(E86*N86,2)</f>
        <v>0.54</v>
      </c>
      <c r="P86" s="177">
        <v>0</v>
      </c>
      <c r="Q86" s="177">
        <f>ROUND(E86*P86,2)</f>
        <v>0</v>
      </c>
      <c r="R86" s="179" t="s">
        <v>397</v>
      </c>
      <c r="S86" s="179" t="s">
        <v>273</v>
      </c>
      <c r="T86" s="180" t="s">
        <v>273</v>
      </c>
      <c r="U86" s="159">
        <v>0.37</v>
      </c>
      <c r="V86" s="159">
        <f>ROUND(E86*U86,2)</f>
        <v>10.83</v>
      </c>
      <c r="W86" s="159"/>
      <c r="X86" s="159" t="s">
        <v>337</v>
      </c>
      <c r="Y86" s="159" t="s">
        <v>275</v>
      </c>
      <c r="Z86" s="149"/>
      <c r="AA86" s="149"/>
      <c r="AB86" s="149"/>
      <c r="AC86" s="149"/>
      <c r="AD86" s="149"/>
      <c r="AE86" s="149"/>
      <c r="AF86" s="149"/>
      <c r="AG86" s="149" t="s">
        <v>338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19" t="s">
        <v>434</v>
      </c>
      <c r="D87" s="320"/>
      <c r="E87" s="320"/>
      <c r="F87" s="320"/>
      <c r="G87" s="320"/>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2.5" outlineLevel="2">
      <c r="A88" s="156"/>
      <c r="B88" s="157"/>
      <c r="C88" s="203" t="s">
        <v>435</v>
      </c>
      <c r="D88" s="195"/>
      <c r="E88" s="196">
        <v>6.8461999999999996</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342</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203" t="s">
        <v>436</v>
      </c>
      <c r="D89" s="195"/>
      <c r="E89" s="196">
        <v>7.2305999999999999</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342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203" t="s">
        <v>437</v>
      </c>
      <c r="D90" s="195"/>
      <c r="E90" s="196">
        <v>6.8646000000000003</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342</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203" t="s">
        <v>438</v>
      </c>
      <c r="D91" s="195"/>
      <c r="E91" s="196">
        <v>7.2744</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203" t="s">
        <v>439</v>
      </c>
      <c r="D92" s="195"/>
      <c r="E92" s="196">
        <v>1.0529999999999999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342</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1">
      <c r="A93" s="174">
        <v>27</v>
      </c>
      <c r="B93" s="175" t="s">
        <v>440</v>
      </c>
      <c r="C93" s="190" t="s">
        <v>441</v>
      </c>
      <c r="D93" s="176" t="s">
        <v>364</v>
      </c>
      <c r="E93" s="177">
        <v>6</v>
      </c>
      <c r="F93" s="178"/>
      <c r="G93" s="179">
        <f>ROUND(E93*F93,2)</f>
        <v>0</v>
      </c>
      <c r="H93" s="178"/>
      <c r="I93" s="179">
        <f>ROUND(E93*H93,2)</f>
        <v>0</v>
      </c>
      <c r="J93" s="178"/>
      <c r="K93" s="179">
        <f>ROUND(E93*J93,2)</f>
        <v>0</v>
      </c>
      <c r="L93" s="179">
        <v>21</v>
      </c>
      <c r="M93" s="179">
        <f>G93*(1+L93/100)</f>
        <v>0</v>
      </c>
      <c r="N93" s="177">
        <v>6.8199999999999997E-3</v>
      </c>
      <c r="O93" s="177">
        <f>ROUND(E93*N93,2)</f>
        <v>0.04</v>
      </c>
      <c r="P93" s="177">
        <v>0</v>
      </c>
      <c r="Q93" s="177">
        <f>ROUND(E93*P93,2)</f>
        <v>0</v>
      </c>
      <c r="R93" s="179" t="s">
        <v>365</v>
      </c>
      <c r="S93" s="179" t="s">
        <v>273</v>
      </c>
      <c r="T93" s="180" t="s">
        <v>273</v>
      </c>
      <c r="U93" s="159">
        <v>0.221</v>
      </c>
      <c r="V93" s="159">
        <f>ROUND(E93*U93,2)</f>
        <v>1.33</v>
      </c>
      <c r="W93" s="159"/>
      <c r="X93" s="159" t="s">
        <v>337</v>
      </c>
      <c r="Y93" s="159" t="s">
        <v>275</v>
      </c>
      <c r="Z93" s="149"/>
      <c r="AA93" s="149"/>
      <c r="AB93" s="149"/>
      <c r="AC93" s="149"/>
      <c r="AD93" s="149"/>
      <c r="AE93" s="149"/>
      <c r="AF93" s="149"/>
      <c r="AG93" s="149" t="s">
        <v>338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319" t="s">
        <v>366</v>
      </c>
      <c r="D94" s="320"/>
      <c r="E94" s="320"/>
      <c r="F94" s="320"/>
      <c r="G94" s="320"/>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340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c r="A95" s="174">
        <v>28</v>
      </c>
      <c r="B95" s="175" t="s">
        <v>442</v>
      </c>
      <c r="C95" s="190" t="s">
        <v>443</v>
      </c>
      <c r="D95" s="176" t="s">
        <v>364</v>
      </c>
      <c r="E95" s="177">
        <v>4</v>
      </c>
      <c r="F95" s="178"/>
      <c r="G95" s="179">
        <f>ROUND(E95*F95,2)</f>
        <v>0</v>
      </c>
      <c r="H95" s="178"/>
      <c r="I95" s="179">
        <f>ROUND(E95*H95,2)</f>
        <v>0</v>
      </c>
      <c r="J95" s="178"/>
      <c r="K95" s="179">
        <f>ROUND(E95*J95,2)</f>
        <v>0</v>
      </c>
      <c r="L95" s="179">
        <v>21</v>
      </c>
      <c r="M95" s="179">
        <f>G95*(1+L95/100)</f>
        <v>0</v>
      </c>
      <c r="N95" s="177">
        <v>2.6800000000000001E-2</v>
      </c>
      <c r="O95" s="177">
        <f>ROUND(E95*N95,2)</f>
        <v>0.11</v>
      </c>
      <c r="P95" s="177">
        <v>0</v>
      </c>
      <c r="Q95" s="177">
        <f>ROUND(E95*P95,2)</f>
        <v>0</v>
      </c>
      <c r="R95" s="179" t="s">
        <v>365</v>
      </c>
      <c r="S95" s="179" t="s">
        <v>273</v>
      </c>
      <c r="T95" s="180" t="s">
        <v>273</v>
      </c>
      <c r="U95" s="159">
        <v>0.30099999999999999</v>
      </c>
      <c r="V95" s="159">
        <f>ROUND(E95*U95,2)</f>
        <v>1.2</v>
      </c>
      <c r="W95" s="159"/>
      <c r="X95" s="159" t="s">
        <v>337</v>
      </c>
      <c r="Y95" s="159" t="s">
        <v>275</v>
      </c>
      <c r="Z95" s="149"/>
      <c r="AA95" s="149"/>
      <c r="AB95" s="149"/>
      <c r="AC95" s="149"/>
      <c r="AD95" s="149"/>
      <c r="AE95" s="149"/>
      <c r="AF95" s="149"/>
      <c r="AG95" s="149" t="s">
        <v>338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319" t="s">
        <v>366</v>
      </c>
      <c r="D96" s="320"/>
      <c r="E96" s="320"/>
      <c r="F96" s="320"/>
      <c r="G96" s="320"/>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c r="A97" s="174">
        <v>29</v>
      </c>
      <c r="B97" s="175" t="s">
        <v>444</v>
      </c>
      <c r="C97" s="190" t="s">
        <v>445</v>
      </c>
      <c r="D97" s="176" t="s">
        <v>433</v>
      </c>
      <c r="E97" s="177">
        <v>0.34</v>
      </c>
      <c r="F97" s="178"/>
      <c r="G97" s="179">
        <f>ROUND(E97*F97,2)</f>
        <v>0</v>
      </c>
      <c r="H97" s="178"/>
      <c r="I97" s="179">
        <f>ROUND(E97*H97,2)</f>
        <v>0</v>
      </c>
      <c r="J97" s="178"/>
      <c r="K97" s="179">
        <f>ROUND(E97*J97,2)</f>
        <v>0</v>
      </c>
      <c r="L97" s="179">
        <v>21</v>
      </c>
      <c r="M97" s="179">
        <f>G97*(1+L97/100)</f>
        <v>0</v>
      </c>
      <c r="N97" s="177">
        <v>0.27929999999999999</v>
      </c>
      <c r="O97" s="177">
        <f>ROUND(E97*N97,2)</f>
        <v>0.09</v>
      </c>
      <c r="P97" s="177">
        <v>0</v>
      </c>
      <c r="Q97" s="177">
        <f>ROUND(E97*P97,2)</f>
        <v>0</v>
      </c>
      <c r="R97" s="179" t="s">
        <v>365</v>
      </c>
      <c r="S97" s="179" t="s">
        <v>273</v>
      </c>
      <c r="T97" s="180" t="s">
        <v>273</v>
      </c>
      <c r="U97" s="159">
        <v>1.0209999999999999</v>
      </c>
      <c r="V97" s="159">
        <f>ROUND(E97*U97,2)</f>
        <v>0.35</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319" t="s">
        <v>366</v>
      </c>
      <c r="D98" s="320"/>
      <c r="E98" s="320"/>
      <c r="F98" s="320"/>
      <c r="G98" s="320"/>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203" t="s">
        <v>446</v>
      </c>
      <c r="D99" s="195"/>
      <c r="E99" s="196"/>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342</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c r="A100" s="156"/>
      <c r="B100" s="157"/>
      <c r="C100" s="203" t="s">
        <v>447</v>
      </c>
      <c r="D100" s="195"/>
      <c r="E100" s="196">
        <v>0.34</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342</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1">
      <c r="A101" s="174">
        <v>30</v>
      </c>
      <c r="B101" s="175" t="s">
        <v>448</v>
      </c>
      <c r="C101" s="190" t="s">
        <v>449</v>
      </c>
      <c r="D101" s="176" t="s">
        <v>335</v>
      </c>
      <c r="E101" s="177">
        <v>7.5999999999999998E-2</v>
      </c>
      <c r="F101" s="178"/>
      <c r="G101" s="179">
        <f>ROUND(E101*F101,2)</f>
        <v>0</v>
      </c>
      <c r="H101" s="178"/>
      <c r="I101" s="179">
        <f>ROUND(E101*H101,2)</f>
        <v>0</v>
      </c>
      <c r="J101" s="178"/>
      <c r="K101" s="179">
        <f>ROUND(E101*J101,2)</f>
        <v>0</v>
      </c>
      <c r="L101" s="179">
        <v>21</v>
      </c>
      <c r="M101" s="179">
        <f>G101*(1+L101/100)</f>
        <v>0</v>
      </c>
      <c r="N101" s="177">
        <v>0.76182000000000005</v>
      </c>
      <c r="O101" s="177">
        <f>ROUND(E101*N101,2)</f>
        <v>0.06</v>
      </c>
      <c r="P101" s="177">
        <v>0</v>
      </c>
      <c r="Q101" s="177">
        <f>ROUND(E101*P101,2)</f>
        <v>0</v>
      </c>
      <c r="R101" s="179" t="s">
        <v>365</v>
      </c>
      <c r="S101" s="179" t="s">
        <v>273</v>
      </c>
      <c r="T101" s="180" t="s">
        <v>273</v>
      </c>
      <c r="U101" s="159">
        <v>4.0388799999999998</v>
      </c>
      <c r="V101" s="159">
        <f>ROUND(E101*U101,2)</f>
        <v>0.31</v>
      </c>
      <c r="W101" s="159"/>
      <c r="X101" s="159" t="s">
        <v>337</v>
      </c>
      <c r="Y101" s="159" t="s">
        <v>275</v>
      </c>
      <c r="Z101" s="149"/>
      <c r="AA101" s="149"/>
      <c r="AB101" s="149"/>
      <c r="AC101" s="149"/>
      <c r="AD101" s="149"/>
      <c r="AE101" s="149"/>
      <c r="AF101" s="149"/>
      <c r="AG101" s="149" t="s">
        <v>338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c r="A102" s="156"/>
      <c r="B102" s="157"/>
      <c r="C102" s="319" t="s">
        <v>366</v>
      </c>
      <c r="D102" s="320"/>
      <c r="E102" s="320"/>
      <c r="F102" s="320"/>
      <c r="G102" s="320"/>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340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450</v>
      </c>
      <c r="D103" s="195"/>
      <c r="E103" s="196">
        <v>7.5999999999999998E-2</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1">
      <c r="A104" s="174">
        <v>31</v>
      </c>
      <c r="B104" s="175" t="s">
        <v>451</v>
      </c>
      <c r="C104" s="190" t="s">
        <v>452</v>
      </c>
      <c r="D104" s="176" t="s">
        <v>335</v>
      </c>
      <c r="E104" s="177">
        <v>0.58899999999999997</v>
      </c>
      <c r="F104" s="178"/>
      <c r="G104" s="179">
        <f>ROUND(E104*F104,2)</f>
        <v>0</v>
      </c>
      <c r="H104" s="178"/>
      <c r="I104" s="179">
        <f>ROUND(E104*H104,2)</f>
        <v>0</v>
      </c>
      <c r="J104" s="178"/>
      <c r="K104" s="179">
        <f>ROUND(E104*J104,2)</f>
        <v>0</v>
      </c>
      <c r="L104" s="179">
        <v>21</v>
      </c>
      <c r="M104" s="179">
        <f>G104*(1+L104/100)</f>
        <v>0</v>
      </c>
      <c r="N104" s="177">
        <v>0.76605000000000001</v>
      </c>
      <c r="O104" s="177">
        <f>ROUND(E104*N104,2)</f>
        <v>0.45</v>
      </c>
      <c r="P104" s="177">
        <v>0</v>
      </c>
      <c r="Q104" s="177">
        <f>ROUND(E104*P104,2)</f>
        <v>0</v>
      </c>
      <c r="R104" s="179" t="s">
        <v>365</v>
      </c>
      <c r="S104" s="179" t="s">
        <v>273</v>
      </c>
      <c r="T104" s="180" t="s">
        <v>273</v>
      </c>
      <c r="U104" s="159">
        <v>4.2801900000000002</v>
      </c>
      <c r="V104" s="159">
        <f>ROUND(E104*U104,2)</f>
        <v>2.52</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319" t="s">
        <v>366</v>
      </c>
      <c r="D105" s="320"/>
      <c r="E105" s="320"/>
      <c r="F105" s="320"/>
      <c r="G105" s="320"/>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340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453</v>
      </c>
      <c r="D106" s="195"/>
      <c r="E106" s="196">
        <v>0.58899999999999997</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1">
      <c r="A107" s="174">
        <v>32</v>
      </c>
      <c r="B107" s="175" t="s">
        <v>454</v>
      </c>
      <c r="C107" s="190" t="s">
        <v>455</v>
      </c>
      <c r="D107" s="176" t="s">
        <v>335</v>
      </c>
      <c r="E107" s="177">
        <v>0.44485000000000002</v>
      </c>
      <c r="F107" s="178"/>
      <c r="G107" s="179">
        <f>ROUND(E107*F107,2)</f>
        <v>0</v>
      </c>
      <c r="H107" s="178"/>
      <c r="I107" s="179">
        <f>ROUND(E107*H107,2)</f>
        <v>0</v>
      </c>
      <c r="J107" s="178"/>
      <c r="K107" s="179">
        <f>ROUND(E107*J107,2)</f>
        <v>0</v>
      </c>
      <c r="L107" s="179">
        <v>21</v>
      </c>
      <c r="M107" s="179">
        <f>G107*(1+L107/100)</f>
        <v>0</v>
      </c>
      <c r="N107" s="177">
        <v>0.76605000000000001</v>
      </c>
      <c r="O107" s="177">
        <f>ROUND(E107*N107,2)</f>
        <v>0.34</v>
      </c>
      <c r="P107" s="177">
        <v>0</v>
      </c>
      <c r="Q107" s="177">
        <f>ROUND(E107*P107,2)</f>
        <v>0</v>
      </c>
      <c r="R107" s="179" t="s">
        <v>365</v>
      </c>
      <c r="S107" s="179" t="s">
        <v>273</v>
      </c>
      <c r="T107" s="180" t="s">
        <v>273</v>
      </c>
      <c r="U107" s="159">
        <v>3.3231899999999999</v>
      </c>
      <c r="V107" s="159">
        <f>ROUND(E107*U107,2)</f>
        <v>1.48</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19" t="s">
        <v>366</v>
      </c>
      <c r="D108" s="320"/>
      <c r="E108" s="320"/>
      <c r="F108" s="320"/>
      <c r="G108" s="320"/>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340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203" t="s">
        <v>456</v>
      </c>
      <c r="D109" s="195"/>
      <c r="E109" s="196">
        <v>0.44485000000000002</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342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74">
        <v>33</v>
      </c>
      <c r="B110" s="175" t="s">
        <v>457</v>
      </c>
      <c r="C110" s="190" t="s">
        <v>458</v>
      </c>
      <c r="D110" s="176" t="s">
        <v>433</v>
      </c>
      <c r="E110" s="177">
        <v>38.088099999999997</v>
      </c>
      <c r="F110" s="178"/>
      <c r="G110" s="179">
        <f>ROUND(E110*F110,2)</f>
        <v>0</v>
      </c>
      <c r="H110" s="178"/>
      <c r="I110" s="179">
        <f>ROUND(E110*H110,2)</f>
        <v>0</v>
      </c>
      <c r="J110" s="178"/>
      <c r="K110" s="179">
        <f>ROUND(E110*J110,2)</f>
        <v>0</v>
      </c>
      <c r="L110" s="179">
        <v>21</v>
      </c>
      <c r="M110" s="179">
        <f>G110*(1+L110/100)</f>
        <v>0</v>
      </c>
      <c r="N110" s="177">
        <v>7.5340000000000004E-2</v>
      </c>
      <c r="O110" s="177">
        <f>ROUND(E110*N110,2)</f>
        <v>2.87</v>
      </c>
      <c r="P110" s="177">
        <v>0</v>
      </c>
      <c r="Q110" s="177">
        <f>ROUND(E110*P110,2)</f>
        <v>0</v>
      </c>
      <c r="R110" s="179" t="s">
        <v>397</v>
      </c>
      <c r="S110" s="179" t="s">
        <v>273</v>
      </c>
      <c r="T110" s="180" t="s">
        <v>273</v>
      </c>
      <c r="U110" s="159">
        <v>0.52915000000000001</v>
      </c>
      <c r="V110" s="159">
        <f>ROUND(E110*U110,2)</f>
        <v>20.149999999999999</v>
      </c>
      <c r="W110" s="159"/>
      <c r="X110" s="159" t="s">
        <v>337</v>
      </c>
      <c r="Y110" s="159" t="s">
        <v>275</v>
      </c>
      <c r="Z110" s="149"/>
      <c r="AA110" s="149"/>
      <c r="AB110" s="149"/>
      <c r="AC110" s="149"/>
      <c r="AD110" s="149"/>
      <c r="AE110" s="149"/>
      <c r="AF110" s="149"/>
      <c r="AG110" s="149" t="s">
        <v>338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319" t="s">
        <v>459</v>
      </c>
      <c r="D111" s="320"/>
      <c r="E111" s="320"/>
      <c r="F111" s="320"/>
      <c r="G111" s="320"/>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c r="A112" s="156"/>
      <c r="B112" s="157"/>
      <c r="C112" s="203" t="s">
        <v>460</v>
      </c>
      <c r="D112" s="195"/>
      <c r="E112" s="196">
        <v>40.476100000000002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c r="A113" s="156"/>
      <c r="B113" s="157"/>
      <c r="C113" s="203" t="s">
        <v>461</v>
      </c>
      <c r="D113" s="195"/>
      <c r="E113" s="196">
        <v>3.702</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342</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203" t="s">
        <v>462</v>
      </c>
      <c r="D114" s="195"/>
      <c r="E114" s="196">
        <v>-6.09</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74">
        <v>34</v>
      </c>
      <c r="B115" s="175" t="s">
        <v>463</v>
      </c>
      <c r="C115" s="190" t="s">
        <v>464</v>
      </c>
      <c r="D115" s="176" t="s">
        <v>433</v>
      </c>
      <c r="E115" s="177">
        <v>63.8628</v>
      </c>
      <c r="F115" s="178"/>
      <c r="G115" s="179">
        <f>ROUND(E115*F115,2)</f>
        <v>0</v>
      </c>
      <c r="H115" s="178"/>
      <c r="I115" s="179">
        <f>ROUND(E115*H115,2)</f>
        <v>0</v>
      </c>
      <c r="J115" s="178"/>
      <c r="K115" s="179">
        <f>ROUND(E115*J115,2)</f>
        <v>0</v>
      </c>
      <c r="L115" s="179">
        <v>21</v>
      </c>
      <c r="M115" s="179">
        <f>G115*(1+L115/100)</f>
        <v>0</v>
      </c>
      <c r="N115" s="177">
        <v>0.11312999999999999</v>
      </c>
      <c r="O115" s="177">
        <f>ROUND(E115*N115,2)</f>
        <v>7.22</v>
      </c>
      <c r="P115" s="177">
        <v>0</v>
      </c>
      <c r="Q115" s="177">
        <f>ROUND(E115*P115,2)</f>
        <v>0</v>
      </c>
      <c r="R115" s="179" t="s">
        <v>397</v>
      </c>
      <c r="S115" s="179" t="s">
        <v>273</v>
      </c>
      <c r="T115" s="180" t="s">
        <v>273</v>
      </c>
      <c r="U115" s="159">
        <v>0.55488999999999999</v>
      </c>
      <c r="V115" s="159">
        <f>ROUND(E115*U115,2)</f>
        <v>35.44</v>
      </c>
      <c r="W115" s="159"/>
      <c r="X115" s="159" t="s">
        <v>337</v>
      </c>
      <c r="Y115" s="159" t="s">
        <v>275</v>
      </c>
      <c r="Z115" s="149"/>
      <c r="AA115" s="149"/>
      <c r="AB115" s="149"/>
      <c r="AC115" s="149"/>
      <c r="AD115" s="149"/>
      <c r="AE115" s="149"/>
      <c r="AF115" s="149"/>
      <c r="AG115" s="149" t="s">
        <v>338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319" t="s">
        <v>459</v>
      </c>
      <c r="D116" s="320"/>
      <c r="E116" s="320"/>
      <c r="F116" s="320"/>
      <c r="G116" s="320"/>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340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465</v>
      </c>
      <c r="D117" s="195"/>
      <c r="E117" s="196">
        <v>65.892799999999994</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3" t="s">
        <v>466</v>
      </c>
      <c r="D118" s="195"/>
      <c r="E118" s="196">
        <v>-2.0299999999999998</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c r="A119" s="174">
        <v>35</v>
      </c>
      <c r="B119" s="175" t="s">
        <v>467</v>
      </c>
      <c r="C119" s="190" t="s">
        <v>468</v>
      </c>
      <c r="D119" s="176" t="s">
        <v>469</v>
      </c>
      <c r="E119" s="177">
        <v>34.19</v>
      </c>
      <c r="F119" s="178"/>
      <c r="G119" s="179">
        <f>ROUND(E119*F119,2)</f>
        <v>0</v>
      </c>
      <c r="H119" s="178"/>
      <c r="I119" s="179">
        <f>ROUND(E119*H119,2)</f>
        <v>0</v>
      </c>
      <c r="J119" s="178"/>
      <c r="K119" s="179">
        <f>ROUND(E119*J119,2)</f>
        <v>0</v>
      </c>
      <c r="L119" s="179">
        <v>21</v>
      </c>
      <c r="M119" s="179">
        <f>G119*(1+L119/100)</f>
        <v>0</v>
      </c>
      <c r="N119" s="177">
        <v>8.0000000000000007E-5</v>
      </c>
      <c r="O119" s="177">
        <f>ROUND(E119*N119,2)</f>
        <v>0</v>
      </c>
      <c r="P119" s="177">
        <v>0</v>
      </c>
      <c r="Q119" s="177">
        <f>ROUND(E119*P119,2)</f>
        <v>0</v>
      </c>
      <c r="R119" s="179" t="s">
        <v>365</v>
      </c>
      <c r="S119" s="179" t="s">
        <v>273</v>
      </c>
      <c r="T119" s="180" t="s">
        <v>273</v>
      </c>
      <c r="U119" s="159">
        <v>0.18</v>
      </c>
      <c r="V119" s="159">
        <f>ROUND(E119*U119,2)</f>
        <v>6.15</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203" t="s">
        <v>470</v>
      </c>
      <c r="D120" s="195"/>
      <c r="E120" s="196">
        <v>34.19</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342</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74">
        <v>36</v>
      </c>
      <c r="B121" s="175" t="s">
        <v>471</v>
      </c>
      <c r="C121" s="190" t="s">
        <v>472</v>
      </c>
      <c r="D121" s="176" t="s">
        <v>433</v>
      </c>
      <c r="E121" s="177">
        <v>61.798200000000001</v>
      </c>
      <c r="F121" s="178"/>
      <c r="G121" s="179">
        <f>ROUND(E121*F121,2)</f>
        <v>0</v>
      </c>
      <c r="H121" s="178"/>
      <c r="I121" s="179">
        <f>ROUND(E121*H121,2)</f>
        <v>0</v>
      </c>
      <c r="J121" s="178"/>
      <c r="K121" s="179">
        <f>ROUND(E121*J121,2)</f>
        <v>0</v>
      </c>
      <c r="L121" s="179">
        <v>21</v>
      </c>
      <c r="M121" s="179">
        <f>G121*(1+L121/100)</f>
        <v>0</v>
      </c>
      <c r="N121" s="177">
        <v>0.18104000000000001</v>
      </c>
      <c r="O121" s="177">
        <f>ROUND(E121*N121,2)</f>
        <v>11.19</v>
      </c>
      <c r="P121" s="177">
        <v>0</v>
      </c>
      <c r="Q121" s="177">
        <f>ROUND(E121*P121,2)</f>
        <v>0</v>
      </c>
      <c r="R121" s="179" t="s">
        <v>397</v>
      </c>
      <c r="S121" s="179" t="s">
        <v>273</v>
      </c>
      <c r="T121" s="180" t="s">
        <v>273</v>
      </c>
      <c r="U121" s="159">
        <v>1.21</v>
      </c>
      <c r="V121" s="159">
        <f>ROUND(E121*U121,2)</f>
        <v>74.78</v>
      </c>
      <c r="W121" s="159"/>
      <c r="X121" s="159" t="s">
        <v>337</v>
      </c>
      <c r="Y121" s="159" t="s">
        <v>275</v>
      </c>
      <c r="Z121" s="149"/>
      <c r="AA121" s="149"/>
      <c r="AB121" s="149"/>
      <c r="AC121" s="149"/>
      <c r="AD121" s="149"/>
      <c r="AE121" s="149"/>
      <c r="AF121" s="149"/>
      <c r="AG121" s="149" t="s">
        <v>338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319" t="s">
        <v>473</v>
      </c>
      <c r="D122" s="320"/>
      <c r="E122" s="320"/>
      <c r="F122" s="320"/>
      <c r="G122" s="320"/>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340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2">
      <c r="A123" s="156"/>
      <c r="B123" s="157"/>
      <c r="C123" s="203" t="s">
        <v>474</v>
      </c>
      <c r="D123" s="195"/>
      <c r="E123" s="196">
        <v>3.8277999999999999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203" t="s">
        <v>475</v>
      </c>
      <c r="D124" s="195"/>
      <c r="E124" s="196">
        <v>2.3319000000000001</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342</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203" t="s">
        <v>476</v>
      </c>
      <c r="D125" s="195"/>
      <c r="E125" s="196">
        <v>43.088500000000003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c r="A126" s="156"/>
      <c r="B126" s="157"/>
      <c r="C126" s="203" t="s">
        <v>477</v>
      </c>
      <c r="D126" s="195"/>
      <c r="E126" s="196">
        <v>3.7519999999999998</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342</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c r="A127" s="156"/>
      <c r="B127" s="157"/>
      <c r="C127" s="203" t="s">
        <v>478</v>
      </c>
      <c r="D127" s="195"/>
      <c r="E127" s="196">
        <v>1.8180000000000001</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342</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2.5" outlineLevel="3">
      <c r="A128" s="156"/>
      <c r="B128" s="157"/>
      <c r="C128" s="203" t="s">
        <v>479</v>
      </c>
      <c r="D128" s="195"/>
      <c r="E128" s="196">
        <v>2.5499999999999998</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480</v>
      </c>
      <c r="D129" s="195"/>
      <c r="E129" s="196">
        <v>0.79</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c r="A130" s="156"/>
      <c r="B130" s="157"/>
      <c r="C130" s="203" t="s">
        <v>481</v>
      </c>
      <c r="D130" s="195"/>
      <c r="E130" s="196">
        <v>3.64</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342</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74">
        <v>37</v>
      </c>
      <c r="B131" s="175" t="s">
        <v>482</v>
      </c>
      <c r="C131" s="190" t="s">
        <v>483</v>
      </c>
      <c r="D131" s="176" t="s">
        <v>433</v>
      </c>
      <c r="E131" s="177">
        <v>6.0358000000000001</v>
      </c>
      <c r="F131" s="178"/>
      <c r="G131" s="179">
        <f>ROUND(E131*F131,2)</f>
        <v>0</v>
      </c>
      <c r="H131" s="178"/>
      <c r="I131" s="179">
        <f>ROUND(E131*H131,2)</f>
        <v>0</v>
      </c>
      <c r="J131" s="178"/>
      <c r="K131" s="179">
        <f>ROUND(E131*J131,2)</f>
        <v>0</v>
      </c>
      <c r="L131" s="179">
        <v>21</v>
      </c>
      <c r="M131" s="179">
        <f>G131*(1+L131/100)</f>
        <v>0</v>
      </c>
      <c r="N131" s="177">
        <v>0.29415999999999998</v>
      </c>
      <c r="O131" s="177">
        <f>ROUND(E131*N131,2)</f>
        <v>1.78</v>
      </c>
      <c r="P131" s="177">
        <v>0</v>
      </c>
      <c r="Q131" s="177">
        <f>ROUND(E131*P131,2)</f>
        <v>0</v>
      </c>
      <c r="R131" s="179" t="s">
        <v>365</v>
      </c>
      <c r="S131" s="179" t="s">
        <v>273</v>
      </c>
      <c r="T131" s="180" t="s">
        <v>273</v>
      </c>
      <c r="U131" s="159">
        <v>1.6060000000000001</v>
      </c>
      <c r="V131" s="159">
        <f>ROUND(E131*U131,2)</f>
        <v>9.69</v>
      </c>
      <c r="W131" s="159"/>
      <c r="X131" s="159" t="s">
        <v>337</v>
      </c>
      <c r="Y131" s="159" t="s">
        <v>275</v>
      </c>
      <c r="Z131" s="149"/>
      <c r="AA131" s="149"/>
      <c r="AB131" s="149"/>
      <c r="AC131" s="149"/>
      <c r="AD131" s="149"/>
      <c r="AE131" s="149"/>
      <c r="AF131" s="149"/>
      <c r="AG131" s="149" t="s">
        <v>338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2">
      <c r="A132" s="156"/>
      <c r="B132" s="157"/>
      <c r="C132" s="319" t="s">
        <v>484</v>
      </c>
      <c r="D132" s="320"/>
      <c r="E132" s="320"/>
      <c r="F132" s="320"/>
      <c r="G132" s="320"/>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81" t="str">
        <f>C132</f>
        <v>ve vybouraných otvorech, s vysekáním kapes pro zavázání, z jakýchkoliv cihel, z pomocného pracovního lešení o výšce podlahy do 1900 mm a pro zatížení do 1,5 kPa,</v>
      </c>
      <c r="BB132" s="149"/>
      <c r="BC132" s="149"/>
      <c r="BD132" s="149"/>
      <c r="BE132" s="149"/>
      <c r="BF132" s="149"/>
      <c r="BG132" s="149"/>
      <c r="BH132" s="149"/>
    </row>
    <row r="133" spans="1:60" outlineLevel="2">
      <c r="A133" s="156"/>
      <c r="B133" s="157"/>
      <c r="C133" s="203" t="s">
        <v>485</v>
      </c>
      <c r="D133" s="195"/>
      <c r="E133" s="196">
        <v>1.4301999999999999</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342</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c r="A134" s="156"/>
      <c r="B134" s="157"/>
      <c r="C134" s="203" t="s">
        <v>486</v>
      </c>
      <c r="D134" s="195"/>
      <c r="E134" s="196">
        <v>1.3806</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342</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203" t="s">
        <v>487</v>
      </c>
      <c r="D135" s="195"/>
      <c r="E135" s="196">
        <v>3.2250000000000001</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342</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2.5" outlineLevel="1">
      <c r="A136" s="174">
        <v>38</v>
      </c>
      <c r="B136" s="175" t="s">
        <v>488</v>
      </c>
      <c r="C136" s="190" t="s">
        <v>489</v>
      </c>
      <c r="D136" s="176" t="s">
        <v>335</v>
      </c>
      <c r="E136" s="177">
        <v>0.24107999999999999</v>
      </c>
      <c r="F136" s="178"/>
      <c r="G136" s="179">
        <f>ROUND(E136*F136,2)</f>
        <v>0</v>
      </c>
      <c r="H136" s="178"/>
      <c r="I136" s="179">
        <f>ROUND(E136*H136,2)</f>
        <v>0</v>
      </c>
      <c r="J136" s="178"/>
      <c r="K136" s="179">
        <f>ROUND(E136*J136,2)</f>
        <v>0</v>
      </c>
      <c r="L136" s="179">
        <v>21</v>
      </c>
      <c r="M136" s="179">
        <f>G136*(1+L136/100)</f>
        <v>0</v>
      </c>
      <c r="N136" s="177">
        <v>2.6102799999999999</v>
      </c>
      <c r="O136" s="177">
        <f>ROUND(E136*N136,2)</f>
        <v>0.63</v>
      </c>
      <c r="P136" s="177">
        <v>0</v>
      </c>
      <c r="Q136" s="177">
        <f>ROUND(E136*P136,2)</f>
        <v>0</v>
      </c>
      <c r="R136" s="179" t="s">
        <v>490</v>
      </c>
      <c r="S136" s="179" t="s">
        <v>273</v>
      </c>
      <c r="T136" s="180" t="s">
        <v>273</v>
      </c>
      <c r="U136" s="159">
        <v>2.9820000000000002</v>
      </c>
      <c r="V136" s="159">
        <f>ROUND(E136*U136,2)</f>
        <v>0.72</v>
      </c>
      <c r="W136" s="159"/>
      <c r="X136" s="159" t="s">
        <v>337</v>
      </c>
      <c r="Y136" s="159" t="s">
        <v>275</v>
      </c>
      <c r="Z136" s="149"/>
      <c r="AA136" s="149"/>
      <c r="AB136" s="149"/>
      <c r="AC136" s="149"/>
      <c r="AD136" s="149"/>
      <c r="AE136" s="149"/>
      <c r="AF136" s="149"/>
      <c r="AG136" s="149" t="s">
        <v>338</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2.5" outlineLevel="2">
      <c r="A137" s="156"/>
      <c r="B137" s="157"/>
      <c r="C137" s="319" t="s">
        <v>491</v>
      </c>
      <c r="D137" s="320"/>
      <c r="E137" s="320"/>
      <c r="F137" s="320"/>
      <c r="G137" s="320"/>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81" t="str">
        <f>C137</f>
        <v>čistíren odpadních vod (mimo budovy), nádrží, vodojemů, žlabů nebo kanálů, včetně pomocného pracovního lešení o výšce podlahy do 1900 mm a pro zatížení do 1,5 kPa,</v>
      </c>
      <c r="BB137" s="149"/>
      <c r="BC137" s="149"/>
      <c r="BD137" s="149"/>
      <c r="BE137" s="149"/>
      <c r="BF137" s="149"/>
      <c r="BG137" s="149"/>
      <c r="BH137" s="149"/>
    </row>
    <row r="138" spans="1:60" outlineLevel="2">
      <c r="A138" s="156"/>
      <c r="B138" s="157"/>
      <c r="C138" s="203" t="s">
        <v>492</v>
      </c>
      <c r="D138" s="195"/>
      <c r="E138" s="196">
        <v>0.13708000000000001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c r="A139" s="156"/>
      <c r="B139" s="157"/>
      <c r="C139" s="203" t="s">
        <v>493</v>
      </c>
      <c r="D139" s="195"/>
      <c r="E139" s="196">
        <v>0.104</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342</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2.5" outlineLevel="1">
      <c r="A140" s="174">
        <v>39</v>
      </c>
      <c r="B140" s="175" t="s">
        <v>494</v>
      </c>
      <c r="C140" s="190" t="s">
        <v>495</v>
      </c>
      <c r="D140" s="176" t="s">
        <v>433</v>
      </c>
      <c r="E140" s="177">
        <v>0.98</v>
      </c>
      <c r="F140" s="178"/>
      <c r="G140" s="179">
        <f>ROUND(E140*F140,2)</f>
        <v>0</v>
      </c>
      <c r="H140" s="178"/>
      <c r="I140" s="179">
        <f>ROUND(E140*H140,2)</f>
        <v>0</v>
      </c>
      <c r="J140" s="178"/>
      <c r="K140" s="179">
        <f>ROUND(E140*J140,2)</f>
        <v>0</v>
      </c>
      <c r="L140" s="179">
        <v>21</v>
      </c>
      <c r="M140" s="179">
        <f>G140*(1+L140/100)</f>
        <v>0</v>
      </c>
      <c r="N140" s="177">
        <v>6.3310000000000005E-2</v>
      </c>
      <c r="O140" s="177">
        <f>ROUND(E140*N140,2)</f>
        <v>0.06</v>
      </c>
      <c r="P140" s="177">
        <v>0</v>
      </c>
      <c r="Q140" s="177">
        <f>ROUND(E140*P140,2)</f>
        <v>0</v>
      </c>
      <c r="R140" s="179" t="s">
        <v>490</v>
      </c>
      <c r="S140" s="179" t="s">
        <v>273</v>
      </c>
      <c r="T140" s="180" t="s">
        <v>273</v>
      </c>
      <c r="U140" s="159">
        <v>1.57</v>
      </c>
      <c r="V140" s="159">
        <f>ROUND(E140*U140,2)</f>
        <v>1.54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19" t="s">
        <v>496</v>
      </c>
      <c r="D141" s="320"/>
      <c r="E141" s="320"/>
      <c r="F141" s="320"/>
      <c r="G141" s="320"/>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497</v>
      </c>
      <c r="D142" s="195"/>
      <c r="E142" s="196">
        <v>0.56000000000000005</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c r="A143" s="156"/>
      <c r="B143" s="157"/>
      <c r="C143" s="203" t="s">
        <v>498</v>
      </c>
      <c r="D143" s="195"/>
      <c r="E143" s="196">
        <v>0.42</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342</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2.5" outlineLevel="1">
      <c r="A144" s="174">
        <v>40</v>
      </c>
      <c r="B144" s="175" t="s">
        <v>499</v>
      </c>
      <c r="C144" s="190" t="s">
        <v>500</v>
      </c>
      <c r="D144" s="176" t="s">
        <v>433</v>
      </c>
      <c r="E144" s="177">
        <v>0.98</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t="s">
        <v>490</v>
      </c>
      <c r="S144" s="179" t="s">
        <v>273</v>
      </c>
      <c r="T144" s="180" t="s">
        <v>273</v>
      </c>
      <c r="U144" s="159">
        <v>0.5</v>
      </c>
      <c r="V144" s="159">
        <f>ROUND(E144*U144,2)</f>
        <v>0.49</v>
      </c>
      <c r="W144" s="159"/>
      <c r="X144" s="159" t="s">
        <v>337</v>
      </c>
      <c r="Y144" s="159" t="s">
        <v>275</v>
      </c>
      <c r="Z144" s="149"/>
      <c r="AA144" s="149"/>
      <c r="AB144" s="149"/>
      <c r="AC144" s="149"/>
      <c r="AD144" s="149"/>
      <c r="AE144" s="149"/>
      <c r="AF144" s="149"/>
      <c r="AG144" s="149" t="s">
        <v>338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c r="A145" s="156"/>
      <c r="B145" s="157"/>
      <c r="C145" s="319" t="s">
        <v>496</v>
      </c>
      <c r="D145" s="320"/>
      <c r="E145" s="320"/>
      <c r="F145" s="320"/>
      <c r="G145" s="320"/>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340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203" t="s">
        <v>501</v>
      </c>
      <c r="D146" s="195"/>
      <c r="E146" s="196">
        <v>0.98</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342</v>
      </c>
      <c r="AH146" s="149">
        <v>5</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c r="A147" s="174">
        <v>41</v>
      </c>
      <c r="B147" s="175" t="s">
        <v>502</v>
      </c>
      <c r="C147" s="190" t="s">
        <v>503</v>
      </c>
      <c r="D147" s="176" t="s">
        <v>360</v>
      </c>
      <c r="E147" s="177">
        <v>1.4999999999999999E-2</v>
      </c>
      <c r="F147" s="178"/>
      <c r="G147" s="179">
        <f>ROUND(E147*F147,2)</f>
        <v>0</v>
      </c>
      <c r="H147" s="178"/>
      <c r="I147" s="179">
        <f>ROUND(E147*H147,2)</f>
        <v>0</v>
      </c>
      <c r="J147" s="178"/>
      <c r="K147" s="179">
        <f>ROUND(E147*J147,2)</f>
        <v>0</v>
      </c>
      <c r="L147" s="179">
        <v>21</v>
      </c>
      <c r="M147" s="179">
        <f>G147*(1+L147/100)</f>
        <v>0</v>
      </c>
      <c r="N147" s="177">
        <v>1.0293000000000001</v>
      </c>
      <c r="O147" s="177">
        <f>ROUND(E147*N147,2)</f>
        <v>0.02</v>
      </c>
      <c r="P147" s="177">
        <v>0</v>
      </c>
      <c r="Q147" s="177">
        <f>ROUND(E147*P147,2)</f>
        <v>0</v>
      </c>
      <c r="R147" s="179" t="s">
        <v>490</v>
      </c>
      <c r="S147" s="179" t="s">
        <v>273</v>
      </c>
      <c r="T147" s="180" t="s">
        <v>273</v>
      </c>
      <c r="U147" s="159">
        <v>22.07</v>
      </c>
      <c r="V147" s="159">
        <f>ROUND(E147*U147,2)</f>
        <v>0.33</v>
      </c>
      <c r="W147" s="159"/>
      <c r="X147" s="159" t="s">
        <v>337</v>
      </c>
      <c r="Y147" s="159" t="s">
        <v>275</v>
      </c>
      <c r="Z147" s="149"/>
      <c r="AA147" s="149"/>
      <c r="AB147" s="149"/>
      <c r="AC147" s="149"/>
      <c r="AD147" s="149"/>
      <c r="AE147" s="149"/>
      <c r="AF147" s="149"/>
      <c r="AG147" s="149" t="s">
        <v>338</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ht="22.5" outlineLevel="2">
      <c r="A148" s="156"/>
      <c r="B148" s="157"/>
      <c r="C148" s="319" t="s">
        <v>504</v>
      </c>
      <c r="D148" s="320"/>
      <c r="E148" s="320"/>
      <c r="F148" s="320"/>
      <c r="G148" s="320"/>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81" t="str">
        <f>C148</f>
        <v>čistíren odpadních vod (mimo budovy), nádrží, vodojemů, žlabů nebo kanálů, včetně pomocného pracovního lešení o výšce podlahy do 1900 mm a pro zatížení do 1,5 kPa</v>
      </c>
      <c r="BB148" s="149"/>
      <c r="BC148" s="149"/>
      <c r="BD148" s="149"/>
      <c r="BE148" s="149"/>
      <c r="BF148" s="149"/>
      <c r="BG148" s="149"/>
      <c r="BH148" s="149"/>
    </row>
    <row r="149" spans="1:60" outlineLevel="1">
      <c r="A149" s="174">
        <v>42</v>
      </c>
      <c r="B149" s="175" t="s">
        <v>505</v>
      </c>
      <c r="C149" s="190" t="s">
        <v>506</v>
      </c>
      <c r="D149" s="176" t="s">
        <v>364</v>
      </c>
      <c r="E149" s="177">
        <v>220</v>
      </c>
      <c r="F149" s="178"/>
      <c r="G149" s="179">
        <f>ROUND(E149*F149,2)</f>
        <v>0</v>
      </c>
      <c r="H149" s="178"/>
      <c r="I149" s="179">
        <f>ROUND(E149*H149,2)</f>
        <v>0</v>
      </c>
      <c r="J149" s="178"/>
      <c r="K149" s="179">
        <f>ROUND(E149*J149,2)</f>
        <v>0</v>
      </c>
      <c r="L149" s="179">
        <v>21</v>
      </c>
      <c r="M149" s="179">
        <f>G149*(1+L149/100)</f>
        <v>0</v>
      </c>
      <c r="N149" s="177">
        <v>1.0000000000000001E-5</v>
      </c>
      <c r="O149" s="177">
        <f>ROUND(E149*N149,2)</f>
        <v>0</v>
      </c>
      <c r="P149" s="177">
        <v>0</v>
      </c>
      <c r="Q149" s="177">
        <f>ROUND(E149*P149,2)</f>
        <v>0</v>
      </c>
      <c r="R149" s="179" t="s">
        <v>365</v>
      </c>
      <c r="S149" s="179" t="s">
        <v>273</v>
      </c>
      <c r="T149" s="180" t="s">
        <v>273</v>
      </c>
      <c r="U149" s="159">
        <v>9.1999999999999998E-2</v>
      </c>
      <c r="V149" s="159">
        <f>ROUND(E149*U149,2)</f>
        <v>20.239999999999998</v>
      </c>
      <c r="W149" s="159"/>
      <c r="X149" s="159" t="s">
        <v>337</v>
      </c>
      <c r="Y149" s="159" t="s">
        <v>507</v>
      </c>
      <c r="Z149" s="149"/>
      <c r="AA149" s="149"/>
      <c r="AB149" s="149"/>
      <c r="AC149" s="149"/>
      <c r="AD149" s="149"/>
      <c r="AE149" s="149"/>
      <c r="AF149" s="149"/>
      <c r="AG149" s="149" t="s">
        <v>338</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c r="A150" s="156"/>
      <c r="B150" s="157"/>
      <c r="C150" s="319" t="s">
        <v>508</v>
      </c>
      <c r="D150" s="320"/>
      <c r="E150" s="320"/>
      <c r="F150" s="320"/>
      <c r="G150" s="320"/>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340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c r="A151" s="156"/>
      <c r="B151" s="157"/>
      <c r="C151" s="321" t="s">
        <v>509</v>
      </c>
      <c r="D151" s="322"/>
      <c r="E151" s="322"/>
      <c r="F151" s="322"/>
      <c r="G151" s="322"/>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c r="A152" s="156"/>
      <c r="B152" s="157"/>
      <c r="C152" s="321" t="s">
        <v>510</v>
      </c>
      <c r="D152" s="322"/>
      <c r="E152" s="322"/>
      <c r="F152" s="322"/>
      <c r="G152" s="322"/>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340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511</v>
      </c>
      <c r="D153" s="195"/>
      <c r="E153" s="196">
        <v>220</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22.5" outlineLevel="1">
      <c r="A154" s="174">
        <v>43</v>
      </c>
      <c r="B154" s="175" t="s">
        <v>512</v>
      </c>
      <c r="C154" s="190" t="s">
        <v>513</v>
      </c>
      <c r="D154" s="176" t="s">
        <v>433</v>
      </c>
      <c r="E154" s="177">
        <v>13.629099999999999</v>
      </c>
      <c r="F154" s="178"/>
      <c r="G154" s="179">
        <f>ROUND(E154*F154,2)</f>
        <v>0</v>
      </c>
      <c r="H154" s="178"/>
      <c r="I154" s="179">
        <f>ROUND(E154*H154,2)</f>
        <v>0</v>
      </c>
      <c r="J154" s="178"/>
      <c r="K154" s="179">
        <f>ROUND(E154*J154,2)</f>
        <v>0</v>
      </c>
      <c r="L154" s="179">
        <v>21</v>
      </c>
      <c r="M154" s="179">
        <f>G154*(1+L154/100)</f>
        <v>0</v>
      </c>
      <c r="N154" s="177">
        <v>7.4260000000000007E-2</v>
      </c>
      <c r="O154" s="177">
        <f>ROUND(E154*N154,2)</f>
        <v>1.01</v>
      </c>
      <c r="P154" s="177">
        <v>0</v>
      </c>
      <c r="Q154" s="177">
        <f>ROUND(E154*P154,2)</f>
        <v>0</v>
      </c>
      <c r="R154" s="179" t="s">
        <v>397</v>
      </c>
      <c r="S154" s="179" t="s">
        <v>273</v>
      </c>
      <c r="T154" s="180" t="s">
        <v>273</v>
      </c>
      <c r="U154" s="159">
        <v>0.373</v>
      </c>
      <c r="V154" s="159">
        <f>ROUND(E154*U154,2)</f>
        <v>5.08</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22.5" outlineLevel="2">
      <c r="A155" s="156"/>
      <c r="B155" s="157"/>
      <c r="C155" s="319" t="s">
        <v>514</v>
      </c>
      <c r="D155" s="320"/>
      <c r="E155" s="320"/>
      <c r="F155" s="320"/>
      <c r="G155" s="320"/>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81" t="str">
        <f>C155</f>
        <v>na zdivu jako podklad např. pod izolaci, na parapetech z prefabrikovaných dílců, pod oplechování apod., vodorovný nebo ve spádu do 15°, hlazený dřevěným hladítkem,</v>
      </c>
      <c r="BB155" s="149"/>
      <c r="BC155" s="149"/>
      <c r="BD155" s="149"/>
      <c r="BE155" s="149"/>
      <c r="BF155" s="149"/>
      <c r="BG155" s="149"/>
      <c r="BH155" s="149"/>
    </row>
    <row r="156" spans="1:60" outlineLevel="2">
      <c r="A156" s="156"/>
      <c r="B156" s="157"/>
      <c r="C156" s="203" t="s">
        <v>515</v>
      </c>
      <c r="D156" s="195"/>
      <c r="E156" s="196">
        <v>4.3</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342</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c r="A157" s="156"/>
      <c r="B157" s="157"/>
      <c r="C157" s="203" t="s">
        <v>516</v>
      </c>
      <c r="D157" s="195"/>
      <c r="E157" s="196">
        <v>7.2794999999999996</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c r="A158" s="156"/>
      <c r="B158" s="157"/>
      <c r="C158" s="203" t="s">
        <v>517</v>
      </c>
      <c r="D158" s="195"/>
      <c r="E158" s="196">
        <v>2.0495999999999999</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342</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4">
        <v>44</v>
      </c>
      <c r="B159" s="175" t="s">
        <v>518</v>
      </c>
      <c r="C159" s="190" t="s">
        <v>519</v>
      </c>
      <c r="D159" s="176" t="s">
        <v>433</v>
      </c>
      <c r="E159" s="177">
        <v>0.54720000000000002</v>
      </c>
      <c r="F159" s="178"/>
      <c r="G159" s="179">
        <f>ROUND(E159*F159,2)</f>
        <v>0</v>
      </c>
      <c r="H159" s="178"/>
      <c r="I159" s="179">
        <f>ROUND(E159*H159,2)</f>
        <v>0</v>
      </c>
      <c r="J159" s="178"/>
      <c r="K159" s="179">
        <f>ROUND(E159*J159,2)</f>
        <v>0</v>
      </c>
      <c r="L159" s="179">
        <v>21</v>
      </c>
      <c r="M159" s="179">
        <f>G159*(1+L159/100)</f>
        <v>0</v>
      </c>
      <c r="N159" s="177">
        <v>0.29415999999999998</v>
      </c>
      <c r="O159" s="177">
        <f>ROUND(E159*N159,2)</f>
        <v>0.16</v>
      </c>
      <c r="P159" s="177">
        <v>0</v>
      </c>
      <c r="Q159" s="177">
        <f>ROUND(E159*P159,2)</f>
        <v>0</v>
      </c>
      <c r="R159" s="179"/>
      <c r="S159" s="179" t="s">
        <v>323</v>
      </c>
      <c r="T159" s="180" t="s">
        <v>274</v>
      </c>
      <c r="U159" s="159">
        <v>1.6060000000000001</v>
      </c>
      <c r="V159" s="159">
        <f>ROUND(E159*U159,2)</f>
        <v>0.88</v>
      </c>
      <c r="W159" s="159"/>
      <c r="X159" s="159" t="s">
        <v>337</v>
      </c>
      <c r="Y159" s="159" t="s">
        <v>275</v>
      </c>
      <c r="Z159" s="149"/>
      <c r="AA159" s="149"/>
      <c r="AB159" s="149"/>
      <c r="AC159" s="149"/>
      <c r="AD159" s="149"/>
      <c r="AE159" s="149"/>
      <c r="AF159" s="149"/>
      <c r="AG159" s="149" t="s">
        <v>338</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520</v>
      </c>
      <c r="D160" s="195"/>
      <c r="E160" s="196">
        <v>0.54720000000000002</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2.5" outlineLevel="1">
      <c r="A161" s="174">
        <v>45</v>
      </c>
      <c r="B161" s="175" t="s">
        <v>521</v>
      </c>
      <c r="C161" s="190" t="s">
        <v>522</v>
      </c>
      <c r="D161" s="176" t="s">
        <v>360</v>
      </c>
      <c r="E161" s="177">
        <v>8.8389999999999996E-2</v>
      </c>
      <c r="F161" s="178"/>
      <c r="G161" s="179">
        <f>ROUND(E161*F161,2)</f>
        <v>0</v>
      </c>
      <c r="H161" s="178"/>
      <c r="I161" s="179">
        <f>ROUND(E161*H161,2)</f>
        <v>0</v>
      </c>
      <c r="J161" s="178"/>
      <c r="K161" s="179">
        <f>ROUND(E161*J161,2)</f>
        <v>0</v>
      </c>
      <c r="L161" s="179">
        <v>21</v>
      </c>
      <c r="M161" s="179">
        <f>G161*(1+L161/100)</f>
        <v>0</v>
      </c>
      <c r="N161" s="177">
        <v>1</v>
      </c>
      <c r="O161" s="177">
        <f>ROUND(E161*N161,2)</f>
        <v>0.09</v>
      </c>
      <c r="P161" s="177">
        <v>0</v>
      </c>
      <c r="Q161" s="177">
        <f>ROUND(E161*P161,2)</f>
        <v>0</v>
      </c>
      <c r="R161" s="179" t="s">
        <v>523</v>
      </c>
      <c r="S161" s="179" t="s">
        <v>273</v>
      </c>
      <c r="T161" s="180" t="s">
        <v>273</v>
      </c>
      <c r="U161" s="159">
        <v>0</v>
      </c>
      <c r="V161" s="159">
        <f>ROUND(E161*U161,2)</f>
        <v>0</v>
      </c>
      <c r="W161" s="159"/>
      <c r="X161" s="159" t="s">
        <v>524</v>
      </c>
      <c r="Y161" s="159" t="s">
        <v>507</v>
      </c>
      <c r="Z161" s="149"/>
      <c r="AA161" s="149"/>
      <c r="AB161" s="149"/>
      <c r="AC161" s="149"/>
      <c r="AD161" s="149"/>
      <c r="AE161" s="149"/>
      <c r="AF161" s="149"/>
      <c r="AG161" s="149" t="s">
        <v>525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203" t="s">
        <v>526</v>
      </c>
      <c r="D162" s="195"/>
      <c r="E162" s="196">
        <v>8.1839999999999996E-2</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342</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c r="A163" s="156"/>
      <c r="B163" s="157"/>
      <c r="C163" s="204" t="s">
        <v>527</v>
      </c>
      <c r="D163" s="197"/>
      <c r="E163" s="198">
        <v>6.5500000000000003E-3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4</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ht="22.5" outlineLevel="1">
      <c r="A164" s="174">
        <v>46</v>
      </c>
      <c r="B164" s="175" t="s">
        <v>528</v>
      </c>
      <c r="C164" s="190" t="s">
        <v>529</v>
      </c>
      <c r="D164" s="176" t="s">
        <v>360</v>
      </c>
      <c r="E164" s="177">
        <v>3.2539999999999999E-2</v>
      </c>
      <c r="F164" s="178"/>
      <c r="G164" s="179">
        <f>ROUND(E164*F164,2)</f>
        <v>0</v>
      </c>
      <c r="H164" s="178"/>
      <c r="I164" s="179">
        <f>ROUND(E164*H164,2)</f>
        <v>0</v>
      </c>
      <c r="J164" s="178"/>
      <c r="K164" s="179">
        <f>ROUND(E164*J164,2)</f>
        <v>0</v>
      </c>
      <c r="L164" s="179">
        <v>21</v>
      </c>
      <c r="M164" s="179">
        <f>G164*(1+L164/100)</f>
        <v>0</v>
      </c>
      <c r="N164" s="177">
        <v>1</v>
      </c>
      <c r="O164" s="177">
        <f>ROUND(E164*N164,2)</f>
        <v>0.03</v>
      </c>
      <c r="P164" s="177">
        <v>0</v>
      </c>
      <c r="Q164" s="177">
        <f>ROUND(E164*P164,2)</f>
        <v>0</v>
      </c>
      <c r="R164" s="179" t="s">
        <v>523</v>
      </c>
      <c r="S164" s="179" t="s">
        <v>273</v>
      </c>
      <c r="T164" s="180" t="s">
        <v>273</v>
      </c>
      <c r="U164" s="159">
        <v>0</v>
      </c>
      <c r="V164" s="159">
        <f>ROUND(E164*U164,2)</f>
        <v>0</v>
      </c>
      <c r="W164" s="159"/>
      <c r="X164" s="159" t="s">
        <v>524</v>
      </c>
      <c r="Y164" s="159" t="s">
        <v>275</v>
      </c>
      <c r="Z164" s="149"/>
      <c r="AA164" s="149"/>
      <c r="AB164" s="149"/>
      <c r="AC164" s="149"/>
      <c r="AD164" s="149"/>
      <c r="AE164" s="149"/>
      <c r="AF164" s="149"/>
      <c r="AG164" s="149" t="s">
        <v>525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530</v>
      </c>
      <c r="D165" s="195"/>
      <c r="E165" s="196">
        <v>3.0130000000000001E-2</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5</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204" t="s">
        <v>527</v>
      </c>
      <c r="D166" s="197"/>
      <c r="E166" s="198">
        <v>2.4099999999999998E-3</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342</v>
      </c>
      <c r="AH166" s="149">
        <v>4</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2.5" outlineLevel="1">
      <c r="A167" s="174">
        <v>47</v>
      </c>
      <c r="B167" s="175" t="s">
        <v>531</v>
      </c>
      <c r="C167" s="190" t="s">
        <v>532</v>
      </c>
      <c r="D167" s="176" t="s">
        <v>360</v>
      </c>
      <c r="E167" s="177">
        <v>7.4099999999999999E-2</v>
      </c>
      <c r="F167" s="178"/>
      <c r="G167" s="179">
        <f>ROUND(E167*F167,2)</f>
        <v>0</v>
      </c>
      <c r="H167" s="178"/>
      <c r="I167" s="179">
        <f>ROUND(E167*H167,2)</f>
        <v>0</v>
      </c>
      <c r="J167" s="178"/>
      <c r="K167" s="179">
        <f>ROUND(E167*J167,2)</f>
        <v>0</v>
      </c>
      <c r="L167" s="179">
        <v>21</v>
      </c>
      <c r="M167" s="179">
        <f>G167*(1+L167/100)</f>
        <v>0</v>
      </c>
      <c r="N167" s="177">
        <v>1</v>
      </c>
      <c r="O167" s="177">
        <f>ROUND(E167*N167,2)</f>
        <v>7.0000000000000007E-2</v>
      </c>
      <c r="P167" s="177">
        <v>0</v>
      </c>
      <c r="Q167" s="177">
        <f>ROUND(E167*P167,2)</f>
        <v>0</v>
      </c>
      <c r="R167" s="179" t="s">
        <v>523</v>
      </c>
      <c r="S167" s="179" t="s">
        <v>273</v>
      </c>
      <c r="T167" s="180" t="s">
        <v>273</v>
      </c>
      <c r="U167" s="159">
        <v>0</v>
      </c>
      <c r="V167" s="159">
        <f>ROUND(E167*U167,2)</f>
        <v>0</v>
      </c>
      <c r="W167" s="159"/>
      <c r="X167" s="159" t="s">
        <v>524</v>
      </c>
      <c r="Y167" s="159" t="s">
        <v>275</v>
      </c>
      <c r="Z167" s="149"/>
      <c r="AA167" s="149"/>
      <c r="AB167" s="149"/>
      <c r="AC167" s="149"/>
      <c r="AD167" s="149"/>
      <c r="AE167" s="149"/>
      <c r="AF167" s="149"/>
      <c r="AG167" s="149" t="s">
        <v>525</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203" t="s">
        <v>426</v>
      </c>
      <c r="D168" s="195"/>
      <c r="E168" s="196">
        <v>6.8610000000000004E-2</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342</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c r="A169" s="156"/>
      <c r="B169" s="157"/>
      <c r="C169" s="204" t="s">
        <v>527</v>
      </c>
      <c r="D169" s="197"/>
      <c r="E169" s="198">
        <v>5.4900000000000001E-3</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4</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1">
      <c r="A170" s="174">
        <v>48</v>
      </c>
      <c r="B170" s="175" t="s">
        <v>533</v>
      </c>
      <c r="C170" s="190" t="s">
        <v>534</v>
      </c>
      <c r="D170" s="176" t="s">
        <v>360</v>
      </c>
      <c r="E170" s="177">
        <v>0.15204000000000001</v>
      </c>
      <c r="F170" s="178"/>
      <c r="G170" s="179">
        <f>ROUND(E170*F170,2)</f>
        <v>0</v>
      </c>
      <c r="H170" s="178"/>
      <c r="I170" s="179">
        <f>ROUND(E170*H170,2)</f>
        <v>0</v>
      </c>
      <c r="J170" s="178"/>
      <c r="K170" s="179">
        <f>ROUND(E170*J170,2)</f>
        <v>0</v>
      </c>
      <c r="L170" s="179">
        <v>21</v>
      </c>
      <c r="M170" s="179">
        <f>G170*(1+L170/100)</f>
        <v>0</v>
      </c>
      <c r="N170" s="177">
        <v>1</v>
      </c>
      <c r="O170" s="177">
        <f>ROUND(E170*N170,2)</f>
        <v>0.15</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425</v>
      </c>
      <c r="D171" s="195"/>
      <c r="E171" s="196">
        <v>0.14077999999999999</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204" t="s">
        <v>527</v>
      </c>
      <c r="D172" s="197"/>
      <c r="E172" s="198">
        <v>1.1259999999999999E-2</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342</v>
      </c>
      <c r="AH172" s="149">
        <v>4</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2.5" outlineLevel="1">
      <c r="A173" s="174">
        <v>49</v>
      </c>
      <c r="B173" s="175" t="s">
        <v>535</v>
      </c>
      <c r="C173" s="190" t="s">
        <v>536</v>
      </c>
      <c r="D173" s="176" t="s">
        <v>360</v>
      </c>
      <c r="E173" s="177">
        <v>0.43143999999999999</v>
      </c>
      <c r="F173" s="178"/>
      <c r="G173" s="179">
        <f>ROUND(E173*F173,2)</f>
        <v>0</v>
      </c>
      <c r="H173" s="178"/>
      <c r="I173" s="179">
        <f>ROUND(E173*H173,2)</f>
        <v>0</v>
      </c>
      <c r="J173" s="178"/>
      <c r="K173" s="179">
        <f>ROUND(E173*J173,2)</f>
        <v>0</v>
      </c>
      <c r="L173" s="179">
        <v>21</v>
      </c>
      <c r="M173" s="179">
        <f>G173*(1+L173/100)</f>
        <v>0</v>
      </c>
      <c r="N173" s="177">
        <v>1</v>
      </c>
      <c r="O173" s="177">
        <f>ROUND(E173*N173,2)</f>
        <v>0.43</v>
      </c>
      <c r="P173" s="177">
        <v>0</v>
      </c>
      <c r="Q173" s="177">
        <f>ROUND(E173*P173,2)</f>
        <v>0</v>
      </c>
      <c r="R173" s="179" t="s">
        <v>523</v>
      </c>
      <c r="S173" s="179" t="s">
        <v>273</v>
      </c>
      <c r="T173" s="180" t="s">
        <v>273</v>
      </c>
      <c r="U173" s="159">
        <v>0</v>
      </c>
      <c r="V173" s="159">
        <f>ROUND(E173*U173,2)</f>
        <v>0</v>
      </c>
      <c r="W173" s="159"/>
      <c r="X173" s="159" t="s">
        <v>524</v>
      </c>
      <c r="Y173" s="159" t="s">
        <v>275</v>
      </c>
      <c r="Z173" s="149"/>
      <c r="AA173" s="149"/>
      <c r="AB173" s="149"/>
      <c r="AC173" s="149"/>
      <c r="AD173" s="149"/>
      <c r="AE173" s="149"/>
      <c r="AF173" s="149"/>
      <c r="AG173" s="149" t="s">
        <v>525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c r="A174" s="156"/>
      <c r="B174" s="157"/>
      <c r="C174" s="203" t="s">
        <v>424</v>
      </c>
      <c r="D174" s="195"/>
      <c r="E174" s="196">
        <v>0.39949000000000001</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342</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204" t="s">
        <v>527</v>
      </c>
      <c r="D175" s="197"/>
      <c r="E175" s="198">
        <v>3.1960000000000002E-2</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342</v>
      </c>
      <c r="AH175" s="149">
        <v>4</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2.5" outlineLevel="1">
      <c r="A176" s="174">
        <v>50</v>
      </c>
      <c r="B176" s="175" t="s">
        <v>537</v>
      </c>
      <c r="C176" s="190" t="s">
        <v>538</v>
      </c>
      <c r="D176" s="176" t="s">
        <v>360</v>
      </c>
      <c r="E176" s="177">
        <v>0.30158000000000001</v>
      </c>
      <c r="F176" s="178"/>
      <c r="G176" s="179">
        <f>ROUND(E176*F176,2)</f>
        <v>0</v>
      </c>
      <c r="H176" s="178"/>
      <c r="I176" s="179">
        <f>ROUND(E176*H176,2)</f>
        <v>0</v>
      </c>
      <c r="J176" s="178"/>
      <c r="K176" s="179">
        <f>ROUND(E176*J176,2)</f>
        <v>0</v>
      </c>
      <c r="L176" s="179">
        <v>21</v>
      </c>
      <c r="M176" s="179">
        <f>G176*(1+L176/100)</f>
        <v>0</v>
      </c>
      <c r="N176" s="177">
        <v>1</v>
      </c>
      <c r="O176" s="177">
        <f>ROUND(E176*N176,2)</f>
        <v>0.3</v>
      </c>
      <c r="P176" s="177">
        <v>0</v>
      </c>
      <c r="Q176" s="177">
        <f>ROUND(E176*P176,2)</f>
        <v>0</v>
      </c>
      <c r="R176" s="179" t="s">
        <v>523</v>
      </c>
      <c r="S176" s="179" t="s">
        <v>273</v>
      </c>
      <c r="T176" s="180" t="s">
        <v>273</v>
      </c>
      <c r="U176" s="159">
        <v>0</v>
      </c>
      <c r="V176" s="159">
        <f>ROUND(E176*U176,2)</f>
        <v>0</v>
      </c>
      <c r="W176" s="159"/>
      <c r="X176" s="159" t="s">
        <v>524</v>
      </c>
      <c r="Y176" s="159" t="s">
        <v>275</v>
      </c>
      <c r="Z176" s="149"/>
      <c r="AA176" s="149"/>
      <c r="AB176" s="149"/>
      <c r="AC176" s="149"/>
      <c r="AD176" s="149"/>
      <c r="AE176" s="149"/>
      <c r="AF176" s="149"/>
      <c r="AG176" s="149" t="s">
        <v>525</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429</v>
      </c>
      <c r="D177" s="195"/>
      <c r="E177" s="196">
        <v>0.27923999999999999</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c r="A178" s="156"/>
      <c r="B178" s="157"/>
      <c r="C178" s="204" t="s">
        <v>527</v>
      </c>
      <c r="D178" s="197"/>
      <c r="E178" s="198">
        <v>2.2339999999999999E-2</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342</v>
      </c>
      <c r="AH178" s="149">
        <v>4</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c r="A179" s="174">
        <v>51</v>
      </c>
      <c r="B179" s="175" t="s">
        <v>539</v>
      </c>
      <c r="C179" s="190" t="s">
        <v>540</v>
      </c>
      <c r="D179" s="176" t="s">
        <v>364</v>
      </c>
      <c r="E179" s="177">
        <v>1</v>
      </c>
      <c r="F179" s="178"/>
      <c r="G179" s="179">
        <f>ROUND(E179*F179,2)</f>
        <v>0</v>
      </c>
      <c r="H179" s="178"/>
      <c r="I179" s="179">
        <f>ROUND(E179*H179,2)</f>
        <v>0</v>
      </c>
      <c r="J179" s="178"/>
      <c r="K179" s="179">
        <f>ROUND(E179*J179,2)</f>
        <v>0</v>
      </c>
      <c r="L179" s="179">
        <v>21</v>
      </c>
      <c r="M179" s="179">
        <f>G179*(1+L179/100)</f>
        <v>0</v>
      </c>
      <c r="N179" s="177">
        <v>9.0999999999999998E-2</v>
      </c>
      <c r="O179" s="177">
        <f>ROUND(E179*N179,2)</f>
        <v>0.09</v>
      </c>
      <c r="P179" s="177">
        <v>0</v>
      </c>
      <c r="Q179" s="177">
        <f>ROUND(E179*P179,2)</f>
        <v>0</v>
      </c>
      <c r="R179" s="179"/>
      <c r="S179" s="179" t="s">
        <v>323</v>
      </c>
      <c r="T179" s="180" t="s">
        <v>274</v>
      </c>
      <c r="U179" s="159">
        <v>0</v>
      </c>
      <c r="V179" s="159">
        <f>ROUND(E179*U179,2)</f>
        <v>0</v>
      </c>
      <c r="W179" s="159"/>
      <c r="X179" s="159" t="s">
        <v>524</v>
      </c>
      <c r="Y179" s="159" t="s">
        <v>275</v>
      </c>
      <c r="Z179" s="149"/>
      <c r="AA179" s="149"/>
      <c r="AB179" s="149"/>
      <c r="AC179" s="149"/>
      <c r="AD179" s="149"/>
      <c r="AE179" s="149"/>
      <c r="AF179" s="149"/>
      <c r="AG179" s="149" t="s">
        <v>525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c r="A180" s="156"/>
      <c r="B180" s="157"/>
      <c r="C180" s="203" t="s">
        <v>541</v>
      </c>
      <c r="D180" s="195"/>
      <c r="E180" s="196">
        <v>1</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c r="A181" s="164" t="s">
        <v>268</v>
      </c>
      <c r="B181" s="165" t="s">
        <v>140</v>
      </c>
      <c r="C181" s="189" t="s">
        <v>141</v>
      </c>
      <c r="D181" s="166"/>
      <c r="E181" s="167"/>
      <c r="F181" s="168"/>
      <c r="G181" s="168">
        <f>SUMIF(AG182:AG187,"&lt;&gt;NOR",G182:G187)</f>
        <v>0</v>
      </c>
      <c r="H181" s="168"/>
      <c r="I181" s="168">
        <f>SUM(I182:I187)</f>
        <v>0</v>
      </c>
      <c r="J181" s="168"/>
      <c r="K181" s="168">
        <f>SUM(K182:K187)</f>
        <v>0</v>
      </c>
      <c r="L181" s="168"/>
      <c r="M181" s="168">
        <f>SUM(M182:M187)</f>
        <v>0</v>
      </c>
      <c r="N181" s="167"/>
      <c r="O181" s="167">
        <f>SUM(O182:O187)</f>
        <v>0.14000000000000001</v>
      </c>
      <c r="P181" s="167"/>
      <c r="Q181" s="167">
        <f>SUM(Q182:Q187)</f>
        <v>0</v>
      </c>
      <c r="R181" s="168"/>
      <c r="S181" s="168"/>
      <c r="T181" s="169"/>
      <c r="U181" s="163"/>
      <c r="V181" s="163">
        <f>SUM(V182:V187)</f>
        <v>0</v>
      </c>
      <c r="W181" s="163"/>
      <c r="X181" s="163"/>
      <c r="Y181" s="163"/>
      <c r="AG181" t="s">
        <v>269</v>
      </c>
    </row>
    <row r="182" spans="1:60" ht="22.5" outlineLevel="1">
      <c r="A182" s="174">
        <v>52</v>
      </c>
      <c r="B182" s="175" t="s">
        <v>542</v>
      </c>
      <c r="C182" s="190" t="s">
        <v>543</v>
      </c>
      <c r="D182" s="176" t="s">
        <v>433</v>
      </c>
      <c r="E182" s="177">
        <v>6.0270000000000001</v>
      </c>
      <c r="F182" s="178"/>
      <c r="G182" s="179">
        <f>ROUND(E182*F182,2)</f>
        <v>0</v>
      </c>
      <c r="H182" s="178"/>
      <c r="I182" s="179">
        <f>ROUND(E182*H182,2)</f>
        <v>0</v>
      </c>
      <c r="J182" s="178"/>
      <c r="K182" s="179">
        <f>ROUND(E182*J182,2)</f>
        <v>0</v>
      </c>
      <c r="L182" s="179">
        <v>21</v>
      </c>
      <c r="M182" s="179">
        <f>G182*(1+L182/100)</f>
        <v>0</v>
      </c>
      <c r="N182" s="177">
        <v>1.2E-2</v>
      </c>
      <c r="O182" s="177">
        <f>ROUND(E182*N182,2)</f>
        <v>7.0000000000000007E-2</v>
      </c>
      <c r="P182" s="177">
        <v>0</v>
      </c>
      <c r="Q182" s="177">
        <f>ROUND(E182*P182,2)</f>
        <v>0</v>
      </c>
      <c r="R182" s="179"/>
      <c r="S182" s="179" t="s">
        <v>323</v>
      </c>
      <c r="T182" s="180" t="s">
        <v>274</v>
      </c>
      <c r="U182" s="159">
        <v>0</v>
      </c>
      <c r="V182" s="159">
        <f>ROUND(E182*U182,2)</f>
        <v>0</v>
      </c>
      <c r="W182" s="159"/>
      <c r="X182" s="159" t="s">
        <v>337</v>
      </c>
      <c r="Y182" s="159" t="s">
        <v>275</v>
      </c>
      <c r="Z182" s="149"/>
      <c r="AA182" s="149"/>
      <c r="AB182" s="149"/>
      <c r="AC182" s="149"/>
      <c r="AD182" s="149"/>
      <c r="AE182" s="149"/>
      <c r="AF182" s="149"/>
      <c r="AG182" s="149" t="s">
        <v>338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203" t="s">
        <v>544</v>
      </c>
      <c r="D183" s="195"/>
      <c r="E183" s="196">
        <v>3.7719999999999998</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342</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203" t="s">
        <v>545</v>
      </c>
      <c r="D184" s="195"/>
      <c r="E184" s="196">
        <v>2.2549999999999999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ht="22.5" outlineLevel="1">
      <c r="A185" s="174">
        <v>53</v>
      </c>
      <c r="B185" s="175" t="s">
        <v>546</v>
      </c>
      <c r="C185" s="190" t="s">
        <v>547</v>
      </c>
      <c r="D185" s="176" t="s">
        <v>364</v>
      </c>
      <c r="E185" s="177">
        <v>2</v>
      </c>
      <c r="F185" s="178"/>
      <c r="G185" s="179">
        <f>ROUND(E185*F185,2)</f>
        <v>0</v>
      </c>
      <c r="H185" s="178"/>
      <c r="I185" s="179">
        <f>ROUND(E185*H185,2)</f>
        <v>0</v>
      </c>
      <c r="J185" s="178"/>
      <c r="K185" s="179">
        <f>ROUND(E185*J185,2)</f>
        <v>0</v>
      </c>
      <c r="L185" s="179">
        <v>21</v>
      </c>
      <c r="M185" s="179">
        <f>G185*(1+L185/100)</f>
        <v>0</v>
      </c>
      <c r="N185" s="177">
        <v>3.5000000000000003E-2</v>
      </c>
      <c r="O185" s="177">
        <f>ROUND(E185*N185,2)</f>
        <v>7.0000000000000007E-2</v>
      </c>
      <c r="P185" s="177">
        <v>0</v>
      </c>
      <c r="Q185" s="177">
        <f>ROUND(E185*P185,2)</f>
        <v>0</v>
      </c>
      <c r="R185" s="179"/>
      <c r="S185" s="179" t="s">
        <v>323</v>
      </c>
      <c r="T185" s="180" t="s">
        <v>274</v>
      </c>
      <c r="U185" s="159">
        <v>0</v>
      </c>
      <c r="V185" s="159">
        <f>ROUND(E185*U185,2)</f>
        <v>0</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10" t="s">
        <v>548</v>
      </c>
      <c r="D186" s="311"/>
      <c r="E186" s="311"/>
      <c r="F186" s="311"/>
      <c r="G186" s="311"/>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278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549</v>
      </c>
      <c r="D187" s="195"/>
      <c r="E187" s="196">
        <v>2</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c r="A188" s="164" t="s">
        <v>268</v>
      </c>
      <c r="B188" s="165" t="s">
        <v>142</v>
      </c>
      <c r="C188" s="189" t="s">
        <v>143</v>
      </c>
      <c r="D188" s="166"/>
      <c r="E188" s="167"/>
      <c r="F188" s="168"/>
      <c r="G188" s="168">
        <f>SUMIF(AG189:AG195,"&lt;&gt;NOR",G189:G195)</f>
        <v>0</v>
      </c>
      <c r="H188" s="168"/>
      <c r="I188" s="168">
        <f>SUM(I189:I195)</f>
        <v>0</v>
      </c>
      <c r="J188" s="168"/>
      <c r="K188" s="168">
        <f>SUM(K189:K195)</f>
        <v>0</v>
      </c>
      <c r="L188" s="168"/>
      <c r="M188" s="168">
        <f>SUM(M189:M195)</f>
        <v>0</v>
      </c>
      <c r="N188" s="167"/>
      <c r="O188" s="167">
        <f>SUM(O189:O195)</f>
        <v>0.64</v>
      </c>
      <c r="P188" s="167"/>
      <c r="Q188" s="167">
        <f>SUM(Q189:Q195)</f>
        <v>0</v>
      </c>
      <c r="R188" s="168"/>
      <c r="S188" s="168"/>
      <c r="T188" s="169"/>
      <c r="U188" s="163"/>
      <c r="V188" s="163">
        <f>SUM(V189:V195)</f>
        <v>24.35</v>
      </c>
      <c r="W188" s="163"/>
      <c r="X188" s="163"/>
      <c r="Y188" s="163"/>
      <c r="AG188" t="s">
        <v>269</v>
      </c>
    </row>
    <row r="189" spans="1:60" ht="22.5" outlineLevel="1">
      <c r="A189" s="174">
        <v>54</v>
      </c>
      <c r="B189" s="175" t="s">
        <v>550</v>
      </c>
      <c r="C189" s="190" t="s">
        <v>551</v>
      </c>
      <c r="D189" s="176" t="s">
        <v>433</v>
      </c>
      <c r="E189" s="177">
        <v>8.8792000000000009</v>
      </c>
      <c r="F189" s="178"/>
      <c r="G189" s="179">
        <f>ROUND(E189*F189,2)</f>
        <v>0</v>
      </c>
      <c r="H189" s="178"/>
      <c r="I189" s="179">
        <f>ROUND(E189*H189,2)</f>
        <v>0</v>
      </c>
      <c r="J189" s="178"/>
      <c r="K189" s="179">
        <f>ROUND(E189*J189,2)</f>
        <v>0</v>
      </c>
      <c r="L189" s="179">
        <v>21</v>
      </c>
      <c r="M189" s="179">
        <f>G189*(1+L189/100)</f>
        <v>0</v>
      </c>
      <c r="N189" s="177">
        <v>4.2419999999999999E-2</v>
      </c>
      <c r="O189" s="177">
        <f>ROUND(E189*N189,2)</f>
        <v>0.38</v>
      </c>
      <c r="P189" s="177">
        <v>0</v>
      </c>
      <c r="Q189" s="177">
        <f>ROUND(E189*P189,2)</f>
        <v>0</v>
      </c>
      <c r="R189" s="179" t="s">
        <v>397</v>
      </c>
      <c r="S189" s="179" t="s">
        <v>273</v>
      </c>
      <c r="T189" s="180" t="s">
        <v>273</v>
      </c>
      <c r="U189" s="159">
        <v>1.4039999999999999</v>
      </c>
      <c r="V189" s="159">
        <f>ROUND(E189*U189,2)</f>
        <v>12.47</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2.5" outlineLevel="2">
      <c r="A190" s="156"/>
      <c r="B190" s="157"/>
      <c r="C190" s="319" t="s">
        <v>552</v>
      </c>
      <c r="D190" s="320"/>
      <c r="E190" s="320"/>
      <c r="F190" s="320"/>
      <c r="G190" s="320"/>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zřízení nosné konstrukce příčky, vložení tepelné izolace tl. do 5 cm, montáž desek, tmelení spár Q2 a úprava rohů. Včetně dodávek materiálu.</v>
      </c>
      <c r="BB190" s="149"/>
      <c r="BC190" s="149"/>
      <c r="BD190" s="149"/>
      <c r="BE190" s="149"/>
      <c r="BF190" s="149"/>
      <c r="BG190" s="149"/>
      <c r="BH190" s="149"/>
    </row>
    <row r="191" spans="1:60" outlineLevel="2">
      <c r="A191" s="156"/>
      <c r="B191" s="157"/>
      <c r="C191" s="203" t="s">
        <v>553</v>
      </c>
      <c r="D191" s="195"/>
      <c r="E191" s="196">
        <v>8.8792000000000009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33.75" outlineLevel="1">
      <c r="A192" s="174">
        <v>55</v>
      </c>
      <c r="B192" s="175" t="s">
        <v>554</v>
      </c>
      <c r="C192" s="190" t="s">
        <v>555</v>
      </c>
      <c r="D192" s="176" t="s">
        <v>433</v>
      </c>
      <c r="E192" s="177">
        <v>5.7618</v>
      </c>
      <c r="F192" s="178"/>
      <c r="G192" s="179">
        <f>ROUND(E192*F192,2)</f>
        <v>0</v>
      </c>
      <c r="H192" s="178"/>
      <c r="I192" s="179">
        <f>ROUND(E192*H192,2)</f>
        <v>0</v>
      </c>
      <c r="J192" s="178"/>
      <c r="K192" s="179">
        <f>ROUND(E192*J192,2)</f>
        <v>0</v>
      </c>
      <c r="L192" s="179">
        <v>21</v>
      </c>
      <c r="M192" s="179">
        <f>G192*(1+L192/100)</f>
        <v>0</v>
      </c>
      <c r="N192" s="177">
        <v>4.5990000000000003E-2</v>
      </c>
      <c r="O192" s="177">
        <f>ROUND(E192*N192,2)</f>
        <v>0.26</v>
      </c>
      <c r="P192" s="177">
        <v>0</v>
      </c>
      <c r="Q192" s="177">
        <f>ROUND(E192*P192,2)</f>
        <v>0</v>
      </c>
      <c r="R192" s="179" t="s">
        <v>397</v>
      </c>
      <c r="S192" s="179" t="s">
        <v>273</v>
      </c>
      <c r="T192" s="180" t="s">
        <v>273</v>
      </c>
      <c r="U192" s="159">
        <v>2.0609999999999999</v>
      </c>
      <c r="V192" s="159">
        <f>ROUND(E192*U192,2)</f>
        <v>11.88</v>
      </c>
      <c r="W192" s="159"/>
      <c r="X192" s="159" t="s">
        <v>337</v>
      </c>
      <c r="Y192" s="159" t="s">
        <v>275</v>
      </c>
      <c r="Z192" s="149"/>
      <c r="AA192" s="149"/>
      <c r="AB192" s="149"/>
      <c r="AC192" s="149"/>
      <c r="AD192" s="149"/>
      <c r="AE192" s="149"/>
      <c r="AF192" s="149"/>
      <c r="AG192" s="149" t="s">
        <v>338</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ht="22.5" outlineLevel="2">
      <c r="A193" s="156"/>
      <c r="B193" s="157"/>
      <c r="C193" s="319" t="s">
        <v>552</v>
      </c>
      <c r="D193" s="320"/>
      <c r="E193" s="320"/>
      <c r="F193" s="320"/>
      <c r="G193" s="320"/>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340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81" t="str">
        <f>C193</f>
        <v>zřízení nosné konstrukce příčky, vložení tepelné izolace tl. do 5 cm, montáž desek, tmelení spár Q2 a úprava rohů. Včetně dodávek materiálu.</v>
      </c>
      <c r="BB193" s="149"/>
      <c r="BC193" s="149"/>
      <c r="BD193" s="149"/>
      <c r="BE193" s="149"/>
      <c r="BF193" s="149"/>
      <c r="BG193" s="149"/>
      <c r="BH193" s="149"/>
    </row>
    <row r="194" spans="1:60" outlineLevel="2">
      <c r="A194" s="156"/>
      <c r="B194" s="157"/>
      <c r="C194" s="308" t="s">
        <v>556</v>
      </c>
      <c r="D194" s="309"/>
      <c r="E194" s="309"/>
      <c r="F194" s="309"/>
      <c r="G194" s="30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278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203" t="s">
        <v>557</v>
      </c>
      <c r="D195" s="195"/>
      <c r="E195" s="196">
        <v>5.7618</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342</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c r="A196" s="164" t="s">
        <v>268</v>
      </c>
      <c r="B196" s="165" t="s">
        <v>144</v>
      </c>
      <c r="C196" s="189" t="s">
        <v>145</v>
      </c>
      <c r="D196" s="166"/>
      <c r="E196" s="167"/>
      <c r="F196" s="168"/>
      <c r="G196" s="168">
        <f>SUMIF(AG197:AG202,"&lt;&gt;NOR",G197:G202)</f>
        <v>0</v>
      </c>
      <c r="H196" s="168"/>
      <c r="I196" s="168">
        <f>SUM(I197:I202)</f>
        <v>0</v>
      </c>
      <c r="J196" s="168"/>
      <c r="K196" s="168">
        <f>SUM(K197:K202)</f>
        <v>0</v>
      </c>
      <c r="L196" s="168"/>
      <c r="M196" s="168">
        <f>SUM(M197:M202)</f>
        <v>0</v>
      </c>
      <c r="N196" s="167"/>
      <c r="O196" s="167">
        <f>SUM(O197:O202)</f>
        <v>0.78</v>
      </c>
      <c r="P196" s="167"/>
      <c r="Q196" s="167">
        <f>SUM(Q197:Q202)</f>
        <v>0</v>
      </c>
      <c r="R196" s="168"/>
      <c r="S196" s="168"/>
      <c r="T196" s="169"/>
      <c r="U196" s="163"/>
      <c r="V196" s="163">
        <f>SUM(V197:V202)</f>
        <v>5.65</v>
      </c>
      <c r="W196" s="163"/>
      <c r="X196" s="163"/>
      <c r="Y196" s="163"/>
      <c r="AG196" t="s">
        <v>269</v>
      </c>
    </row>
    <row r="197" spans="1:60" outlineLevel="1">
      <c r="A197" s="174">
        <v>56</v>
      </c>
      <c r="B197" s="175" t="s">
        <v>558</v>
      </c>
      <c r="C197" s="190" t="s">
        <v>559</v>
      </c>
      <c r="D197" s="176" t="s">
        <v>364</v>
      </c>
      <c r="E197" s="177">
        <v>16</v>
      </c>
      <c r="F197" s="178"/>
      <c r="G197" s="179">
        <f>ROUND(E197*F197,2)</f>
        <v>0</v>
      </c>
      <c r="H197" s="178"/>
      <c r="I197" s="179">
        <f>ROUND(E197*H197,2)</f>
        <v>0</v>
      </c>
      <c r="J197" s="178"/>
      <c r="K197" s="179">
        <f>ROUND(E197*J197,2)</f>
        <v>0</v>
      </c>
      <c r="L197" s="179">
        <v>21</v>
      </c>
      <c r="M197" s="179">
        <f>G197*(1+L197/100)</f>
        <v>0</v>
      </c>
      <c r="N197" s="177">
        <v>4.7499999999999999E-3</v>
      </c>
      <c r="O197" s="177">
        <f>ROUND(E197*N197,2)</f>
        <v>0.08</v>
      </c>
      <c r="P197" s="177">
        <v>0</v>
      </c>
      <c r="Q197" s="177">
        <f>ROUND(E197*P197,2)</f>
        <v>0</v>
      </c>
      <c r="R197" s="179"/>
      <c r="S197" s="179" t="s">
        <v>273</v>
      </c>
      <c r="T197" s="180" t="s">
        <v>273</v>
      </c>
      <c r="U197" s="159">
        <v>0.35299999999999998</v>
      </c>
      <c r="V197" s="159">
        <f>ROUND(E197*U197,2)</f>
        <v>5.65</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560</v>
      </c>
      <c r="D198" s="195"/>
      <c r="E198" s="196">
        <v>16</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2.5" outlineLevel="1">
      <c r="A199" s="174">
        <v>57</v>
      </c>
      <c r="B199" s="175" t="s">
        <v>561</v>
      </c>
      <c r="C199" s="190" t="s">
        <v>562</v>
      </c>
      <c r="D199" s="176" t="s">
        <v>364</v>
      </c>
      <c r="E199" s="177">
        <v>8</v>
      </c>
      <c r="F199" s="178"/>
      <c r="G199" s="179">
        <f>ROUND(E199*F199,2)</f>
        <v>0</v>
      </c>
      <c r="H199" s="178"/>
      <c r="I199" s="179">
        <f>ROUND(E199*H199,2)</f>
        <v>0</v>
      </c>
      <c r="J199" s="178"/>
      <c r="K199" s="179">
        <f>ROUND(E199*J199,2)</f>
        <v>0</v>
      </c>
      <c r="L199" s="179">
        <v>21</v>
      </c>
      <c r="M199" s="179">
        <f>G199*(1+L199/100)</f>
        <v>0</v>
      </c>
      <c r="N199" s="177">
        <v>4.1000000000000002E-2</v>
      </c>
      <c r="O199" s="177">
        <f>ROUND(E199*N199,2)</f>
        <v>0.33</v>
      </c>
      <c r="P199" s="177">
        <v>0</v>
      </c>
      <c r="Q199" s="177">
        <f>ROUND(E199*P199,2)</f>
        <v>0</v>
      </c>
      <c r="R199" s="179" t="s">
        <v>523</v>
      </c>
      <c r="S199" s="179" t="s">
        <v>273</v>
      </c>
      <c r="T199" s="180" t="s">
        <v>273</v>
      </c>
      <c r="U199" s="159">
        <v>0</v>
      </c>
      <c r="V199" s="159">
        <f>ROUND(E199*U199,2)</f>
        <v>0</v>
      </c>
      <c r="W199" s="159"/>
      <c r="X199" s="159" t="s">
        <v>524</v>
      </c>
      <c r="Y199" s="159" t="s">
        <v>275</v>
      </c>
      <c r="Z199" s="149"/>
      <c r="AA199" s="149"/>
      <c r="AB199" s="149"/>
      <c r="AC199" s="149"/>
      <c r="AD199" s="149"/>
      <c r="AE199" s="149"/>
      <c r="AF199" s="149"/>
      <c r="AG199" s="149" t="s">
        <v>525</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c r="A200" s="156"/>
      <c r="B200" s="157"/>
      <c r="C200" s="203" t="s">
        <v>563</v>
      </c>
      <c r="D200" s="195"/>
      <c r="E200" s="196">
        <v>8</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2.5" outlineLevel="1">
      <c r="A201" s="174">
        <v>58</v>
      </c>
      <c r="B201" s="175" t="s">
        <v>564</v>
      </c>
      <c r="C201" s="190" t="s">
        <v>565</v>
      </c>
      <c r="D201" s="176" t="s">
        <v>364</v>
      </c>
      <c r="E201" s="177">
        <v>8</v>
      </c>
      <c r="F201" s="178"/>
      <c r="G201" s="179">
        <f>ROUND(E201*F201,2)</f>
        <v>0</v>
      </c>
      <c r="H201" s="178"/>
      <c r="I201" s="179">
        <f>ROUND(E201*H201,2)</f>
        <v>0</v>
      </c>
      <c r="J201" s="178"/>
      <c r="K201" s="179">
        <f>ROUND(E201*J201,2)</f>
        <v>0</v>
      </c>
      <c r="L201" s="179">
        <v>21</v>
      </c>
      <c r="M201" s="179">
        <f>G201*(1+L201/100)</f>
        <v>0</v>
      </c>
      <c r="N201" s="177">
        <v>4.5999999999999999E-2</v>
      </c>
      <c r="O201" s="177">
        <f>ROUND(E201*N201,2)</f>
        <v>0.37</v>
      </c>
      <c r="P201" s="177">
        <v>0</v>
      </c>
      <c r="Q201" s="177">
        <f>ROUND(E201*P201,2)</f>
        <v>0</v>
      </c>
      <c r="R201" s="179" t="s">
        <v>523</v>
      </c>
      <c r="S201" s="179" t="s">
        <v>273</v>
      </c>
      <c r="T201" s="180" t="s">
        <v>273</v>
      </c>
      <c r="U201" s="159">
        <v>0</v>
      </c>
      <c r="V201" s="159">
        <f>ROUND(E201*U201,2)</f>
        <v>0</v>
      </c>
      <c r="W201" s="159"/>
      <c r="X201" s="159" t="s">
        <v>524</v>
      </c>
      <c r="Y201" s="159" t="s">
        <v>275</v>
      </c>
      <c r="Z201" s="149"/>
      <c r="AA201" s="149"/>
      <c r="AB201" s="149"/>
      <c r="AC201" s="149"/>
      <c r="AD201" s="149"/>
      <c r="AE201" s="149"/>
      <c r="AF201" s="149"/>
      <c r="AG201" s="149" t="s">
        <v>525</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203" t="s">
        <v>566</v>
      </c>
      <c r="D202" s="195"/>
      <c r="E202" s="196">
        <v>8</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342</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c r="A203" s="164" t="s">
        <v>268</v>
      </c>
      <c r="B203" s="165" t="s">
        <v>146</v>
      </c>
      <c r="C203" s="189" t="s">
        <v>147</v>
      </c>
      <c r="D203" s="166"/>
      <c r="E203" s="167"/>
      <c r="F203" s="168"/>
      <c r="G203" s="168">
        <f>SUMIF(AG204:AG222,"&lt;&gt;NOR",G204:G222)</f>
        <v>0</v>
      </c>
      <c r="H203" s="168"/>
      <c r="I203" s="168">
        <f>SUM(I204:I222)</f>
        <v>0</v>
      </c>
      <c r="J203" s="168"/>
      <c r="K203" s="168">
        <f>SUM(K204:K222)</f>
        <v>0</v>
      </c>
      <c r="L203" s="168"/>
      <c r="M203" s="168">
        <f>SUM(M204:M222)</f>
        <v>0</v>
      </c>
      <c r="N203" s="167"/>
      <c r="O203" s="167">
        <f>SUM(O204:O222)</f>
        <v>3.0599999999999996</v>
      </c>
      <c r="P203" s="167"/>
      <c r="Q203" s="167">
        <f>SUM(Q204:Q222)</f>
        <v>0</v>
      </c>
      <c r="R203" s="168"/>
      <c r="S203" s="168"/>
      <c r="T203" s="169"/>
      <c r="U203" s="163"/>
      <c r="V203" s="163">
        <f>SUM(V204:V222)</f>
        <v>255.04000000000002</v>
      </c>
      <c r="W203" s="163"/>
      <c r="X203" s="163"/>
      <c r="Y203" s="163"/>
      <c r="AG203" t="s">
        <v>269</v>
      </c>
    </row>
    <row r="204" spans="1:60" ht="22.5" outlineLevel="1">
      <c r="A204" s="174">
        <v>59</v>
      </c>
      <c r="B204" s="175" t="s">
        <v>567</v>
      </c>
      <c r="C204" s="190" t="s">
        <v>568</v>
      </c>
      <c r="D204" s="176" t="s">
        <v>433</v>
      </c>
      <c r="E204" s="177">
        <v>95.89</v>
      </c>
      <c r="F204" s="178"/>
      <c r="G204" s="179">
        <f>ROUND(E204*F204,2)</f>
        <v>0</v>
      </c>
      <c r="H204" s="178"/>
      <c r="I204" s="179">
        <f>ROUND(E204*H204,2)</f>
        <v>0</v>
      </c>
      <c r="J204" s="178"/>
      <c r="K204" s="179">
        <f>ROUND(E204*J204,2)</f>
        <v>0</v>
      </c>
      <c r="L204" s="179">
        <v>21</v>
      </c>
      <c r="M204" s="179">
        <f>G204*(1+L204/100)</f>
        <v>0</v>
      </c>
      <c r="N204" s="177">
        <v>1.2149999999999999E-2</v>
      </c>
      <c r="O204" s="177">
        <f>ROUND(E204*N204,2)</f>
        <v>1.17</v>
      </c>
      <c r="P204" s="177">
        <v>0</v>
      </c>
      <c r="Q204" s="177">
        <f>ROUND(E204*P204,2)</f>
        <v>0</v>
      </c>
      <c r="R204" s="179" t="s">
        <v>397</v>
      </c>
      <c r="S204" s="179" t="s">
        <v>273</v>
      </c>
      <c r="T204" s="180" t="s">
        <v>273</v>
      </c>
      <c r="U204" s="159">
        <v>1.0109999999999999</v>
      </c>
      <c r="V204" s="159">
        <f>ROUND(E204*U204,2)</f>
        <v>96.94</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c r="A205" s="156"/>
      <c r="B205" s="157"/>
      <c r="C205" s="310" t="s">
        <v>569</v>
      </c>
      <c r="D205" s="311"/>
      <c r="E205" s="311"/>
      <c r="F205" s="311"/>
      <c r="G205" s="311"/>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278</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c r="A206" s="156"/>
      <c r="B206" s="157"/>
      <c r="C206" s="203" t="s">
        <v>570</v>
      </c>
      <c r="D206" s="195"/>
      <c r="E206" s="196"/>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342</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203" t="s">
        <v>571</v>
      </c>
      <c r="D207" s="195"/>
      <c r="E207" s="196">
        <v>95.89</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33.75" outlineLevel="1">
      <c r="A208" s="174">
        <v>60</v>
      </c>
      <c r="B208" s="175" t="s">
        <v>572</v>
      </c>
      <c r="C208" s="190" t="s">
        <v>573</v>
      </c>
      <c r="D208" s="176" t="s">
        <v>433</v>
      </c>
      <c r="E208" s="177">
        <v>145.1</v>
      </c>
      <c r="F208" s="178"/>
      <c r="G208" s="179">
        <f>ROUND(E208*F208,2)</f>
        <v>0</v>
      </c>
      <c r="H208" s="178"/>
      <c r="I208" s="179">
        <f>ROUND(E208*H208,2)</f>
        <v>0</v>
      </c>
      <c r="J208" s="178"/>
      <c r="K208" s="179">
        <f>ROUND(E208*J208,2)</f>
        <v>0</v>
      </c>
      <c r="L208" s="179">
        <v>21</v>
      </c>
      <c r="M208" s="179">
        <f>G208*(1+L208/100)</f>
        <v>0</v>
      </c>
      <c r="N208" s="177">
        <v>1.2149999999999999E-2</v>
      </c>
      <c r="O208" s="177">
        <f>ROUND(E208*N208,2)</f>
        <v>1.76</v>
      </c>
      <c r="P208" s="177">
        <v>0</v>
      </c>
      <c r="Q208" s="177">
        <f>ROUND(E208*P208,2)</f>
        <v>0</v>
      </c>
      <c r="R208" s="179" t="s">
        <v>397</v>
      </c>
      <c r="S208" s="179" t="s">
        <v>273</v>
      </c>
      <c r="T208" s="180" t="s">
        <v>273</v>
      </c>
      <c r="U208" s="159">
        <v>1.0109999999999999</v>
      </c>
      <c r="V208" s="159">
        <f>ROUND(E208*U208,2)</f>
        <v>146.69999999999999</v>
      </c>
      <c r="W208" s="159"/>
      <c r="X208" s="159" t="s">
        <v>337</v>
      </c>
      <c r="Y208" s="159" t="s">
        <v>275</v>
      </c>
      <c r="Z208" s="149"/>
      <c r="AA208" s="149"/>
      <c r="AB208" s="149"/>
      <c r="AC208" s="149"/>
      <c r="AD208" s="149"/>
      <c r="AE208" s="149"/>
      <c r="AF208" s="149"/>
      <c r="AG208" s="149" t="s">
        <v>338</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c r="A209" s="156"/>
      <c r="B209" s="157"/>
      <c r="C209" s="310" t="s">
        <v>569</v>
      </c>
      <c r="D209" s="311"/>
      <c r="E209" s="311"/>
      <c r="F209" s="311"/>
      <c r="G209" s="311"/>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278</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203" t="s">
        <v>574</v>
      </c>
      <c r="D210" s="195"/>
      <c r="E210" s="196"/>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342</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c r="A211" s="156"/>
      <c r="B211" s="157"/>
      <c r="C211" s="203" t="s">
        <v>575</v>
      </c>
      <c r="D211" s="195"/>
      <c r="E211" s="196">
        <v>145.1</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2.5" outlineLevel="1">
      <c r="A212" s="174">
        <v>61</v>
      </c>
      <c r="B212" s="175" t="s">
        <v>576</v>
      </c>
      <c r="C212" s="190" t="s">
        <v>577</v>
      </c>
      <c r="D212" s="176" t="s">
        <v>433</v>
      </c>
      <c r="E212" s="177">
        <v>0.99680000000000002</v>
      </c>
      <c r="F212" s="178"/>
      <c r="G212" s="179">
        <f>ROUND(E212*F212,2)</f>
        <v>0</v>
      </c>
      <c r="H212" s="178"/>
      <c r="I212" s="179">
        <f>ROUND(E212*H212,2)</f>
        <v>0</v>
      </c>
      <c r="J212" s="178"/>
      <c r="K212" s="179">
        <f>ROUND(E212*J212,2)</f>
        <v>0</v>
      </c>
      <c r="L212" s="179">
        <v>21</v>
      </c>
      <c r="M212" s="179">
        <f>G212*(1+L212/100)</f>
        <v>0</v>
      </c>
      <c r="N212" s="177">
        <v>1.8120000000000001E-2</v>
      </c>
      <c r="O212" s="177">
        <f>ROUND(E212*N212,2)</f>
        <v>0.02</v>
      </c>
      <c r="P212" s="177">
        <v>0</v>
      </c>
      <c r="Q212" s="177">
        <f>ROUND(E212*P212,2)</f>
        <v>0</v>
      </c>
      <c r="R212" s="179" t="s">
        <v>397</v>
      </c>
      <c r="S212" s="179" t="s">
        <v>273</v>
      </c>
      <c r="T212" s="180" t="s">
        <v>273</v>
      </c>
      <c r="U212" s="159">
        <v>1.05</v>
      </c>
      <c r="V212" s="159">
        <f>ROUND(E212*U212,2)</f>
        <v>1.05</v>
      </c>
      <c r="W212" s="159"/>
      <c r="X212" s="159" t="s">
        <v>337</v>
      </c>
      <c r="Y212" s="159" t="s">
        <v>275</v>
      </c>
      <c r="Z212" s="149"/>
      <c r="AA212" s="149"/>
      <c r="AB212" s="149"/>
      <c r="AC212" s="149"/>
      <c r="AD212" s="149"/>
      <c r="AE212" s="149"/>
      <c r="AF212" s="149"/>
      <c r="AG212" s="149" t="s">
        <v>338</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c r="A213" s="156"/>
      <c r="B213" s="157"/>
      <c r="C213" s="310" t="s">
        <v>578</v>
      </c>
      <c r="D213" s="311"/>
      <c r="E213" s="311"/>
      <c r="F213" s="311"/>
      <c r="G213" s="311"/>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278</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c r="A214" s="156"/>
      <c r="B214" s="157"/>
      <c r="C214" s="203" t="s">
        <v>579</v>
      </c>
      <c r="D214" s="195"/>
      <c r="E214" s="196">
        <v>0.99680000000000002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ht="22.5" outlineLevel="1">
      <c r="A215" s="174">
        <v>62</v>
      </c>
      <c r="B215" s="175" t="s">
        <v>580</v>
      </c>
      <c r="C215" s="190" t="s">
        <v>581</v>
      </c>
      <c r="D215" s="176" t="s">
        <v>433</v>
      </c>
      <c r="E215" s="177">
        <v>6.89</v>
      </c>
      <c r="F215" s="178"/>
      <c r="G215" s="179">
        <f>ROUND(E215*F215,2)</f>
        <v>0</v>
      </c>
      <c r="H215" s="178"/>
      <c r="I215" s="179">
        <f>ROUND(E215*H215,2)</f>
        <v>0</v>
      </c>
      <c r="J215" s="178"/>
      <c r="K215" s="179">
        <f>ROUND(E215*J215,2)</f>
        <v>0</v>
      </c>
      <c r="L215" s="179">
        <v>21</v>
      </c>
      <c r="M215" s="179">
        <f>G215*(1+L215/100)</f>
        <v>0</v>
      </c>
      <c r="N215" s="177">
        <v>1.38E-2</v>
      </c>
      <c r="O215" s="177">
        <f>ROUND(E215*N215,2)</f>
        <v>0.1</v>
      </c>
      <c r="P215" s="177">
        <v>0</v>
      </c>
      <c r="Q215" s="177">
        <f>ROUND(E215*P215,2)</f>
        <v>0</v>
      </c>
      <c r="R215" s="179" t="s">
        <v>397</v>
      </c>
      <c r="S215" s="179" t="s">
        <v>273</v>
      </c>
      <c r="T215" s="180" t="s">
        <v>273</v>
      </c>
      <c r="U215" s="159">
        <v>0.95</v>
      </c>
      <c r="V215" s="159">
        <f>ROUND(E215*U215,2)</f>
        <v>6.55</v>
      </c>
      <c r="W215" s="159"/>
      <c r="X215" s="159" t="s">
        <v>337</v>
      </c>
      <c r="Y215" s="159" t="s">
        <v>275</v>
      </c>
      <c r="Z215" s="149"/>
      <c r="AA215" s="149"/>
      <c r="AB215" s="149"/>
      <c r="AC215" s="149"/>
      <c r="AD215" s="149"/>
      <c r="AE215" s="149"/>
      <c r="AF215" s="149"/>
      <c r="AG215" s="149" t="s">
        <v>338</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c r="A216" s="156"/>
      <c r="B216" s="157"/>
      <c r="C216" s="310" t="s">
        <v>578</v>
      </c>
      <c r="D216" s="311"/>
      <c r="E216" s="311"/>
      <c r="F216" s="311"/>
      <c r="G216" s="311"/>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278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203" t="s">
        <v>582</v>
      </c>
      <c r="D217" s="195"/>
      <c r="E217" s="196">
        <v>6.89</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342</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2.5" outlineLevel="1">
      <c r="A218" s="174">
        <v>63</v>
      </c>
      <c r="B218" s="175" t="s">
        <v>583</v>
      </c>
      <c r="C218" s="190" t="s">
        <v>584</v>
      </c>
      <c r="D218" s="176" t="s">
        <v>433</v>
      </c>
      <c r="E218" s="177">
        <v>0.83440000000000003</v>
      </c>
      <c r="F218" s="178"/>
      <c r="G218" s="179">
        <f>ROUND(E218*F218,2)</f>
        <v>0</v>
      </c>
      <c r="H218" s="178"/>
      <c r="I218" s="179">
        <f>ROUND(E218*H218,2)</f>
        <v>0</v>
      </c>
      <c r="J218" s="178"/>
      <c r="K218" s="179">
        <f>ROUND(E218*J218,2)</f>
        <v>0</v>
      </c>
      <c r="L218" s="179">
        <v>21</v>
      </c>
      <c r="M218" s="179">
        <f>G218*(1+L218/100)</f>
        <v>0</v>
      </c>
      <c r="N218" s="177">
        <v>1.261E-2</v>
      </c>
      <c r="O218" s="177">
        <f>ROUND(E218*N218,2)</f>
        <v>0.01</v>
      </c>
      <c r="P218" s="177">
        <v>0</v>
      </c>
      <c r="Q218" s="177">
        <f>ROUND(E218*P218,2)</f>
        <v>0</v>
      </c>
      <c r="R218" s="179" t="s">
        <v>397</v>
      </c>
      <c r="S218" s="179" t="s">
        <v>273</v>
      </c>
      <c r="T218" s="180" t="s">
        <v>273</v>
      </c>
      <c r="U218" s="159">
        <v>0.9</v>
      </c>
      <c r="V218" s="159">
        <f>ROUND(E218*U218,2)</f>
        <v>0.75</v>
      </c>
      <c r="W218" s="159"/>
      <c r="X218" s="159" t="s">
        <v>337</v>
      </c>
      <c r="Y218" s="159" t="s">
        <v>275</v>
      </c>
      <c r="Z218" s="149"/>
      <c r="AA218" s="149"/>
      <c r="AB218" s="149"/>
      <c r="AC218" s="149"/>
      <c r="AD218" s="149"/>
      <c r="AE218" s="149"/>
      <c r="AF218" s="149"/>
      <c r="AG218" s="149" t="s">
        <v>338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310" t="s">
        <v>578</v>
      </c>
      <c r="D219" s="311"/>
      <c r="E219" s="311"/>
      <c r="F219" s="311"/>
      <c r="G219" s="311"/>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c r="A220" s="156"/>
      <c r="B220" s="157"/>
      <c r="C220" s="203" t="s">
        <v>585</v>
      </c>
      <c r="D220" s="195"/>
      <c r="E220" s="196">
        <v>0.83440000000000003</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342</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2.5" outlineLevel="1">
      <c r="A221" s="174">
        <v>64</v>
      </c>
      <c r="B221" s="175" t="s">
        <v>586</v>
      </c>
      <c r="C221" s="190" t="s">
        <v>587</v>
      </c>
      <c r="D221" s="176" t="s">
        <v>433</v>
      </c>
      <c r="E221" s="177">
        <v>7.1</v>
      </c>
      <c r="F221" s="178"/>
      <c r="G221" s="179">
        <f>ROUND(E221*F221,2)</f>
        <v>0</v>
      </c>
      <c r="H221" s="178"/>
      <c r="I221" s="179">
        <f>ROUND(E221*H221,2)</f>
        <v>0</v>
      </c>
      <c r="J221" s="178"/>
      <c r="K221" s="179">
        <f>ROUND(E221*J221,2)</f>
        <v>0</v>
      </c>
      <c r="L221" s="179">
        <v>21</v>
      </c>
      <c r="M221" s="179">
        <f>G221*(1+L221/100)</f>
        <v>0</v>
      </c>
      <c r="N221" s="177">
        <v>0</v>
      </c>
      <c r="O221" s="177">
        <f>ROUND(E221*N221,2)</f>
        <v>0</v>
      </c>
      <c r="P221" s="177">
        <v>0</v>
      </c>
      <c r="Q221" s="177">
        <f>ROUND(E221*P221,2)</f>
        <v>0</v>
      </c>
      <c r="R221" s="179" t="s">
        <v>397</v>
      </c>
      <c r="S221" s="179" t="s">
        <v>273</v>
      </c>
      <c r="T221" s="180" t="s">
        <v>273</v>
      </c>
      <c r="U221" s="159">
        <v>0.43</v>
      </c>
      <c r="V221" s="159">
        <f>ROUND(E221*U221,2)</f>
        <v>3.05</v>
      </c>
      <c r="W221" s="159"/>
      <c r="X221" s="159" t="s">
        <v>337</v>
      </c>
      <c r="Y221" s="159" t="s">
        <v>275</v>
      </c>
      <c r="Z221" s="149"/>
      <c r="AA221" s="149"/>
      <c r="AB221" s="149"/>
      <c r="AC221" s="149"/>
      <c r="AD221" s="149"/>
      <c r="AE221" s="149"/>
      <c r="AF221" s="149"/>
      <c r="AG221" s="149" t="s">
        <v>338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c r="A222" s="156"/>
      <c r="B222" s="157"/>
      <c r="C222" s="203" t="s">
        <v>588</v>
      </c>
      <c r="D222" s="195"/>
      <c r="E222" s="196">
        <v>7.1</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342</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c r="A223" s="164" t="s">
        <v>268</v>
      </c>
      <c r="B223" s="165" t="s">
        <v>152</v>
      </c>
      <c r="C223" s="189" t="s">
        <v>154</v>
      </c>
      <c r="D223" s="166"/>
      <c r="E223" s="167"/>
      <c r="F223" s="168"/>
      <c r="G223" s="168">
        <f>SUMIF(AG224:AG311,"&lt;&gt;NOR",G224:G311)</f>
        <v>0</v>
      </c>
      <c r="H223" s="168"/>
      <c r="I223" s="168">
        <f>SUM(I224:I311)</f>
        <v>0</v>
      </c>
      <c r="J223" s="168"/>
      <c r="K223" s="168">
        <f>SUM(K224:K311)</f>
        <v>0</v>
      </c>
      <c r="L223" s="168"/>
      <c r="M223" s="168">
        <f>SUM(M224:M311)</f>
        <v>0</v>
      </c>
      <c r="N223" s="167"/>
      <c r="O223" s="167">
        <f>SUM(O224:O311)</f>
        <v>28.31</v>
      </c>
      <c r="P223" s="167"/>
      <c r="Q223" s="167">
        <f>SUM(Q224:Q311)</f>
        <v>0</v>
      </c>
      <c r="R223" s="168"/>
      <c r="S223" s="168"/>
      <c r="T223" s="169"/>
      <c r="U223" s="163"/>
      <c r="V223" s="163">
        <f>SUM(V224:V311)</f>
        <v>613.19999999999993</v>
      </c>
      <c r="W223" s="163"/>
      <c r="X223" s="163"/>
      <c r="Y223" s="163"/>
      <c r="AG223" t="s">
        <v>269</v>
      </c>
    </row>
    <row r="224" spans="1:60" outlineLevel="1">
      <c r="A224" s="174">
        <v>65</v>
      </c>
      <c r="B224" s="175" t="s">
        <v>589</v>
      </c>
      <c r="C224" s="190" t="s">
        <v>590</v>
      </c>
      <c r="D224" s="176" t="s">
        <v>433</v>
      </c>
      <c r="E224" s="177">
        <v>38.391599999999997</v>
      </c>
      <c r="F224" s="178"/>
      <c r="G224" s="179">
        <f>ROUND(E224*F224,2)</f>
        <v>0</v>
      </c>
      <c r="H224" s="178"/>
      <c r="I224" s="179">
        <f>ROUND(E224*H224,2)</f>
        <v>0</v>
      </c>
      <c r="J224" s="178"/>
      <c r="K224" s="179">
        <f>ROUND(E224*J224,2)</f>
        <v>0</v>
      </c>
      <c r="L224" s="179">
        <v>21</v>
      </c>
      <c r="M224" s="179">
        <f>G224*(1+L224/100)</f>
        <v>0</v>
      </c>
      <c r="N224" s="177">
        <v>4.0000000000000003E-5</v>
      </c>
      <c r="O224" s="177">
        <f>ROUND(E224*N224,2)</f>
        <v>0</v>
      </c>
      <c r="P224" s="177">
        <v>0</v>
      </c>
      <c r="Q224" s="177">
        <f>ROUND(E224*P224,2)</f>
        <v>0</v>
      </c>
      <c r="R224" s="179" t="s">
        <v>397</v>
      </c>
      <c r="S224" s="179" t="s">
        <v>273</v>
      </c>
      <c r="T224" s="180" t="s">
        <v>273</v>
      </c>
      <c r="U224" s="159">
        <v>7.8E-2</v>
      </c>
      <c r="V224" s="159">
        <f>ROUND(E224*U224,2)</f>
        <v>2.99</v>
      </c>
      <c r="W224" s="159"/>
      <c r="X224" s="159" t="s">
        <v>337</v>
      </c>
      <c r="Y224" s="159" t="s">
        <v>275</v>
      </c>
      <c r="Z224" s="149"/>
      <c r="AA224" s="149"/>
      <c r="AB224" s="149"/>
      <c r="AC224" s="149"/>
      <c r="AD224" s="149"/>
      <c r="AE224" s="149"/>
      <c r="AF224" s="149"/>
      <c r="AG224" s="149" t="s">
        <v>338</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22.5" outlineLevel="2">
      <c r="A225" s="156"/>
      <c r="B225" s="157"/>
      <c r="C225" s="319" t="s">
        <v>591</v>
      </c>
      <c r="D225" s="320"/>
      <c r="E225" s="320"/>
      <c r="F225" s="320"/>
      <c r="G225" s="320"/>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340</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81" t="str">
        <f>C225</f>
        <v>které se zřizují před úpravami povrchu, a obalení osazených dveřních zárubní před znečištěním při úpravách povrchu nástřikem plastických maltovin včetně pozdějšího odkrytí,</v>
      </c>
      <c r="BB225" s="149"/>
      <c r="BC225" s="149"/>
      <c r="BD225" s="149"/>
      <c r="BE225" s="149"/>
      <c r="BF225" s="149"/>
      <c r="BG225" s="149"/>
      <c r="BH225" s="149"/>
    </row>
    <row r="226" spans="1:60" outlineLevel="2">
      <c r="A226" s="156"/>
      <c r="B226" s="157"/>
      <c r="C226" s="203" t="s">
        <v>592</v>
      </c>
      <c r="D226" s="195"/>
      <c r="E226" s="196">
        <v>11.3736</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342</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203" t="s">
        <v>593</v>
      </c>
      <c r="D227" s="195"/>
      <c r="E227" s="196">
        <v>19.235600000000002</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342</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203" t="s">
        <v>594</v>
      </c>
      <c r="D228" s="195"/>
      <c r="E228" s="196">
        <v>7.7824</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342</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33.75" outlineLevel="1">
      <c r="A229" s="174">
        <v>66</v>
      </c>
      <c r="B229" s="175" t="s">
        <v>595</v>
      </c>
      <c r="C229" s="190" t="s">
        <v>596</v>
      </c>
      <c r="D229" s="176" t="s">
        <v>433</v>
      </c>
      <c r="E229" s="177">
        <v>252.49</v>
      </c>
      <c r="F229" s="178"/>
      <c r="G229" s="179">
        <f>ROUND(E229*F229,2)</f>
        <v>0</v>
      </c>
      <c r="H229" s="178"/>
      <c r="I229" s="179">
        <f>ROUND(E229*H229,2)</f>
        <v>0</v>
      </c>
      <c r="J229" s="178"/>
      <c r="K229" s="179">
        <f>ROUND(E229*J229,2)</f>
        <v>0</v>
      </c>
      <c r="L229" s="179">
        <v>21</v>
      </c>
      <c r="M229" s="179">
        <f>G229*(1+L229/100)</f>
        <v>0</v>
      </c>
      <c r="N229" s="177">
        <v>6.0899999999999999E-3</v>
      </c>
      <c r="O229" s="177">
        <f>ROUND(E229*N229,2)</f>
        <v>1.54</v>
      </c>
      <c r="P229" s="177">
        <v>0</v>
      </c>
      <c r="Q229" s="177">
        <f>ROUND(E229*P229,2)</f>
        <v>0</v>
      </c>
      <c r="R229" s="179" t="s">
        <v>365</v>
      </c>
      <c r="S229" s="179" t="s">
        <v>273</v>
      </c>
      <c r="T229" s="180" t="s">
        <v>273</v>
      </c>
      <c r="U229" s="159">
        <v>0.19273999999999999</v>
      </c>
      <c r="V229" s="159">
        <f>ROUND(E229*U229,2)</f>
        <v>48.66</v>
      </c>
      <c r="W229" s="159"/>
      <c r="X229" s="159" t="s">
        <v>337</v>
      </c>
      <c r="Y229" s="159" t="s">
        <v>275</v>
      </c>
      <c r="Z229" s="149"/>
      <c r="AA229" s="149"/>
      <c r="AB229" s="149"/>
      <c r="AC229" s="149"/>
      <c r="AD229" s="149"/>
      <c r="AE229" s="149"/>
      <c r="AF229" s="149"/>
      <c r="AG229" s="149" t="s">
        <v>338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c r="A230" s="156"/>
      <c r="B230" s="157"/>
      <c r="C230" s="310" t="s">
        <v>597</v>
      </c>
      <c r="D230" s="311"/>
      <c r="E230" s="311"/>
      <c r="F230" s="311"/>
      <c r="G230" s="311"/>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c r="A231" s="156"/>
      <c r="B231" s="157"/>
      <c r="C231" s="203" t="s">
        <v>598</v>
      </c>
      <c r="D231" s="195"/>
      <c r="E231" s="196"/>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342</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ht="22.5" outlineLevel="3">
      <c r="A232" s="156"/>
      <c r="B232" s="157"/>
      <c r="C232" s="203" t="s">
        <v>599</v>
      </c>
      <c r="D232" s="195"/>
      <c r="E232" s="196">
        <v>252.49</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342</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33.75" outlineLevel="1">
      <c r="A233" s="174">
        <v>67</v>
      </c>
      <c r="B233" s="175" t="s">
        <v>600</v>
      </c>
      <c r="C233" s="190" t="s">
        <v>601</v>
      </c>
      <c r="D233" s="176" t="s">
        <v>433</v>
      </c>
      <c r="E233" s="177">
        <v>90.31</v>
      </c>
      <c r="F233" s="178"/>
      <c r="G233" s="179">
        <f>ROUND(E233*F233,2)</f>
        <v>0</v>
      </c>
      <c r="H233" s="178"/>
      <c r="I233" s="179">
        <f>ROUND(E233*H233,2)</f>
        <v>0</v>
      </c>
      <c r="J233" s="178"/>
      <c r="K233" s="179">
        <f>ROUND(E233*J233,2)</f>
        <v>0</v>
      </c>
      <c r="L233" s="179">
        <v>21</v>
      </c>
      <c r="M233" s="179">
        <f>G233*(1+L233/100)</f>
        <v>0</v>
      </c>
      <c r="N233" s="177">
        <v>1.7680000000000001E-2</v>
      </c>
      <c r="O233" s="177">
        <f>ROUND(E233*N233,2)</f>
        <v>1.6</v>
      </c>
      <c r="P233" s="177">
        <v>0</v>
      </c>
      <c r="Q233" s="177">
        <f>ROUND(E233*P233,2)</f>
        <v>0</v>
      </c>
      <c r="R233" s="179" t="s">
        <v>365</v>
      </c>
      <c r="S233" s="179" t="s">
        <v>273</v>
      </c>
      <c r="T233" s="180" t="s">
        <v>273</v>
      </c>
      <c r="U233" s="159">
        <v>0.38716</v>
      </c>
      <c r="V233" s="159">
        <f>ROUND(E233*U233,2)</f>
        <v>34.96</v>
      </c>
      <c r="W233" s="159"/>
      <c r="X233" s="159" t="s">
        <v>337</v>
      </c>
      <c r="Y233" s="159" t="s">
        <v>275</v>
      </c>
      <c r="Z233" s="149"/>
      <c r="AA233" s="149"/>
      <c r="AB233" s="149"/>
      <c r="AC233" s="149"/>
      <c r="AD233" s="149"/>
      <c r="AE233" s="149"/>
      <c r="AF233" s="149"/>
      <c r="AG233" s="149" t="s">
        <v>338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c r="A234" s="156"/>
      <c r="B234" s="157"/>
      <c r="C234" s="310" t="s">
        <v>597</v>
      </c>
      <c r="D234" s="311"/>
      <c r="E234" s="311"/>
      <c r="F234" s="311"/>
      <c r="G234" s="311"/>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c r="A235" s="156"/>
      <c r="B235" s="157"/>
      <c r="C235" s="203" t="s">
        <v>602</v>
      </c>
      <c r="D235" s="195"/>
      <c r="E235" s="196"/>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342</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ht="22.5" outlineLevel="3">
      <c r="A236" s="156"/>
      <c r="B236" s="157"/>
      <c r="C236" s="203" t="s">
        <v>603</v>
      </c>
      <c r="D236" s="195"/>
      <c r="E236" s="196">
        <v>90.31</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342</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68</v>
      </c>
      <c r="B237" s="175" t="s">
        <v>604</v>
      </c>
      <c r="C237" s="190" t="s">
        <v>605</v>
      </c>
      <c r="D237" s="176" t="s">
        <v>433</v>
      </c>
      <c r="E237" s="177">
        <v>11.5</v>
      </c>
      <c r="F237" s="178"/>
      <c r="G237" s="179">
        <f>ROUND(E237*F237,2)</f>
        <v>0</v>
      </c>
      <c r="H237" s="178"/>
      <c r="I237" s="179">
        <f>ROUND(E237*H237,2)</f>
        <v>0</v>
      </c>
      <c r="J237" s="178"/>
      <c r="K237" s="179">
        <f>ROUND(E237*J237,2)</f>
        <v>0</v>
      </c>
      <c r="L237" s="179">
        <v>21</v>
      </c>
      <c r="M237" s="179">
        <f>G237*(1+L237/100)</f>
        <v>0</v>
      </c>
      <c r="N237" s="177">
        <v>8.3300000000000006E-3</v>
      </c>
      <c r="O237" s="177">
        <f>ROUND(E237*N237,2)</f>
        <v>0.1</v>
      </c>
      <c r="P237" s="177">
        <v>0</v>
      </c>
      <c r="Q237" s="177">
        <f>ROUND(E237*P237,2)</f>
        <v>0</v>
      </c>
      <c r="R237" s="179" t="s">
        <v>397</v>
      </c>
      <c r="S237" s="179" t="s">
        <v>273</v>
      </c>
      <c r="T237" s="180" t="s">
        <v>273</v>
      </c>
      <c r="U237" s="159">
        <v>0.40400000000000003</v>
      </c>
      <c r="V237" s="159">
        <f>ROUND(E237*U237,2)</f>
        <v>4.6500000000000004</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19" t="s">
        <v>606</v>
      </c>
      <c r="D238" s="320"/>
      <c r="E238" s="320"/>
      <c r="F238" s="320"/>
      <c r="G238" s="320"/>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340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c r="A239" s="156"/>
      <c r="B239" s="157"/>
      <c r="C239" s="308" t="s">
        <v>459</v>
      </c>
      <c r="D239" s="309"/>
      <c r="E239" s="309"/>
      <c r="F239" s="309"/>
      <c r="G239" s="30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2">
      <c r="A240" s="156"/>
      <c r="B240" s="157"/>
      <c r="C240" s="203" t="s">
        <v>607</v>
      </c>
      <c r="D240" s="195"/>
      <c r="E240" s="196">
        <v>11.5</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342</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69</v>
      </c>
      <c r="B241" s="175" t="s">
        <v>608</v>
      </c>
      <c r="C241" s="190" t="s">
        <v>609</v>
      </c>
      <c r="D241" s="176" t="s">
        <v>364</v>
      </c>
      <c r="E241" s="177">
        <v>8</v>
      </c>
      <c r="F241" s="178"/>
      <c r="G241" s="179">
        <f>ROUND(E241*F241,2)</f>
        <v>0</v>
      </c>
      <c r="H241" s="178"/>
      <c r="I241" s="179">
        <f>ROUND(E241*H241,2)</f>
        <v>0</v>
      </c>
      <c r="J241" s="178"/>
      <c r="K241" s="179">
        <f>ROUND(E241*J241,2)</f>
        <v>0</v>
      </c>
      <c r="L241" s="179">
        <v>21</v>
      </c>
      <c r="M241" s="179">
        <f>G241*(1+L241/100)</f>
        <v>0</v>
      </c>
      <c r="N241" s="177">
        <v>8.8699999999999994E-3</v>
      </c>
      <c r="O241" s="177">
        <f>ROUND(E241*N241,2)</f>
        <v>7.0000000000000007E-2</v>
      </c>
      <c r="P241" s="177">
        <v>0</v>
      </c>
      <c r="Q241" s="177">
        <f>ROUND(E241*P241,2)</f>
        <v>0</v>
      </c>
      <c r="R241" s="179" t="s">
        <v>365</v>
      </c>
      <c r="S241" s="179" t="s">
        <v>273</v>
      </c>
      <c r="T241" s="180" t="s">
        <v>273</v>
      </c>
      <c r="U241" s="159">
        <v>0.35974</v>
      </c>
      <c r="V241" s="159">
        <f>ROUND(E241*U241,2)</f>
        <v>2.88</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19" t="s">
        <v>610</v>
      </c>
      <c r="D242" s="320"/>
      <c r="E242" s="320"/>
      <c r="F242" s="320"/>
      <c r="G242" s="320"/>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340</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81" t="str">
        <f>C242</f>
        <v>jakoukoliv maltou, z pomocného pracovního lešení o výšce podlahy do 1900 mm a pro zatížení do 1,5 kPa,</v>
      </c>
      <c r="BB242" s="149"/>
      <c r="BC242" s="149"/>
      <c r="BD242" s="149"/>
      <c r="BE242" s="149"/>
      <c r="BF242" s="149"/>
      <c r="BG242" s="149"/>
      <c r="BH242" s="149"/>
    </row>
    <row r="243" spans="1:60" outlineLevel="1">
      <c r="A243" s="174">
        <v>70</v>
      </c>
      <c r="B243" s="175" t="s">
        <v>611</v>
      </c>
      <c r="C243" s="190" t="s">
        <v>612</v>
      </c>
      <c r="D243" s="176" t="s">
        <v>364</v>
      </c>
      <c r="E243" s="177">
        <v>6</v>
      </c>
      <c r="F243" s="178"/>
      <c r="G243" s="179">
        <f>ROUND(E243*F243,2)</f>
        <v>0</v>
      </c>
      <c r="H243" s="178"/>
      <c r="I243" s="179">
        <f>ROUND(E243*H243,2)</f>
        <v>0</v>
      </c>
      <c r="J243" s="178"/>
      <c r="K243" s="179">
        <f>ROUND(E243*J243,2)</f>
        <v>0</v>
      </c>
      <c r="L243" s="179">
        <v>21</v>
      </c>
      <c r="M243" s="179">
        <f>G243*(1+L243/100)</f>
        <v>0</v>
      </c>
      <c r="N243" s="177">
        <v>3.6119999999999999E-2</v>
      </c>
      <c r="O243" s="177">
        <f>ROUND(E243*N243,2)</f>
        <v>0.22</v>
      </c>
      <c r="P243" s="177">
        <v>0</v>
      </c>
      <c r="Q243" s="177">
        <f>ROUND(E243*P243,2)</f>
        <v>0</v>
      </c>
      <c r="R243" s="179" t="s">
        <v>365</v>
      </c>
      <c r="S243" s="179" t="s">
        <v>273</v>
      </c>
      <c r="T243" s="180" t="s">
        <v>273</v>
      </c>
      <c r="U243" s="159">
        <v>0.88292999999999999</v>
      </c>
      <c r="V243" s="159">
        <f>ROUND(E243*U243,2)</f>
        <v>5.3</v>
      </c>
      <c r="W243" s="159"/>
      <c r="X243" s="159" t="s">
        <v>337</v>
      </c>
      <c r="Y243" s="159" t="s">
        <v>275</v>
      </c>
      <c r="Z243" s="149"/>
      <c r="AA243" s="149"/>
      <c r="AB243" s="149"/>
      <c r="AC243" s="149"/>
      <c r="AD243" s="149"/>
      <c r="AE243" s="149"/>
      <c r="AF243" s="149"/>
      <c r="AG243" s="149" t="s">
        <v>338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c r="A244" s="156"/>
      <c r="B244" s="157"/>
      <c r="C244" s="319" t="s">
        <v>610</v>
      </c>
      <c r="D244" s="320"/>
      <c r="E244" s="320"/>
      <c r="F244" s="320"/>
      <c r="G244" s="320"/>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340</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81" t="str">
        <f>C244</f>
        <v>jakoukoliv maltou, z pomocného pracovního lešení o výšce podlahy do 1900 mm a pro zatížení do 1,5 kPa,</v>
      </c>
      <c r="BB244" s="149"/>
      <c r="BC244" s="149"/>
      <c r="BD244" s="149"/>
      <c r="BE244" s="149"/>
      <c r="BF244" s="149"/>
      <c r="BG244" s="149"/>
      <c r="BH244" s="149"/>
    </row>
    <row r="245" spans="1:60" outlineLevel="1">
      <c r="A245" s="174">
        <v>71</v>
      </c>
      <c r="B245" s="175" t="s">
        <v>613</v>
      </c>
      <c r="C245" s="190" t="s">
        <v>614</v>
      </c>
      <c r="D245" s="176" t="s">
        <v>469</v>
      </c>
      <c r="E245" s="177">
        <v>95.89</v>
      </c>
      <c r="F245" s="178"/>
      <c r="G245" s="179">
        <f>ROUND(E245*F245,2)</f>
        <v>0</v>
      </c>
      <c r="H245" s="178"/>
      <c r="I245" s="179">
        <f>ROUND(E245*H245,2)</f>
        <v>0</v>
      </c>
      <c r="J245" s="178"/>
      <c r="K245" s="179">
        <f>ROUND(E245*J245,2)</f>
        <v>0</v>
      </c>
      <c r="L245" s="179">
        <v>21</v>
      </c>
      <c r="M245" s="179">
        <f>G245*(1+L245/100)</f>
        <v>0</v>
      </c>
      <c r="N245" s="177">
        <v>3.7100000000000002E-3</v>
      </c>
      <c r="O245" s="177">
        <f>ROUND(E245*N245,2)</f>
        <v>0.36</v>
      </c>
      <c r="P245" s="177">
        <v>0</v>
      </c>
      <c r="Q245" s="177">
        <f>ROUND(E245*P245,2)</f>
        <v>0</v>
      </c>
      <c r="R245" s="179" t="s">
        <v>365</v>
      </c>
      <c r="S245" s="179" t="s">
        <v>273</v>
      </c>
      <c r="T245" s="180" t="s">
        <v>273</v>
      </c>
      <c r="U245" s="159">
        <v>0.18179999999999999</v>
      </c>
      <c r="V245" s="159">
        <f>ROUND(E245*U245,2)</f>
        <v>17.43</v>
      </c>
      <c r="W245" s="159"/>
      <c r="X245" s="159" t="s">
        <v>337</v>
      </c>
      <c r="Y245" s="159" t="s">
        <v>275</v>
      </c>
      <c r="Z245" s="149"/>
      <c r="AA245" s="149"/>
      <c r="AB245" s="149"/>
      <c r="AC245" s="149"/>
      <c r="AD245" s="149"/>
      <c r="AE245" s="149"/>
      <c r="AF245" s="149"/>
      <c r="AG245" s="149" t="s">
        <v>338</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ht="22.5" outlineLevel="2">
      <c r="A246" s="156"/>
      <c r="B246" s="157"/>
      <c r="C246" s="203" t="s">
        <v>615</v>
      </c>
      <c r="D246" s="195"/>
      <c r="E246" s="196">
        <v>23.47</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342</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c r="A247" s="156"/>
      <c r="B247" s="157"/>
      <c r="C247" s="203" t="s">
        <v>616</v>
      </c>
      <c r="D247" s="195"/>
      <c r="E247" s="196">
        <v>72.42</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342</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ht="22.5" outlineLevel="1">
      <c r="A248" s="174">
        <v>72</v>
      </c>
      <c r="B248" s="175" t="s">
        <v>617</v>
      </c>
      <c r="C248" s="190" t="s">
        <v>618</v>
      </c>
      <c r="D248" s="176" t="s">
        <v>433</v>
      </c>
      <c r="E248" s="177">
        <v>128.34800000000001</v>
      </c>
      <c r="F248" s="178"/>
      <c r="G248" s="179">
        <f>ROUND(E248*F248,2)</f>
        <v>0</v>
      </c>
      <c r="H248" s="178"/>
      <c r="I248" s="179">
        <f>ROUND(E248*H248,2)</f>
        <v>0</v>
      </c>
      <c r="J248" s="178"/>
      <c r="K248" s="179">
        <f>ROUND(E248*J248,2)</f>
        <v>0</v>
      </c>
      <c r="L248" s="179">
        <v>21</v>
      </c>
      <c r="M248" s="179">
        <f>G248*(1+L248/100)</f>
        <v>0</v>
      </c>
      <c r="N248" s="177">
        <v>3.9210000000000002E-2</v>
      </c>
      <c r="O248" s="177">
        <f>ROUND(E248*N248,2)</f>
        <v>5.03</v>
      </c>
      <c r="P248" s="177">
        <v>0</v>
      </c>
      <c r="Q248" s="177">
        <f>ROUND(E248*P248,2)</f>
        <v>0</v>
      </c>
      <c r="R248" s="179" t="s">
        <v>397</v>
      </c>
      <c r="S248" s="179" t="s">
        <v>273</v>
      </c>
      <c r="T248" s="180" t="s">
        <v>273</v>
      </c>
      <c r="U248" s="159">
        <v>0.39600000000000002</v>
      </c>
      <c r="V248" s="159">
        <f>ROUND(E248*U248,2)</f>
        <v>50.83</v>
      </c>
      <c r="W248" s="159"/>
      <c r="X248" s="159" t="s">
        <v>337</v>
      </c>
      <c r="Y248" s="159" t="s">
        <v>275</v>
      </c>
      <c r="Z248" s="149"/>
      <c r="AA248" s="149"/>
      <c r="AB248" s="149"/>
      <c r="AC248" s="149"/>
      <c r="AD248" s="149"/>
      <c r="AE248" s="149"/>
      <c r="AF248" s="149"/>
      <c r="AG248" s="149" t="s">
        <v>338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619</v>
      </c>
      <c r="D249" s="195"/>
      <c r="E249" s="196"/>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c r="A250" s="156"/>
      <c r="B250" s="157"/>
      <c r="C250" s="203" t="s">
        <v>620</v>
      </c>
      <c r="D250" s="195"/>
      <c r="E250" s="196">
        <v>22.81</v>
      </c>
      <c r="F250" s="159"/>
      <c r="G250" s="159"/>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342</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c r="A251" s="156"/>
      <c r="B251" s="157"/>
      <c r="C251" s="203" t="s">
        <v>621</v>
      </c>
      <c r="D251" s="195"/>
      <c r="E251" s="196">
        <v>21.44</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342</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ht="33.75" outlineLevel="3">
      <c r="A252" s="156"/>
      <c r="B252" s="157"/>
      <c r="C252" s="203" t="s">
        <v>622</v>
      </c>
      <c r="D252" s="195"/>
      <c r="E252" s="196">
        <v>24.035</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342</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c r="A253" s="156"/>
      <c r="B253" s="157"/>
      <c r="C253" s="203" t="s">
        <v>623</v>
      </c>
      <c r="D253" s="195"/>
      <c r="E253" s="196">
        <v>44.93</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c r="A254" s="156"/>
      <c r="B254" s="157"/>
      <c r="C254" s="203" t="s">
        <v>624</v>
      </c>
      <c r="D254" s="195"/>
      <c r="E254" s="196">
        <v>15.132999999999999</v>
      </c>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342</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c r="A255" s="174">
        <v>73</v>
      </c>
      <c r="B255" s="175" t="s">
        <v>625</v>
      </c>
      <c r="C255" s="190" t="s">
        <v>626</v>
      </c>
      <c r="D255" s="176" t="s">
        <v>433</v>
      </c>
      <c r="E255" s="177">
        <v>107.91435</v>
      </c>
      <c r="F255" s="178"/>
      <c r="G255" s="179">
        <f>ROUND(E255*F255,2)</f>
        <v>0</v>
      </c>
      <c r="H255" s="178"/>
      <c r="I255" s="179">
        <f>ROUND(E255*H255,2)</f>
        <v>0</v>
      </c>
      <c r="J255" s="178"/>
      <c r="K255" s="179">
        <f>ROUND(E255*J255,2)</f>
        <v>0</v>
      </c>
      <c r="L255" s="179">
        <v>21</v>
      </c>
      <c r="M255" s="179">
        <f>G255*(1+L255/100)</f>
        <v>0</v>
      </c>
      <c r="N255" s="177">
        <v>4.7660000000000001E-2</v>
      </c>
      <c r="O255" s="177">
        <f>ROUND(E255*N255,2)</f>
        <v>5.14</v>
      </c>
      <c r="P255" s="177">
        <v>0</v>
      </c>
      <c r="Q255" s="177">
        <f>ROUND(E255*P255,2)</f>
        <v>0</v>
      </c>
      <c r="R255" s="179" t="s">
        <v>397</v>
      </c>
      <c r="S255" s="179" t="s">
        <v>273</v>
      </c>
      <c r="T255" s="180" t="s">
        <v>273</v>
      </c>
      <c r="U255" s="159">
        <v>0.84</v>
      </c>
      <c r="V255" s="159">
        <f>ROUND(E255*U255,2)</f>
        <v>90.65</v>
      </c>
      <c r="W255" s="159"/>
      <c r="X255" s="159" t="s">
        <v>337</v>
      </c>
      <c r="Y255" s="159" t="s">
        <v>275</v>
      </c>
      <c r="Z255" s="149"/>
      <c r="AA255" s="149"/>
      <c r="AB255" s="149"/>
      <c r="AC255" s="149"/>
      <c r="AD255" s="149"/>
      <c r="AE255" s="149"/>
      <c r="AF255" s="149"/>
      <c r="AG255" s="149" t="s">
        <v>338</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627</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628</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629</v>
      </c>
      <c r="D258" s="195"/>
      <c r="E258" s="196">
        <v>28.67</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c r="A259" s="156"/>
      <c r="B259" s="157"/>
      <c r="C259" s="203" t="s">
        <v>630</v>
      </c>
      <c r="D259" s="195"/>
      <c r="E259" s="196">
        <v>12.461600000000001</v>
      </c>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342</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c r="A260" s="156"/>
      <c r="B260" s="157"/>
      <c r="C260" s="203" t="s">
        <v>631</v>
      </c>
      <c r="D260" s="195"/>
      <c r="E260" s="196">
        <v>23.5076</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342</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c r="A261" s="156"/>
      <c r="B261" s="157"/>
      <c r="C261" s="203" t="s">
        <v>632</v>
      </c>
      <c r="D261" s="195"/>
      <c r="E261" s="196">
        <v>9.6416000000000004</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c r="A262" s="156"/>
      <c r="B262" s="157"/>
      <c r="C262" s="203" t="s">
        <v>633</v>
      </c>
      <c r="D262" s="195"/>
      <c r="E262" s="196">
        <v>3.1907000000000001</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342</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c r="A263" s="156"/>
      <c r="B263" s="157"/>
      <c r="C263" s="203" t="s">
        <v>634</v>
      </c>
      <c r="D263" s="195"/>
      <c r="E263" s="196">
        <v>9.7910000000000004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c r="A264" s="156"/>
      <c r="B264" s="157"/>
      <c r="C264" s="203" t="s">
        <v>635</v>
      </c>
      <c r="D264" s="195"/>
      <c r="E264" s="196">
        <v>4.9046500000000002</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342</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c r="A265" s="156"/>
      <c r="B265" s="157"/>
      <c r="C265" s="203" t="s">
        <v>636</v>
      </c>
      <c r="D265" s="195"/>
      <c r="E265" s="196">
        <v>5.1875999999999998</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c r="A266" s="156"/>
      <c r="B266" s="157"/>
      <c r="C266" s="203" t="s">
        <v>637</v>
      </c>
      <c r="D266" s="195"/>
      <c r="E266" s="196">
        <v>10.5596</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342</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22.5" outlineLevel="1">
      <c r="A267" s="174">
        <v>74</v>
      </c>
      <c r="B267" s="175" t="s">
        <v>638</v>
      </c>
      <c r="C267" s="190" t="s">
        <v>639</v>
      </c>
      <c r="D267" s="176" t="s">
        <v>433</v>
      </c>
      <c r="E267" s="177">
        <v>510.65505000000002</v>
      </c>
      <c r="F267" s="178"/>
      <c r="G267" s="179">
        <f>ROUND(E267*F267,2)</f>
        <v>0</v>
      </c>
      <c r="H267" s="178"/>
      <c r="I267" s="179">
        <f>ROUND(E267*H267,2)</f>
        <v>0</v>
      </c>
      <c r="J267" s="178"/>
      <c r="K267" s="179">
        <f>ROUND(E267*J267,2)</f>
        <v>0</v>
      </c>
      <c r="L267" s="179">
        <v>21</v>
      </c>
      <c r="M267" s="179">
        <f>G267*(1+L267/100)</f>
        <v>0</v>
      </c>
      <c r="N267" s="177">
        <v>2.606E-2</v>
      </c>
      <c r="O267" s="177">
        <f>ROUND(E267*N267,2)</f>
        <v>13.31</v>
      </c>
      <c r="P267" s="177">
        <v>0</v>
      </c>
      <c r="Q267" s="177">
        <f>ROUND(E267*P267,2)</f>
        <v>0</v>
      </c>
      <c r="R267" s="179" t="s">
        <v>365</v>
      </c>
      <c r="S267" s="179" t="s">
        <v>273</v>
      </c>
      <c r="T267" s="180" t="s">
        <v>273</v>
      </c>
      <c r="U267" s="159">
        <v>0.58225000000000005</v>
      </c>
      <c r="V267" s="159">
        <f>ROUND(E267*U267,2)</f>
        <v>297.33</v>
      </c>
      <c r="W267" s="159"/>
      <c r="X267" s="159" t="s">
        <v>337</v>
      </c>
      <c r="Y267" s="159" t="s">
        <v>275</v>
      </c>
      <c r="Z267" s="149"/>
      <c r="AA267" s="149"/>
      <c r="AB267" s="149"/>
      <c r="AC267" s="149"/>
      <c r="AD267" s="149"/>
      <c r="AE267" s="149"/>
      <c r="AF267" s="149"/>
      <c r="AG267" s="149" t="s">
        <v>338</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c r="A268" s="156"/>
      <c r="B268" s="157"/>
      <c r="C268" s="310" t="s">
        <v>597</v>
      </c>
      <c r="D268" s="311"/>
      <c r="E268" s="311"/>
      <c r="F268" s="311"/>
      <c r="G268" s="311"/>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278</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640</v>
      </c>
      <c r="D269" s="195"/>
      <c r="E269" s="196"/>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22.5" outlineLevel="3">
      <c r="A270" s="156"/>
      <c r="B270" s="157"/>
      <c r="C270" s="203" t="s">
        <v>641</v>
      </c>
      <c r="D270" s="195"/>
      <c r="E270" s="196">
        <v>161.18190000000001</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203" t="s">
        <v>642</v>
      </c>
      <c r="D271" s="195"/>
      <c r="E271" s="196">
        <v>76.328999999999994</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342</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ht="22.5" outlineLevel="3">
      <c r="A272" s="156"/>
      <c r="B272" s="157"/>
      <c r="C272" s="203" t="s">
        <v>643</v>
      </c>
      <c r="D272" s="195"/>
      <c r="E272" s="196">
        <v>93.7136</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342</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c r="A273" s="156"/>
      <c r="B273" s="157"/>
      <c r="C273" s="203" t="s">
        <v>644</v>
      </c>
      <c r="D273" s="195"/>
      <c r="E273" s="196">
        <v>92.404200000000003</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645</v>
      </c>
      <c r="D274" s="195"/>
      <c r="E274" s="196">
        <v>174.67320000000001</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646</v>
      </c>
      <c r="D275" s="195"/>
      <c r="E275" s="196">
        <v>131.1849</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2.5" outlineLevel="3">
      <c r="A276" s="156"/>
      <c r="B276" s="157"/>
      <c r="C276" s="203" t="s">
        <v>647</v>
      </c>
      <c r="D276" s="195"/>
      <c r="E276" s="196">
        <v>7.4105999999999996</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342</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c r="A277" s="156"/>
      <c r="B277" s="157"/>
      <c r="C277" s="203" t="s">
        <v>648</v>
      </c>
      <c r="D277" s="195"/>
      <c r="E277" s="196">
        <v>2.4771000000000001</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342</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c r="A278" s="156"/>
      <c r="B278" s="157"/>
      <c r="C278" s="203" t="s">
        <v>649</v>
      </c>
      <c r="D278" s="195"/>
      <c r="E278" s="196">
        <v>9.0412999999999997</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342</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c r="A279" s="156"/>
      <c r="B279" s="157"/>
      <c r="C279" s="203" t="s">
        <v>650</v>
      </c>
      <c r="D279" s="195"/>
      <c r="E279" s="196">
        <v>4.9271000000000003</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342</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c r="A280" s="156"/>
      <c r="B280" s="157"/>
      <c r="C280" s="203" t="s">
        <v>651</v>
      </c>
      <c r="D280" s="195"/>
      <c r="E280" s="196">
        <v>8.1435999999999993</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342</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c r="A281" s="156"/>
      <c r="B281" s="157"/>
      <c r="C281" s="203" t="s">
        <v>652</v>
      </c>
      <c r="D281" s="195"/>
      <c r="E281" s="196">
        <v>3.2124000000000001</v>
      </c>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342</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c r="A282" s="156"/>
      <c r="B282" s="157"/>
      <c r="C282" s="203" t="s">
        <v>653</v>
      </c>
      <c r="D282" s="195"/>
      <c r="E282" s="196">
        <v>-11.3736</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342</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203" t="s">
        <v>654</v>
      </c>
      <c r="D283" s="195"/>
      <c r="E283" s="196">
        <v>-19.235600000000002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342</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c r="A284" s="156"/>
      <c r="B284" s="157"/>
      <c r="C284" s="203" t="s">
        <v>655</v>
      </c>
      <c r="D284" s="195"/>
      <c r="E284" s="196">
        <v>-7.7824</v>
      </c>
      <c r="F284" s="159"/>
      <c r="G284" s="159"/>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342</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c r="A285" s="156"/>
      <c r="B285" s="157"/>
      <c r="C285" s="203" t="s">
        <v>656</v>
      </c>
      <c r="D285" s="195"/>
      <c r="E285" s="196">
        <v>-48.970599999999997</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342</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203" t="s">
        <v>657</v>
      </c>
      <c r="D286" s="195"/>
      <c r="E286" s="196">
        <v>-55.176000000000002</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658</v>
      </c>
      <c r="D287" s="195"/>
      <c r="E287" s="196">
        <v>-36.081200000000003</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659</v>
      </c>
      <c r="D288" s="195"/>
      <c r="E288" s="196">
        <v>-14.154999999999999</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ht="22.5" outlineLevel="3">
      <c r="A289" s="156"/>
      <c r="B289" s="157"/>
      <c r="C289" s="203" t="s">
        <v>660</v>
      </c>
      <c r="D289" s="195"/>
      <c r="E289" s="196">
        <v>-27.5762</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342</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c r="A290" s="156"/>
      <c r="B290" s="157"/>
      <c r="C290" s="203" t="s">
        <v>661</v>
      </c>
      <c r="D290" s="195"/>
      <c r="E290" s="196">
        <v>-8.3662500000000009</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662</v>
      </c>
      <c r="D291" s="195"/>
      <c r="E291" s="196">
        <v>-20.099</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663</v>
      </c>
      <c r="D292" s="195"/>
      <c r="E292" s="196">
        <v>-5.2279999999999998</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75</v>
      </c>
      <c r="B293" s="175" t="s">
        <v>664</v>
      </c>
      <c r="C293" s="190" t="s">
        <v>665</v>
      </c>
      <c r="D293" s="176" t="s">
        <v>433</v>
      </c>
      <c r="E293" s="177">
        <v>10.2278</v>
      </c>
      <c r="F293" s="178"/>
      <c r="G293" s="179">
        <f>ROUND(E293*F293,2)</f>
        <v>0</v>
      </c>
      <c r="H293" s="178"/>
      <c r="I293" s="179">
        <f>ROUND(E293*H293,2)</f>
        <v>0</v>
      </c>
      <c r="J293" s="178"/>
      <c r="K293" s="179">
        <f>ROUND(E293*J293,2)</f>
        <v>0</v>
      </c>
      <c r="L293" s="179">
        <v>21</v>
      </c>
      <c r="M293" s="179">
        <f>G293*(1+L293/100)</f>
        <v>0</v>
      </c>
      <c r="N293" s="177">
        <v>5.3690000000000002E-2</v>
      </c>
      <c r="O293" s="177">
        <f>ROUND(E293*N293,2)</f>
        <v>0.55000000000000004</v>
      </c>
      <c r="P293" s="177">
        <v>0</v>
      </c>
      <c r="Q293" s="177">
        <f>ROUND(E293*P293,2)</f>
        <v>0</v>
      </c>
      <c r="R293" s="179" t="s">
        <v>365</v>
      </c>
      <c r="S293" s="179" t="s">
        <v>273</v>
      </c>
      <c r="T293" s="180" t="s">
        <v>273</v>
      </c>
      <c r="U293" s="159">
        <v>1.17717</v>
      </c>
      <c r="V293" s="159">
        <f>ROUND(E293*U293,2)</f>
        <v>12.04</v>
      </c>
      <c r="W293" s="159"/>
      <c r="X293" s="159" t="s">
        <v>337</v>
      </c>
      <c r="Y293" s="159" t="s">
        <v>275</v>
      </c>
      <c r="Z293" s="149"/>
      <c r="AA293" s="149"/>
      <c r="AB293" s="149"/>
      <c r="AC293" s="149"/>
      <c r="AD293" s="149"/>
      <c r="AE293" s="149"/>
      <c r="AF293" s="149"/>
      <c r="AG293" s="149" t="s">
        <v>338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319" t="s">
        <v>666</v>
      </c>
      <c r="D294" s="320"/>
      <c r="E294" s="320"/>
      <c r="F294" s="320"/>
      <c r="G294" s="320"/>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340</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81" t="str">
        <f>C294</f>
        <v>okenního nebo dveřního, z pomocného pracovního lešení o výšce podlahy do 1900 mm a pro zatížení do 1,5 kPa,</v>
      </c>
      <c r="BB294" s="149"/>
      <c r="BC294" s="149"/>
      <c r="BD294" s="149"/>
      <c r="BE294" s="149"/>
      <c r="BF294" s="149"/>
      <c r="BG294" s="149"/>
      <c r="BH294" s="149"/>
    </row>
    <row r="295" spans="1:60" outlineLevel="2">
      <c r="A295" s="156"/>
      <c r="B295" s="157"/>
      <c r="C295" s="203" t="s">
        <v>667</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668</v>
      </c>
      <c r="D296" s="195"/>
      <c r="E296" s="196">
        <v>2.1835</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c r="A297" s="156"/>
      <c r="B297" s="157"/>
      <c r="C297" s="203" t="s">
        <v>669</v>
      </c>
      <c r="D297" s="195"/>
      <c r="E297" s="196">
        <v>6.0357000000000003</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342</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203" t="s">
        <v>670</v>
      </c>
      <c r="D298" s="195"/>
      <c r="E298" s="196">
        <v>2.0085999999999999</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342</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22.5" outlineLevel="1">
      <c r="A299" s="174">
        <v>76</v>
      </c>
      <c r="B299" s="175" t="s">
        <v>671</v>
      </c>
      <c r="C299" s="190" t="s">
        <v>672</v>
      </c>
      <c r="D299" s="176" t="s">
        <v>433</v>
      </c>
      <c r="E299" s="177">
        <v>8.6425999999999998</v>
      </c>
      <c r="F299" s="178"/>
      <c r="G299" s="179">
        <f>ROUND(E299*F299,2)</f>
        <v>0</v>
      </c>
      <c r="H299" s="178"/>
      <c r="I299" s="179">
        <f>ROUND(E299*H299,2)</f>
        <v>0</v>
      </c>
      <c r="J299" s="178"/>
      <c r="K299" s="179">
        <f>ROUND(E299*J299,2)</f>
        <v>0</v>
      </c>
      <c r="L299" s="179">
        <v>21</v>
      </c>
      <c r="M299" s="179">
        <f>G299*(1+L299/100)</f>
        <v>0</v>
      </c>
      <c r="N299" s="177">
        <v>7.8799999999999999E-3</v>
      </c>
      <c r="O299" s="177">
        <f>ROUND(E299*N299,2)</f>
        <v>7.0000000000000007E-2</v>
      </c>
      <c r="P299" s="177">
        <v>0</v>
      </c>
      <c r="Q299" s="177">
        <f>ROUND(E299*P299,2)</f>
        <v>0</v>
      </c>
      <c r="R299" s="179" t="s">
        <v>397</v>
      </c>
      <c r="S299" s="179" t="s">
        <v>273</v>
      </c>
      <c r="T299" s="180" t="s">
        <v>273</v>
      </c>
      <c r="U299" s="159">
        <v>0.32500000000000001</v>
      </c>
      <c r="V299" s="159">
        <f>ROUND(E299*U299,2)</f>
        <v>2.81</v>
      </c>
      <c r="W299" s="159"/>
      <c r="X299" s="159" t="s">
        <v>337</v>
      </c>
      <c r="Y299" s="159" t="s">
        <v>275</v>
      </c>
      <c r="Z299" s="149"/>
      <c r="AA299" s="149"/>
      <c r="AB299" s="149"/>
      <c r="AC299" s="149"/>
      <c r="AD299" s="149"/>
      <c r="AE299" s="149"/>
      <c r="AF299" s="149"/>
      <c r="AG299" s="149" t="s">
        <v>338</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c r="A300" s="156"/>
      <c r="B300" s="157"/>
      <c r="C300" s="319" t="s">
        <v>606</v>
      </c>
      <c r="D300" s="320"/>
      <c r="E300" s="320"/>
      <c r="F300" s="320"/>
      <c r="G300" s="320"/>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2">
      <c r="A301" s="156"/>
      <c r="B301" s="157"/>
      <c r="C301" s="203" t="s">
        <v>673</v>
      </c>
      <c r="D301" s="195"/>
      <c r="E301" s="196">
        <v>8.6425999999999998</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22.5" outlineLevel="1">
      <c r="A302" s="174">
        <v>77</v>
      </c>
      <c r="B302" s="175" t="s">
        <v>674</v>
      </c>
      <c r="C302" s="190" t="s">
        <v>675</v>
      </c>
      <c r="D302" s="176" t="s">
        <v>433</v>
      </c>
      <c r="E302" s="177">
        <v>29.002600000000001</v>
      </c>
      <c r="F302" s="178"/>
      <c r="G302" s="179">
        <f>ROUND(E302*F302,2)</f>
        <v>0</v>
      </c>
      <c r="H302" s="178"/>
      <c r="I302" s="179">
        <f>ROUND(E302*H302,2)</f>
        <v>0</v>
      </c>
      <c r="J302" s="178"/>
      <c r="K302" s="179">
        <f>ROUND(E302*J302,2)</f>
        <v>0</v>
      </c>
      <c r="L302" s="179">
        <v>21</v>
      </c>
      <c r="M302" s="179">
        <f>G302*(1+L302/100)</f>
        <v>0</v>
      </c>
      <c r="N302" s="177">
        <v>3.6700000000000001E-3</v>
      </c>
      <c r="O302" s="177">
        <f>ROUND(E302*N302,2)</f>
        <v>0.11</v>
      </c>
      <c r="P302" s="177">
        <v>0</v>
      </c>
      <c r="Q302" s="177">
        <f>ROUND(E302*P302,2)</f>
        <v>0</v>
      </c>
      <c r="R302" s="179" t="s">
        <v>397</v>
      </c>
      <c r="S302" s="179" t="s">
        <v>273</v>
      </c>
      <c r="T302" s="180" t="s">
        <v>273</v>
      </c>
      <c r="U302" s="159">
        <v>0.36199999999999999</v>
      </c>
      <c r="V302" s="159">
        <f>ROUND(E302*U302,2)</f>
        <v>10.5</v>
      </c>
      <c r="W302" s="159"/>
      <c r="X302" s="159" t="s">
        <v>337</v>
      </c>
      <c r="Y302" s="159" t="s">
        <v>275</v>
      </c>
      <c r="Z302" s="149"/>
      <c r="AA302" s="149"/>
      <c r="AB302" s="149"/>
      <c r="AC302" s="149"/>
      <c r="AD302" s="149"/>
      <c r="AE302" s="149"/>
      <c r="AF302" s="149"/>
      <c r="AG302" s="149" t="s">
        <v>338</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203" t="s">
        <v>676</v>
      </c>
      <c r="D303" s="195"/>
      <c r="E303" s="196">
        <v>20.36</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342</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203" t="s">
        <v>677</v>
      </c>
      <c r="D304" s="195"/>
      <c r="E304" s="196">
        <v>8.6425999999999998</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c r="A305" s="174">
        <v>78</v>
      </c>
      <c r="B305" s="175" t="s">
        <v>678</v>
      </c>
      <c r="C305" s="190" t="s">
        <v>679</v>
      </c>
      <c r="D305" s="176" t="s">
        <v>433</v>
      </c>
      <c r="E305" s="177">
        <v>11.5</v>
      </c>
      <c r="F305" s="178"/>
      <c r="G305" s="179">
        <f>ROUND(E305*F305,2)</f>
        <v>0</v>
      </c>
      <c r="H305" s="178"/>
      <c r="I305" s="179">
        <f>ROUND(E305*H305,2)</f>
        <v>0</v>
      </c>
      <c r="J305" s="178"/>
      <c r="K305" s="179">
        <f>ROUND(E305*J305,2)</f>
        <v>0</v>
      </c>
      <c r="L305" s="179">
        <v>21</v>
      </c>
      <c r="M305" s="179">
        <f>G305*(1+L305/100)</f>
        <v>0</v>
      </c>
      <c r="N305" s="177">
        <v>0</v>
      </c>
      <c r="O305" s="177">
        <f>ROUND(E305*N305,2)</f>
        <v>0</v>
      </c>
      <c r="P305" s="177">
        <v>0</v>
      </c>
      <c r="Q305" s="177">
        <f>ROUND(E305*P305,2)</f>
        <v>0</v>
      </c>
      <c r="R305" s="179" t="s">
        <v>397</v>
      </c>
      <c r="S305" s="179" t="s">
        <v>273</v>
      </c>
      <c r="T305" s="180" t="s">
        <v>273</v>
      </c>
      <c r="U305" s="159">
        <v>0.30509999999999998</v>
      </c>
      <c r="V305" s="159">
        <f>ROUND(E305*U305,2)</f>
        <v>3.51</v>
      </c>
      <c r="W305" s="159"/>
      <c r="X305" s="159" t="s">
        <v>337</v>
      </c>
      <c r="Y305" s="159" t="s">
        <v>275</v>
      </c>
      <c r="Z305" s="149"/>
      <c r="AA305" s="149"/>
      <c r="AB305" s="149"/>
      <c r="AC305" s="149"/>
      <c r="AD305" s="149"/>
      <c r="AE305" s="149"/>
      <c r="AF305" s="149"/>
      <c r="AG305" s="149" t="s">
        <v>338</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22.5" outlineLevel="2">
      <c r="A306" s="156"/>
      <c r="B306" s="157"/>
      <c r="C306" s="310" t="s">
        <v>680</v>
      </c>
      <c r="D306" s="311"/>
      <c r="E306" s="311"/>
      <c r="F306" s="311"/>
      <c r="G306" s="311"/>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278</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81" t="str">
        <f>C306</f>
        <v>Nanesení lepicího tmelu na izolační desky, nalepení desek, zajištění talířovými hmoždinkami (6 ks/m2), natažení stěrky, vtlačení výztužné tkaniny (1,15 m2/m2), rohových lišt (0,14 m/m2), přehlazení stěrky, nanesení druhé vyrovnávací stěrky.</v>
      </c>
      <c r="BB306" s="149"/>
      <c r="BC306" s="149"/>
      <c r="BD306" s="149"/>
      <c r="BE306" s="149"/>
      <c r="BF306" s="149"/>
      <c r="BG306" s="149"/>
      <c r="BH306" s="149"/>
    </row>
    <row r="307" spans="1:60" outlineLevel="3">
      <c r="A307" s="156"/>
      <c r="B307" s="157"/>
      <c r="C307" s="308" t="s">
        <v>681</v>
      </c>
      <c r="D307" s="309"/>
      <c r="E307" s="309"/>
      <c r="F307" s="309"/>
      <c r="G307" s="30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278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203" t="s">
        <v>682</v>
      </c>
      <c r="D308" s="195"/>
      <c r="E308" s="196">
        <v>11.5</v>
      </c>
      <c r="F308" s="159"/>
      <c r="G308" s="159"/>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342</v>
      </c>
      <c r="AH308" s="149">
        <v>5</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ht="22.5" outlineLevel="1">
      <c r="A309" s="174">
        <v>79</v>
      </c>
      <c r="B309" s="175" t="s">
        <v>683</v>
      </c>
      <c r="C309" s="190" t="s">
        <v>684</v>
      </c>
      <c r="D309" s="176" t="s">
        <v>433</v>
      </c>
      <c r="E309" s="177">
        <v>11.5</v>
      </c>
      <c r="F309" s="178"/>
      <c r="G309" s="179">
        <f>ROUND(E309*F309,2)</f>
        <v>0</v>
      </c>
      <c r="H309" s="178"/>
      <c r="I309" s="179">
        <f>ROUND(E309*H309,2)</f>
        <v>0</v>
      </c>
      <c r="J309" s="178"/>
      <c r="K309" s="179">
        <f>ROUND(E309*J309,2)</f>
        <v>0</v>
      </c>
      <c r="L309" s="179">
        <v>21</v>
      </c>
      <c r="M309" s="179">
        <f>G309*(1+L309/100)</f>
        <v>0</v>
      </c>
      <c r="N309" s="177">
        <v>1.8120000000000001E-2</v>
      </c>
      <c r="O309" s="177">
        <f>ROUND(E309*N309,2)</f>
        <v>0.21</v>
      </c>
      <c r="P309" s="177">
        <v>0</v>
      </c>
      <c r="Q309" s="177">
        <f>ROUND(E309*P309,2)</f>
        <v>0</v>
      </c>
      <c r="R309" s="179"/>
      <c r="S309" s="179" t="s">
        <v>323</v>
      </c>
      <c r="T309" s="180" t="s">
        <v>273</v>
      </c>
      <c r="U309" s="159">
        <v>2.492</v>
      </c>
      <c r="V309" s="159">
        <f>ROUND(E309*U309,2)</f>
        <v>28.66</v>
      </c>
      <c r="W309" s="159"/>
      <c r="X309" s="159" t="s">
        <v>337</v>
      </c>
      <c r="Y309" s="159" t="s">
        <v>275</v>
      </c>
      <c r="Z309" s="149"/>
      <c r="AA309" s="149"/>
      <c r="AB309" s="149"/>
      <c r="AC309" s="149"/>
      <c r="AD309" s="149"/>
      <c r="AE309" s="149"/>
      <c r="AF309" s="149"/>
      <c r="AG309" s="149" t="s">
        <v>338</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c r="A310" s="156"/>
      <c r="B310" s="157"/>
      <c r="C310" s="310" t="s">
        <v>685</v>
      </c>
      <c r="D310" s="311"/>
      <c r="E310" s="311"/>
      <c r="F310" s="311"/>
      <c r="G310" s="311"/>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278</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c r="A311" s="156"/>
      <c r="B311" s="157"/>
      <c r="C311" s="203" t="s">
        <v>686</v>
      </c>
      <c r="D311" s="195"/>
      <c r="E311" s="196">
        <v>11.5</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164" t="s">
        <v>268</v>
      </c>
      <c r="B312" s="165" t="s">
        <v>155</v>
      </c>
      <c r="C312" s="189" t="s">
        <v>156</v>
      </c>
      <c r="D312" s="166"/>
      <c r="E312" s="167"/>
      <c r="F312" s="168"/>
      <c r="G312" s="168">
        <f>SUMIF(AG313:AG318,"&lt;&gt;NOR",G313:G318)</f>
        <v>0</v>
      </c>
      <c r="H312" s="168"/>
      <c r="I312" s="168">
        <f>SUM(I313:I318)</f>
        <v>0</v>
      </c>
      <c r="J312" s="168"/>
      <c r="K312" s="168">
        <f>SUM(K313:K318)</f>
        <v>0</v>
      </c>
      <c r="L312" s="168"/>
      <c r="M312" s="168">
        <f>SUM(M313:M318)</f>
        <v>0</v>
      </c>
      <c r="N312" s="167"/>
      <c r="O312" s="167">
        <f>SUM(O313:O318)</f>
        <v>0.41000000000000003</v>
      </c>
      <c r="P312" s="167"/>
      <c r="Q312" s="167">
        <f>SUM(Q313:Q318)</f>
        <v>0</v>
      </c>
      <c r="R312" s="168"/>
      <c r="S312" s="168"/>
      <c r="T312" s="169"/>
      <c r="U312" s="163"/>
      <c r="V312" s="163">
        <f>SUM(V313:V318)</f>
        <v>39.930000000000007</v>
      </c>
      <c r="W312" s="163"/>
      <c r="X312" s="163"/>
      <c r="Y312" s="163"/>
      <c r="AG312" t="s">
        <v>269</v>
      </c>
    </row>
    <row r="313" spans="1:60" outlineLevel="1">
      <c r="A313" s="174">
        <v>80</v>
      </c>
      <c r="B313" s="175" t="s">
        <v>687</v>
      </c>
      <c r="C313" s="190" t="s">
        <v>688</v>
      </c>
      <c r="D313" s="176" t="s">
        <v>433</v>
      </c>
      <c r="E313" s="177">
        <v>7.1984000000000004</v>
      </c>
      <c r="F313" s="178"/>
      <c r="G313" s="179">
        <f>ROUND(E313*F313,2)</f>
        <v>0</v>
      </c>
      <c r="H313" s="178"/>
      <c r="I313" s="179">
        <f>ROUND(E313*H313,2)</f>
        <v>0</v>
      </c>
      <c r="J313" s="178"/>
      <c r="K313" s="179">
        <f>ROUND(E313*J313,2)</f>
        <v>0</v>
      </c>
      <c r="L313" s="179">
        <v>21</v>
      </c>
      <c r="M313" s="179">
        <f>G313*(1+L313/100)</f>
        <v>0</v>
      </c>
      <c r="N313" s="177">
        <v>4.0000000000000003E-5</v>
      </c>
      <c r="O313" s="177">
        <f>ROUND(E313*N313,2)</f>
        <v>0</v>
      </c>
      <c r="P313" s="177">
        <v>0</v>
      </c>
      <c r="Q313" s="177">
        <f>ROUND(E313*P313,2)</f>
        <v>0</v>
      </c>
      <c r="R313" s="179" t="s">
        <v>397</v>
      </c>
      <c r="S313" s="179" t="s">
        <v>273</v>
      </c>
      <c r="T313" s="180" t="s">
        <v>273</v>
      </c>
      <c r="U313" s="159">
        <v>7.8E-2</v>
      </c>
      <c r="V313" s="159">
        <f>ROUND(E313*U313,2)</f>
        <v>0.56000000000000005</v>
      </c>
      <c r="W313" s="159"/>
      <c r="X313" s="159" t="s">
        <v>337</v>
      </c>
      <c r="Y313" s="159" t="s">
        <v>275</v>
      </c>
      <c r="Z313" s="149"/>
      <c r="AA313" s="149"/>
      <c r="AB313" s="149"/>
      <c r="AC313" s="149"/>
      <c r="AD313" s="149"/>
      <c r="AE313" s="149"/>
      <c r="AF313" s="149"/>
      <c r="AG313" s="149" t="s">
        <v>338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ht="22.5" outlineLevel="2">
      <c r="A314" s="156"/>
      <c r="B314" s="157"/>
      <c r="C314" s="319" t="s">
        <v>689</v>
      </c>
      <c r="D314" s="320"/>
      <c r="E314" s="320"/>
      <c r="F314" s="320"/>
      <c r="G314" s="320"/>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340</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81" t="str">
        <f>C314</f>
        <v>s rámy a zárubněmi, zábradlí, předmětů oplechování apod., které se zřizují ještě před úpravami povrchu, před jejich znečištěním při úpravách povrchu nástřikem plastických (lepivých) maltovin</v>
      </c>
      <c r="BB314" s="149"/>
      <c r="BC314" s="149"/>
      <c r="BD314" s="149"/>
      <c r="BE314" s="149"/>
      <c r="BF314" s="149"/>
      <c r="BG314" s="149"/>
      <c r="BH314" s="149"/>
    </row>
    <row r="315" spans="1:60" outlineLevel="2">
      <c r="A315" s="156"/>
      <c r="B315" s="157"/>
      <c r="C315" s="203" t="s">
        <v>690</v>
      </c>
      <c r="D315" s="195"/>
      <c r="E315" s="196">
        <v>7.1984000000000004</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342</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2.5" outlineLevel="1">
      <c r="A316" s="182">
        <v>81</v>
      </c>
      <c r="B316" s="183" t="s">
        <v>691</v>
      </c>
      <c r="C316" s="191" t="s">
        <v>692</v>
      </c>
      <c r="D316" s="184" t="s">
        <v>364</v>
      </c>
      <c r="E316" s="185">
        <v>4</v>
      </c>
      <c r="F316" s="186"/>
      <c r="G316" s="187">
        <f>ROUND(E316*F316,2)</f>
        <v>0</v>
      </c>
      <c r="H316" s="186"/>
      <c r="I316" s="187">
        <f>ROUND(E316*H316,2)</f>
        <v>0</v>
      </c>
      <c r="J316" s="186"/>
      <c r="K316" s="187">
        <f>ROUND(E316*J316,2)</f>
        <v>0</v>
      </c>
      <c r="L316" s="187">
        <v>21</v>
      </c>
      <c r="M316" s="187">
        <f>G316*(1+L316/100)</f>
        <v>0</v>
      </c>
      <c r="N316" s="185">
        <v>4.4900000000000001E-3</v>
      </c>
      <c r="O316" s="185">
        <f>ROUND(E316*N316,2)</f>
        <v>0.02</v>
      </c>
      <c r="P316" s="185">
        <v>0</v>
      </c>
      <c r="Q316" s="185">
        <f>ROUND(E316*P316,2)</f>
        <v>0</v>
      </c>
      <c r="R316" s="187" t="s">
        <v>365</v>
      </c>
      <c r="S316" s="187" t="s">
        <v>273</v>
      </c>
      <c r="T316" s="188" t="s">
        <v>273</v>
      </c>
      <c r="U316" s="159">
        <v>0.87190000000000001</v>
      </c>
      <c r="V316" s="159">
        <f>ROUND(E316*U316,2)</f>
        <v>3.49</v>
      </c>
      <c r="W316" s="159"/>
      <c r="X316" s="159" t="s">
        <v>337</v>
      </c>
      <c r="Y316" s="159" t="s">
        <v>275</v>
      </c>
      <c r="Z316" s="149"/>
      <c r="AA316" s="149"/>
      <c r="AB316" s="149"/>
      <c r="AC316" s="149"/>
      <c r="AD316" s="149"/>
      <c r="AE316" s="149"/>
      <c r="AF316" s="149"/>
      <c r="AG316" s="149" t="s">
        <v>338</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2.5" outlineLevel="1">
      <c r="A317" s="174">
        <v>82</v>
      </c>
      <c r="B317" s="175" t="s">
        <v>693</v>
      </c>
      <c r="C317" s="190" t="s">
        <v>694</v>
      </c>
      <c r="D317" s="176" t="s">
        <v>364</v>
      </c>
      <c r="E317" s="177">
        <v>25</v>
      </c>
      <c r="F317" s="178"/>
      <c r="G317" s="179">
        <f>ROUND(E317*F317,2)</f>
        <v>0</v>
      </c>
      <c r="H317" s="178"/>
      <c r="I317" s="179">
        <f>ROUND(E317*H317,2)</f>
        <v>0</v>
      </c>
      <c r="J317" s="178"/>
      <c r="K317" s="179">
        <f>ROUND(E317*J317,2)</f>
        <v>0</v>
      </c>
      <c r="L317" s="179">
        <v>21</v>
      </c>
      <c r="M317" s="179">
        <f>G317*(1+L317/100)</f>
        <v>0</v>
      </c>
      <c r="N317" s="177">
        <v>1.5440000000000001E-2</v>
      </c>
      <c r="O317" s="177">
        <f>ROUND(E317*N317,2)</f>
        <v>0.39</v>
      </c>
      <c r="P317" s="177">
        <v>0</v>
      </c>
      <c r="Q317" s="177">
        <f>ROUND(E317*P317,2)</f>
        <v>0</v>
      </c>
      <c r="R317" s="179" t="s">
        <v>365</v>
      </c>
      <c r="S317" s="179" t="s">
        <v>273</v>
      </c>
      <c r="T317" s="180" t="s">
        <v>273</v>
      </c>
      <c r="U317" s="159">
        <v>1.4350000000000001</v>
      </c>
      <c r="V317" s="159">
        <f>ROUND(E317*U317,2)</f>
        <v>35.880000000000003</v>
      </c>
      <c r="W317" s="159"/>
      <c r="X317" s="159" t="s">
        <v>337</v>
      </c>
      <c r="Y317" s="159" t="s">
        <v>275</v>
      </c>
      <c r="Z317" s="149"/>
      <c r="AA317" s="149"/>
      <c r="AB317" s="149"/>
      <c r="AC317" s="149"/>
      <c r="AD317" s="149"/>
      <c r="AE317" s="149"/>
      <c r="AF317" s="149"/>
      <c r="AG317" s="149" t="s">
        <v>338</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c r="A318" s="156"/>
      <c r="B318" s="157"/>
      <c r="C318" s="203" t="s">
        <v>695</v>
      </c>
      <c r="D318" s="195"/>
      <c r="E318" s="196">
        <v>25</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342</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c r="A319" s="164" t="s">
        <v>268</v>
      </c>
      <c r="B319" s="165" t="s">
        <v>157</v>
      </c>
      <c r="C319" s="189" t="s">
        <v>158</v>
      </c>
      <c r="D319" s="166"/>
      <c r="E319" s="167"/>
      <c r="F319" s="168"/>
      <c r="G319" s="168">
        <f>SUMIF(AG320:AG368,"&lt;&gt;NOR",G320:G368)</f>
        <v>0</v>
      </c>
      <c r="H319" s="168"/>
      <c r="I319" s="168">
        <f>SUM(I320:I368)</f>
        <v>0</v>
      </c>
      <c r="J319" s="168"/>
      <c r="K319" s="168">
        <f>SUM(K320:K368)</f>
        <v>0</v>
      </c>
      <c r="L319" s="168"/>
      <c r="M319" s="168">
        <f>SUM(M320:M368)</f>
        <v>0</v>
      </c>
      <c r="N319" s="167"/>
      <c r="O319" s="167">
        <f>SUM(O320:O368)</f>
        <v>68.39</v>
      </c>
      <c r="P319" s="167"/>
      <c r="Q319" s="167">
        <f>SUM(Q320:Q368)</f>
        <v>0</v>
      </c>
      <c r="R319" s="168"/>
      <c r="S319" s="168"/>
      <c r="T319" s="169"/>
      <c r="U319" s="163"/>
      <c r="V319" s="163">
        <f>SUM(V320:V368)</f>
        <v>256.26</v>
      </c>
      <c r="W319" s="163"/>
      <c r="X319" s="163"/>
      <c r="Y319" s="163"/>
      <c r="AG319" t="s">
        <v>269</v>
      </c>
    </row>
    <row r="320" spans="1:60" outlineLevel="1">
      <c r="A320" s="174">
        <v>83</v>
      </c>
      <c r="B320" s="175" t="s">
        <v>696</v>
      </c>
      <c r="C320" s="190" t="s">
        <v>697</v>
      </c>
      <c r="D320" s="176" t="s">
        <v>335</v>
      </c>
      <c r="E320" s="177">
        <v>0.154</v>
      </c>
      <c r="F320" s="178"/>
      <c r="G320" s="179">
        <f>ROUND(E320*F320,2)</f>
        <v>0</v>
      </c>
      <c r="H320" s="178"/>
      <c r="I320" s="179">
        <f>ROUND(E320*H320,2)</f>
        <v>0</v>
      </c>
      <c r="J320" s="178"/>
      <c r="K320" s="179">
        <f>ROUND(E320*J320,2)</f>
        <v>0</v>
      </c>
      <c r="L320" s="179">
        <v>21</v>
      </c>
      <c r="M320" s="179">
        <f>G320*(1+L320/100)</f>
        <v>0</v>
      </c>
      <c r="N320" s="177">
        <v>2.5249999999999999</v>
      </c>
      <c r="O320" s="177">
        <f>ROUND(E320*N320,2)</f>
        <v>0.39</v>
      </c>
      <c r="P320" s="177">
        <v>0</v>
      </c>
      <c r="Q320" s="177">
        <f>ROUND(E320*P320,2)</f>
        <v>0</v>
      </c>
      <c r="R320" s="179" t="s">
        <v>397</v>
      </c>
      <c r="S320" s="179" t="s">
        <v>273</v>
      </c>
      <c r="T320" s="180" t="s">
        <v>273</v>
      </c>
      <c r="U320" s="159">
        <v>2.58</v>
      </c>
      <c r="V320" s="159">
        <f>ROUND(E320*U320,2)</f>
        <v>0.4</v>
      </c>
      <c r="W320" s="159"/>
      <c r="X320" s="159" t="s">
        <v>337</v>
      </c>
      <c r="Y320" s="159" t="s">
        <v>275</v>
      </c>
      <c r="Z320" s="149"/>
      <c r="AA320" s="149"/>
      <c r="AB320" s="149"/>
      <c r="AC320" s="149"/>
      <c r="AD320" s="149"/>
      <c r="AE320" s="149"/>
      <c r="AF320" s="149"/>
      <c r="AG320" s="149" t="s">
        <v>338</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2">
      <c r="A321" s="156"/>
      <c r="B321" s="157"/>
      <c r="C321" s="319" t="s">
        <v>698</v>
      </c>
      <c r="D321" s="320"/>
      <c r="E321" s="320"/>
      <c r="F321" s="320"/>
      <c r="G321" s="320"/>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340</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c r="A322" s="156"/>
      <c r="B322" s="157"/>
      <c r="C322" s="308" t="s">
        <v>699</v>
      </c>
      <c r="D322" s="309"/>
      <c r="E322" s="309"/>
      <c r="F322" s="309"/>
      <c r="G322" s="309"/>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278</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c r="A323" s="156"/>
      <c r="B323" s="157"/>
      <c r="C323" s="203" t="s">
        <v>700</v>
      </c>
      <c r="D323" s="195"/>
      <c r="E323" s="196">
        <v>8.2000000000000003E-2</v>
      </c>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342</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c r="A324" s="156"/>
      <c r="B324" s="157"/>
      <c r="C324" s="203" t="s">
        <v>701</v>
      </c>
      <c r="D324" s="195"/>
      <c r="E324" s="196">
        <v>7.1999999999999995E-2</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342</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c r="A325" s="174">
        <v>84</v>
      </c>
      <c r="B325" s="175" t="s">
        <v>702</v>
      </c>
      <c r="C325" s="190" t="s">
        <v>703</v>
      </c>
      <c r="D325" s="176" t="s">
        <v>335</v>
      </c>
      <c r="E325" s="177">
        <v>1.62033</v>
      </c>
      <c r="F325" s="178"/>
      <c r="G325" s="179">
        <f>ROUND(E325*F325,2)</f>
        <v>0</v>
      </c>
      <c r="H325" s="178"/>
      <c r="I325" s="179">
        <f>ROUND(E325*H325,2)</f>
        <v>0</v>
      </c>
      <c r="J325" s="178"/>
      <c r="K325" s="179">
        <f>ROUND(E325*J325,2)</f>
        <v>0</v>
      </c>
      <c r="L325" s="179">
        <v>21</v>
      </c>
      <c r="M325" s="179">
        <f>G325*(1+L325/100)</f>
        <v>0</v>
      </c>
      <c r="N325" s="177">
        <v>2.5</v>
      </c>
      <c r="O325" s="177">
        <f>ROUND(E325*N325,2)</f>
        <v>4.05</v>
      </c>
      <c r="P325" s="177">
        <v>0</v>
      </c>
      <c r="Q325" s="177">
        <f>ROUND(E325*P325,2)</f>
        <v>0</v>
      </c>
      <c r="R325" s="179" t="s">
        <v>365</v>
      </c>
      <c r="S325" s="179" t="s">
        <v>273</v>
      </c>
      <c r="T325" s="180" t="s">
        <v>273</v>
      </c>
      <c r="U325" s="159">
        <v>4.4000000000000004</v>
      </c>
      <c r="V325" s="159">
        <f>ROUND(E325*U325,2)</f>
        <v>7.13</v>
      </c>
      <c r="W325" s="159"/>
      <c r="X325" s="159" t="s">
        <v>337</v>
      </c>
      <c r="Y325" s="159" t="s">
        <v>275</v>
      </c>
      <c r="Z325" s="149"/>
      <c r="AA325" s="149"/>
      <c r="AB325" s="149"/>
      <c r="AC325" s="149"/>
      <c r="AD325" s="149"/>
      <c r="AE325" s="149"/>
      <c r="AF325" s="149"/>
      <c r="AG325" s="149" t="s">
        <v>338</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c r="A326" s="156"/>
      <c r="B326" s="157"/>
      <c r="C326" s="319" t="s">
        <v>704</v>
      </c>
      <c r="D326" s="320"/>
      <c r="E326" s="320"/>
      <c r="F326" s="320"/>
      <c r="G326" s="320"/>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340</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33.75" outlineLevel="2">
      <c r="A327" s="156"/>
      <c r="B327" s="157"/>
      <c r="C327" s="203" t="s">
        <v>705</v>
      </c>
      <c r="D327" s="195"/>
      <c r="E327" s="196">
        <v>0.41371000000000002</v>
      </c>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342</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c r="A328" s="156"/>
      <c r="B328" s="157"/>
      <c r="C328" s="203" t="s">
        <v>706</v>
      </c>
      <c r="D328" s="195"/>
      <c r="E328" s="196">
        <v>0.38412000000000002</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342</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c r="A329" s="156"/>
      <c r="B329" s="157"/>
      <c r="C329" s="203" t="s">
        <v>707</v>
      </c>
      <c r="D329" s="195"/>
      <c r="E329" s="196">
        <v>0.32250000000000001</v>
      </c>
      <c r="F329" s="159"/>
      <c r="G329" s="159"/>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342</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c r="A330" s="156"/>
      <c r="B330" s="157"/>
      <c r="C330" s="203" t="s">
        <v>708</v>
      </c>
      <c r="D330" s="195"/>
      <c r="E330" s="196">
        <v>0.5</v>
      </c>
      <c r="F330" s="159"/>
      <c r="G330" s="159"/>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342</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ht="22.5" outlineLevel="1">
      <c r="A331" s="174">
        <v>85</v>
      </c>
      <c r="B331" s="175" t="s">
        <v>709</v>
      </c>
      <c r="C331" s="190" t="s">
        <v>710</v>
      </c>
      <c r="D331" s="176" t="s">
        <v>335</v>
      </c>
      <c r="E331" s="177">
        <v>11.9</v>
      </c>
      <c r="F331" s="178"/>
      <c r="G331" s="179">
        <f>ROUND(E331*F331,2)</f>
        <v>0</v>
      </c>
      <c r="H331" s="178"/>
      <c r="I331" s="179">
        <f>ROUND(E331*H331,2)</f>
        <v>0</v>
      </c>
      <c r="J331" s="178"/>
      <c r="K331" s="179">
        <f>ROUND(E331*J331,2)</f>
        <v>0</v>
      </c>
      <c r="L331" s="179">
        <v>21</v>
      </c>
      <c r="M331" s="179">
        <f>G331*(1+L331/100)</f>
        <v>0</v>
      </c>
      <c r="N331" s="177">
        <v>2.5</v>
      </c>
      <c r="O331" s="177">
        <f>ROUND(E331*N331,2)</f>
        <v>29.75</v>
      </c>
      <c r="P331" s="177">
        <v>0</v>
      </c>
      <c r="Q331" s="177">
        <f>ROUND(E331*P331,2)</f>
        <v>0</v>
      </c>
      <c r="R331" s="179" t="s">
        <v>365</v>
      </c>
      <c r="S331" s="179" t="s">
        <v>273</v>
      </c>
      <c r="T331" s="180" t="s">
        <v>273</v>
      </c>
      <c r="U331" s="159">
        <v>3.4</v>
      </c>
      <c r="V331" s="159">
        <f>ROUND(E331*U331,2)</f>
        <v>40.46</v>
      </c>
      <c r="W331" s="159"/>
      <c r="X331" s="159" t="s">
        <v>337</v>
      </c>
      <c r="Y331" s="159" t="s">
        <v>275</v>
      </c>
      <c r="Z331" s="149"/>
      <c r="AA331" s="149"/>
      <c r="AB331" s="149"/>
      <c r="AC331" s="149"/>
      <c r="AD331" s="149"/>
      <c r="AE331" s="149"/>
      <c r="AF331" s="149"/>
      <c r="AG331" s="149" t="s">
        <v>338</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2">
      <c r="A332" s="156"/>
      <c r="B332" s="157"/>
      <c r="C332" s="319" t="s">
        <v>704</v>
      </c>
      <c r="D332" s="320"/>
      <c r="E332" s="320"/>
      <c r="F332" s="320"/>
      <c r="G332" s="320"/>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340</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2">
      <c r="A333" s="156"/>
      <c r="B333" s="157"/>
      <c r="C333" s="203" t="s">
        <v>711</v>
      </c>
      <c r="D333" s="195"/>
      <c r="E333" s="196">
        <v>12.05</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342</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c r="A334" s="156"/>
      <c r="B334" s="157"/>
      <c r="C334" s="203" t="s">
        <v>712</v>
      </c>
      <c r="D334" s="195"/>
      <c r="E334" s="196">
        <v>-0.15</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342</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c r="A335" s="174">
        <v>86</v>
      </c>
      <c r="B335" s="175" t="s">
        <v>713</v>
      </c>
      <c r="C335" s="190" t="s">
        <v>714</v>
      </c>
      <c r="D335" s="176" t="s">
        <v>335</v>
      </c>
      <c r="E335" s="177">
        <v>5.7015900000000004</v>
      </c>
      <c r="F335" s="178"/>
      <c r="G335" s="179">
        <f>ROUND(E335*F335,2)</f>
        <v>0</v>
      </c>
      <c r="H335" s="178"/>
      <c r="I335" s="179">
        <f>ROUND(E335*H335,2)</f>
        <v>0</v>
      </c>
      <c r="J335" s="178"/>
      <c r="K335" s="179">
        <f>ROUND(E335*J335,2)</f>
        <v>0</v>
      </c>
      <c r="L335" s="179">
        <v>21</v>
      </c>
      <c r="M335" s="179">
        <f>G335*(1+L335/100)</f>
        <v>0</v>
      </c>
      <c r="N335" s="177">
        <v>2.5</v>
      </c>
      <c r="O335" s="177">
        <f>ROUND(E335*N335,2)</f>
        <v>14.25</v>
      </c>
      <c r="P335" s="177">
        <v>0</v>
      </c>
      <c r="Q335" s="177">
        <f>ROUND(E335*P335,2)</f>
        <v>0</v>
      </c>
      <c r="R335" s="179" t="s">
        <v>365</v>
      </c>
      <c r="S335" s="179" t="s">
        <v>273</v>
      </c>
      <c r="T335" s="180" t="s">
        <v>273</v>
      </c>
      <c r="U335" s="159">
        <v>5.33</v>
      </c>
      <c r="V335" s="159">
        <f>ROUND(E335*U335,2)</f>
        <v>30.39</v>
      </c>
      <c r="W335" s="159"/>
      <c r="X335" s="159" t="s">
        <v>337</v>
      </c>
      <c r="Y335" s="159" t="s">
        <v>275</v>
      </c>
      <c r="Z335" s="149"/>
      <c r="AA335" s="149"/>
      <c r="AB335" s="149"/>
      <c r="AC335" s="149"/>
      <c r="AD335" s="149"/>
      <c r="AE335" s="149"/>
      <c r="AF335" s="149"/>
      <c r="AG335" s="149" t="s">
        <v>338</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2">
      <c r="A336" s="156"/>
      <c r="B336" s="157"/>
      <c r="C336" s="319" t="s">
        <v>704</v>
      </c>
      <c r="D336" s="320"/>
      <c r="E336" s="320"/>
      <c r="F336" s="320"/>
      <c r="G336" s="320"/>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340</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c r="A337" s="156"/>
      <c r="B337" s="157"/>
      <c r="C337" s="203" t="s">
        <v>715</v>
      </c>
      <c r="D337" s="195"/>
      <c r="E337" s="196">
        <v>0.2349</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342</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ht="22.5" outlineLevel="3">
      <c r="A338" s="156"/>
      <c r="B338" s="157"/>
      <c r="C338" s="203" t="s">
        <v>716</v>
      </c>
      <c r="D338" s="195"/>
      <c r="E338" s="196">
        <v>3.2359200000000001</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342</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ht="22.5" outlineLevel="3">
      <c r="A339" s="156"/>
      <c r="B339" s="157"/>
      <c r="C339" s="203" t="s">
        <v>717</v>
      </c>
      <c r="D339" s="195"/>
      <c r="E339" s="196">
        <v>0.79076999999999997</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342</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c r="A340" s="156"/>
      <c r="B340" s="157"/>
      <c r="C340" s="203" t="s">
        <v>718</v>
      </c>
      <c r="D340" s="195"/>
      <c r="E340" s="196">
        <v>1.44</v>
      </c>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342</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c r="A341" s="182">
        <v>87</v>
      </c>
      <c r="B341" s="183" t="s">
        <v>719</v>
      </c>
      <c r="C341" s="191" t="s">
        <v>720</v>
      </c>
      <c r="D341" s="184" t="s">
        <v>433</v>
      </c>
      <c r="E341" s="185">
        <v>1.5</v>
      </c>
      <c r="F341" s="186"/>
      <c r="G341" s="187">
        <f>ROUND(E341*F341,2)</f>
        <v>0</v>
      </c>
      <c r="H341" s="186"/>
      <c r="I341" s="187">
        <f>ROUND(E341*H341,2)</f>
        <v>0</v>
      </c>
      <c r="J341" s="186"/>
      <c r="K341" s="187">
        <f>ROUND(E341*J341,2)</f>
        <v>0</v>
      </c>
      <c r="L341" s="187">
        <v>21</v>
      </c>
      <c r="M341" s="187">
        <f>G341*(1+L341/100)</f>
        <v>0</v>
      </c>
      <c r="N341" s="185">
        <v>1.41E-2</v>
      </c>
      <c r="O341" s="185">
        <f>ROUND(E341*N341,2)</f>
        <v>0.02</v>
      </c>
      <c r="P341" s="185">
        <v>0</v>
      </c>
      <c r="Q341" s="185">
        <f>ROUND(E341*P341,2)</f>
        <v>0</v>
      </c>
      <c r="R341" s="187" t="s">
        <v>397</v>
      </c>
      <c r="S341" s="187" t="s">
        <v>273</v>
      </c>
      <c r="T341" s="188" t="s">
        <v>273</v>
      </c>
      <c r="U341" s="159">
        <v>0.39600000000000002</v>
      </c>
      <c r="V341" s="159">
        <f>ROUND(E341*U341,2)</f>
        <v>0.59</v>
      </c>
      <c r="W341" s="159"/>
      <c r="X341" s="159" t="s">
        <v>337</v>
      </c>
      <c r="Y341" s="159" t="s">
        <v>275</v>
      </c>
      <c r="Z341" s="149"/>
      <c r="AA341" s="149"/>
      <c r="AB341" s="149"/>
      <c r="AC341" s="149"/>
      <c r="AD341" s="149"/>
      <c r="AE341" s="149"/>
      <c r="AF341" s="149"/>
      <c r="AG341" s="149" t="s">
        <v>338</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c r="A342" s="182">
        <v>88</v>
      </c>
      <c r="B342" s="183" t="s">
        <v>721</v>
      </c>
      <c r="C342" s="191" t="s">
        <v>722</v>
      </c>
      <c r="D342" s="184" t="s">
        <v>433</v>
      </c>
      <c r="E342" s="185">
        <v>1.5</v>
      </c>
      <c r="F342" s="186"/>
      <c r="G342" s="187">
        <f>ROUND(E342*F342,2)</f>
        <v>0</v>
      </c>
      <c r="H342" s="186"/>
      <c r="I342" s="187">
        <f>ROUND(E342*H342,2)</f>
        <v>0</v>
      </c>
      <c r="J342" s="186"/>
      <c r="K342" s="187">
        <f>ROUND(E342*J342,2)</f>
        <v>0</v>
      </c>
      <c r="L342" s="187">
        <v>21</v>
      </c>
      <c r="M342" s="187">
        <f>G342*(1+L342/100)</f>
        <v>0</v>
      </c>
      <c r="N342" s="185">
        <v>0</v>
      </c>
      <c r="O342" s="185">
        <f>ROUND(E342*N342,2)</f>
        <v>0</v>
      </c>
      <c r="P342" s="185">
        <v>0</v>
      </c>
      <c r="Q342" s="185">
        <f>ROUND(E342*P342,2)</f>
        <v>0</v>
      </c>
      <c r="R342" s="187" t="s">
        <v>397</v>
      </c>
      <c r="S342" s="187" t="s">
        <v>273</v>
      </c>
      <c r="T342" s="188" t="s">
        <v>273</v>
      </c>
      <c r="U342" s="159">
        <v>0.24</v>
      </c>
      <c r="V342" s="159">
        <f>ROUND(E342*U342,2)</f>
        <v>0.36</v>
      </c>
      <c r="W342" s="159"/>
      <c r="X342" s="159" t="s">
        <v>337</v>
      </c>
      <c r="Y342" s="159" t="s">
        <v>275</v>
      </c>
      <c r="Z342" s="149"/>
      <c r="AA342" s="149"/>
      <c r="AB342" s="149"/>
      <c r="AC342" s="149"/>
      <c r="AD342" s="149"/>
      <c r="AE342" s="149"/>
      <c r="AF342" s="149"/>
      <c r="AG342" s="149" t="s">
        <v>338</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ht="22.5" outlineLevel="1">
      <c r="A343" s="174">
        <v>89</v>
      </c>
      <c r="B343" s="175" t="s">
        <v>723</v>
      </c>
      <c r="C343" s="190" t="s">
        <v>724</v>
      </c>
      <c r="D343" s="176" t="s">
        <v>360</v>
      </c>
      <c r="E343" s="177">
        <v>0.18826000000000001</v>
      </c>
      <c r="F343" s="178"/>
      <c r="G343" s="179">
        <f>ROUND(E343*F343,2)</f>
        <v>0</v>
      </c>
      <c r="H343" s="178"/>
      <c r="I343" s="179">
        <f>ROUND(E343*H343,2)</f>
        <v>0</v>
      </c>
      <c r="J343" s="178"/>
      <c r="K343" s="179">
        <f>ROUND(E343*J343,2)</f>
        <v>0</v>
      </c>
      <c r="L343" s="179">
        <v>21</v>
      </c>
      <c r="M343" s="179">
        <f>G343*(1+L343/100)</f>
        <v>0</v>
      </c>
      <c r="N343" s="177">
        <v>1.0800399999999999</v>
      </c>
      <c r="O343" s="177">
        <f>ROUND(E343*N343,2)</f>
        <v>0.2</v>
      </c>
      <c r="P343" s="177">
        <v>0</v>
      </c>
      <c r="Q343" s="177">
        <f>ROUND(E343*P343,2)</f>
        <v>0</v>
      </c>
      <c r="R343" s="179" t="s">
        <v>397</v>
      </c>
      <c r="S343" s="179" t="s">
        <v>273</v>
      </c>
      <c r="T343" s="180" t="s">
        <v>273</v>
      </c>
      <c r="U343" s="159">
        <v>15.231</v>
      </c>
      <c r="V343" s="159">
        <f>ROUND(E343*U343,2)</f>
        <v>2.87</v>
      </c>
      <c r="W343" s="159"/>
      <c r="X343" s="159" t="s">
        <v>337</v>
      </c>
      <c r="Y343" s="159" t="s">
        <v>275</v>
      </c>
      <c r="Z343" s="149"/>
      <c r="AA343" s="149"/>
      <c r="AB343" s="149"/>
      <c r="AC343" s="149"/>
      <c r="AD343" s="149"/>
      <c r="AE343" s="149"/>
      <c r="AF343" s="149"/>
      <c r="AG343" s="149" t="s">
        <v>338</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c r="A344" s="156"/>
      <c r="B344" s="157"/>
      <c r="C344" s="319" t="s">
        <v>417</v>
      </c>
      <c r="D344" s="320"/>
      <c r="E344" s="320"/>
      <c r="F344" s="320"/>
      <c r="G344" s="320"/>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340</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c r="A345" s="156"/>
      <c r="B345" s="157"/>
      <c r="C345" s="203" t="s">
        <v>725</v>
      </c>
      <c r="D345" s="195"/>
      <c r="E345" s="196"/>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342</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c r="A346" s="156"/>
      <c r="B346" s="157"/>
      <c r="C346" s="203" t="s">
        <v>726</v>
      </c>
      <c r="D346" s="195"/>
      <c r="E346" s="196">
        <v>0.18376000000000001</v>
      </c>
      <c r="F346" s="159"/>
      <c r="G346" s="159"/>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342</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c r="A347" s="156"/>
      <c r="B347" s="157"/>
      <c r="C347" s="203" t="s">
        <v>727</v>
      </c>
      <c r="D347" s="195"/>
      <c r="E347" s="196">
        <v>3.13E-3</v>
      </c>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342</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c r="A348" s="156"/>
      <c r="B348" s="157"/>
      <c r="C348" s="203" t="s">
        <v>728</v>
      </c>
      <c r="D348" s="195"/>
      <c r="E348" s="196">
        <v>1.3699999999999999E-3</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342</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c r="A349" s="174">
        <v>90</v>
      </c>
      <c r="B349" s="175" t="s">
        <v>729</v>
      </c>
      <c r="C349" s="190" t="s">
        <v>730</v>
      </c>
      <c r="D349" s="176" t="s">
        <v>433</v>
      </c>
      <c r="E349" s="177">
        <v>50.652859999999997</v>
      </c>
      <c r="F349" s="178"/>
      <c r="G349" s="179">
        <f>ROUND(E349*F349,2)</f>
        <v>0</v>
      </c>
      <c r="H349" s="178"/>
      <c r="I349" s="179">
        <f>ROUND(E349*H349,2)</f>
        <v>0</v>
      </c>
      <c r="J349" s="178"/>
      <c r="K349" s="179">
        <f>ROUND(E349*J349,2)</f>
        <v>0</v>
      </c>
      <c r="L349" s="179">
        <v>21</v>
      </c>
      <c r="M349" s="179">
        <f>G349*(1+L349/100)</f>
        <v>0</v>
      </c>
      <c r="N349" s="177">
        <v>4.6679999999999999E-2</v>
      </c>
      <c r="O349" s="177">
        <f>ROUND(E349*N349,2)</f>
        <v>2.36</v>
      </c>
      <c r="P349" s="177">
        <v>0</v>
      </c>
      <c r="Q349" s="177">
        <f>ROUND(E349*P349,2)</f>
        <v>0</v>
      </c>
      <c r="R349" s="179" t="s">
        <v>365</v>
      </c>
      <c r="S349" s="179" t="s">
        <v>273</v>
      </c>
      <c r="T349" s="180" t="s">
        <v>273</v>
      </c>
      <c r="U349" s="159">
        <v>0.43</v>
      </c>
      <c r="V349" s="159">
        <f>ROUND(E349*U349,2)</f>
        <v>21.78</v>
      </c>
      <c r="W349" s="159"/>
      <c r="X349" s="159" t="s">
        <v>337</v>
      </c>
      <c r="Y349" s="159" t="s">
        <v>275</v>
      </c>
      <c r="Z349" s="149"/>
      <c r="AA349" s="149"/>
      <c r="AB349" s="149"/>
      <c r="AC349" s="149"/>
      <c r="AD349" s="149"/>
      <c r="AE349" s="149"/>
      <c r="AF349" s="149"/>
      <c r="AG349" s="149" t="s">
        <v>338</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c r="A350" s="156"/>
      <c r="B350" s="157"/>
      <c r="C350" s="319" t="s">
        <v>731</v>
      </c>
      <c r="D350" s="320"/>
      <c r="E350" s="320"/>
      <c r="F350" s="320"/>
      <c r="G350" s="320"/>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340</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c r="A351" s="156"/>
      <c r="B351" s="157"/>
      <c r="C351" s="203" t="s">
        <v>732</v>
      </c>
      <c r="D351" s="195"/>
      <c r="E351" s="196">
        <v>50.652859999999997</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342</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ht="22.5" outlineLevel="1">
      <c r="A352" s="174">
        <v>91</v>
      </c>
      <c r="B352" s="175" t="s">
        <v>733</v>
      </c>
      <c r="C352" s="190" t="s">
        <v>734</v>
      </c>
      <c r="D352" s="176" t="s">
        <v>433</v>
      </c>
      <c r="E352" s="177">
        <v>3.2</v>
      </c>
      <c r="F352" s="178"/>
      <c r="G352" s="179">
        <f>ROUND(E352*F352,2)</f>
        <v>0</v>
      </c>
      <c r="H352" s="178"/>
      <c r="I352" s="179">
        <f>ROUND(E352*H352,2)</f>
        <v>0</v>
      </c>
      <c r="J352" s="178"/>
      <c r="K352" s="179">
        <f>ROUND(E352*J352,2)</f>
        <v>0</v>
      </c>
      <c r="L352" s="179">
        <v>21</v>
      </c>
      <c r="M352" s="179">
        <f>G352*(1+L352/100)</f>
        <v>0</v>
      </c>
      <c r="N352" s="177">
        <v>4.9840000000000002E-2</v>
      </c>
      <c r="O352" s="177">
        <f>ROUND(E352*N352,2)</f>
        <v>0.16</v>
      </c>
      <c r="P352" s="177">
        <v>0</v>
      </c>
      <c r="Q352" s="177">
        <f>ROUND(E352*P352,2)</f>
        <v>0</v>
      </c>
      <c r="R352" s="179" t="s">
        <v>397</v>
      </c>
      <c r="S352" s="179" t="s">
        <v>273</v>
      </c>
      <c r="T352" s="180" t="s">
        <v>273</v>
      </c>
      <c r="U352" s="159">
        <v>0.25</v>
      </c>
      <c r="V352" s="159">
        <f>ROUND(E352*U352,2)</f>
        <v>0.8</v>
      </c>
      <c r="W352" s="159"/>
      <c r="X352" s="159" t="s">
        <v>337</v>
      </c>
      <c r="Y352" s="159" t="s">
        <v>275</v>
      </c>
      <c r="Z352" s="149"/>
      <c r="AA352" s="149"/>
      <c r="AB352" s="149"/>
      <c r="AC352" s="149"/>
      <c r="AD352" s="149"/>
      <c r="AE352" s="149"/>
      <c r="AF352" s="149"/>
      <c r="AG352" s="149" t="s">
        <v>338</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ht="45" outlineLevel="2">
      <c r="A353" s="156"/>
      <c r="B353" s="157"/>
      <c r="C353" s="319" t="s">
        <v>735</v>
      </c>
      <c r="D353" s="320"/>
      <c r="E353" s="320"/>
      <c r="F353" s="320"/>
      <c r="G353" s="320"/>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340</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81" t="str">
        <f>C353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53" s="149"/>
      <c r="BC353" s="149"/>
      <c r="BD353" s="149"/>
      <c r="BE353" s="149"/>
      <c r="BF353" s="149"/>
      <c r="BG353" s="149"/>
      <c r="BH353" s="149"/>
    </row>
    <row r="354" spans="1:60" outlineLevel="2">
      <c r="A354" s="156"/>
      <c r="B354" s="157"/>
      <c r="C354" s="203" t="s">
        <v>736</v>
      </c>
      <c r="D354" s="195"/>
      <c r="E354" s="196"/>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342</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c r="A355" s="156"/>
      <c r="B355" s="157"/>
      <c r="C355" s="203" t="s">
        <v>737</v>
      </c>
      <c r="D355" s="195"/>
      <c r="E355" s="196"/>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342</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c r="A356" s="156"/>
      <c r="B356" s="157"/>
      <c r="C356" s="203" t="s">
        <v>738</v>
      </c>
      <c r="D356" s="195"/>
      <c r="E356" s="196">
        <v>2.1800000000000002</v>
      </c>
      <c r="F356" s="159"/>
      <c r="G356" s="159"/>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342</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c r="A357" s="156"/>
      <c r="B357" s="157"/>
      <c r="C357" s="203" t="s">
        <v>739</v>
      </c>
      <c r="D357" s="195"/>
      <c r="E357" s="196">
        <v>1.02</v>
      </c>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342</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ht="22.5" outlineLevel="1">
      <c r="A358" s="174">
        <v>92</v>
      </c>
      <c r="B358" s="175" t="s">
        <v>740</v>
      </c>
      <c r="C358" s="190" t="s">
        <v>741</v>
      </c>
      <c r="D358" s="176" t="s">
        <v>433</v>
      </c>
      <c r="E358" s="177">
        <v>96.05</v>
      </c>
      <c r="F358" s="178"/>
      <c r="G358" s="179">
        <f>ROUND(E358*F358,2)</f>
        <v>0</v>
      </c>
      <c r="H358" s="178"/>
      <c r="I358" s="179">
        <f>ROUND(E358*H358,2)</f>
        <v>0</v>
      </c>
      <c r="J358" s="178"/>
      <c r="K358" s="179">
        <f>ROUND(E358*J358,2)</f>
        <v>0</v>
      </c>
      <c r="L358" s="179">
        <v>21</v>
      </c>
      <c r="M358" s="179">
        <f>G358*(1+L358/100)</f>
        <v>0</v>
      </c>
      <c r="N358" s="177">
        <v>4.265E-2</v>
      </c>
      <c r="O358" s="177">
        <f>ROUND(E358*N358,2)</f>
        <v>4.0999999999999996</v>
      </c>
      <c r="P358" s="177">
        <v>0</v>
      </c>
      <c r="Q358" s="177">
        <f>ROUND(E358*P358,2)</f>
        <v>0</v>
      </c>
      <c r="R358" s="179"/>
      <c r="S358" s="179" t="s">
        <v>323</v>
      </c>
      <c r="T358" s="180" t="s">
        <v>274</v>
      </c>
      <c r="U358" s="159">
        <v>0.41849999999999998</v>
      </c>
      <c r="V358" s="159">
        <f>ROUND(E358*U358,2)</f>
        <v>40.200000000000003</v>
      </c>
      <c r="W358" s="159"/>
      <c r="X358" s="159" t="s">
        <v>337</v>
      </c>
      <c r="Y358" s="159" t="s">
        <v>275</v>
      </c>
      <c r="Z358" s="149"/>
      <c r="AA358" s="149"/>
      <c r="AB358" s="149"/>
      <c r="AC358" s="149"/>
      <c r="AD358" s="149"/>
      <c r="AE358" s="149"/>
      <c r="AF358" s="149"/>
      <c r="AG358" s="149" t="s">
        <v>338</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2">
      <c r="A359" s="156"/>
      <c r="B359" s="157"/>
      <c r="C359" s="203" t="s">
        <v>742</v>
      </c>
      <c r="D359" s="195"/>
      <c r="E359" s="196"/>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342</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c r="A360" s="156"/>
      <c r="B360" s="157"/>
      <c r="C360" s="203" t="s">
        <v>743</v>
      </c>
      <c r="D360" s="195"/>
      <c r="E360" s="196">
        <v>27.36</v>
      </c>
      <c r="F360" s="159"/>
      <c r="G360" s="159"/>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342</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c r="A361" s="156"/>
      <c r="B361" s="157"/>
      <c r="C361" s="203" t="s">
        <v>744</v>
      </c>
      <c r="D361" s="195"/>
      <c r="E361" s="196">
        <v>49.29</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342</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c r="A362" s="156"/>
      <c r="B362" s="157"/>
      <c r="C362" s="203" t="s">
        <v>745</v>
      </c>
      <c r="D362" s="195"/>
      <c r="E362" s="196">
        <v>19.399999999999999</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342</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ht="22.5" outlineLevel="1">
      <c r="A363" s="174">
        <v>93</v>
      </c>
      <c r="B363" s="175" t="s">
        <v>746</v>
      </c>
      <c r="C363" s="190" t="s">
        <v>747</v>
      </c>
      <c r="D363" s="176" t="s">
        <v>433</v>
      </c>
      <c r="E363" s="177">
        <v>181.5</v>
      </c>
      <c r="F363" s="178"/>
      <c r="G363" s="179">
        <f>ROUND(E363*F363,2)</f>
        <v>0</v>
      </c>
      <c r="H363" s="178"/>
      <c r="I363" s="179">
        <f>ROUND(E363*H363,2)</f>
        <v>0</v>
      </c>
      <c r="J363" s="178"/>
      <c r="K363" s="179">
        <f>ROUND(E363*J363,2)</f>
        <v>0</v>
      </c>
      <c r="L363" s="179">
        <v>21</v>
      </c>
      <c r="M363" s="179">
        <f>G363*(1+L363/100)</f>
        <v>0</v>
      </c>
      <c r="N363" s="177">
        <v>5.1150000000000001E-2</v>
      </c>
      <c r="O363" s="177">
        <f>ROUND(E363*N363,2)</f>
        <v>9.2799999999999994</v>
      </c>
      <c r="P363" s="177">
        <v>0</v>
      </c>
      <c r="Q363" s="177">
        <f>ROUND(E363*P363,2)</f>
        <v>0</v>
      </c>
      <c r="R363" s="179"/>
      <c r="S363" s="179" t="s">
        <v>323</v>
      </c>
      <c r="T363" s="180" t="s">
        <v>274</v>
      </c>
      <c r="U363" s="159">
        <v>0.434</v>
      </c>
      <c r="V363" s="159">
        <f>ROUND(E363*U363,2)</f>
        <v>78.77</v>
      </c>
      <c r="W363" s="159"/>
      <c r="X363" s="159" t="s">
        <v>337</v>
      </c>
      <c r="Y363" s="159" t="s">
        <v>275</v>
      </c>
      <c r="Z363" s="149"/>
      <c r="AA363" s="149"/>
      <c r="AB363" s="149"/>
      <c r="AC363" s="149"/>
      <c r="AD363" s="149"/>
      <c r="AE363" s="149"/>
      <c r="AF363" s="149"/>
      <c r="AG363" s="149" t="s">
        <v>338</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c r="A364" s="156"/>
      <c r="B364" s="157"/>
      <c r="C364" s="203" t="s">
        <v>748</v>
      </c>
      <c r="D364" s="195"/>
      <c r="E364" s="196"/>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342</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c r="A365" s="156"/>
      <c r="B365" s="157"/>
      <c r="C365" s="203" t="s">
        <v>749</v>
      </c>
      <c r="D365" s="195"/>
      <c r="E365" s="196">
        <v>181.5</v>
      </c>
      <c r="F365" s="159"/>
      <c r="G365" s="159"/>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342</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ht="22.5" outlineLevel="1">
      <c r="A366" s="174">
        <v>94</v>
      </c>
      <c r="B366" s="175" t="s">
        <v>750</v>
      </c>
      <c r="C366" s="190" t="s">
        <v>751</v>
      </c>
      <c r="D366" s="176" t="s">
        <v>433</v>
      </c>
      <c r="E366" s="177">
        <v>74.91</v>
      </c>
      <c r="F366" s="178"/>
      <c r="G366" s="179">
        <f>ROUND(E366*F366,2)</f>
        <v>0</v>
      </c>
      <c r="H366" s="178"/>
      <c r="I366" s="179">
        <f>ROUND(E366*H366,2)</f>
        <v>0</v>
      </c>
      <c r="J366" s="178"/>
      <c r="K366" s="179">
        <f>ROUND(E366*J366,2)</f>
        <v>0</v>
      </c>
      <c r="L366" s="179">
        <v>21</v>
      </c>
      <c r="M366" s="179">
        <f>G366*(1+L366/100)</f>
        <v>0</v>
      </c>
      <c r="N366" s="177">
        <v>5.1150000000000001E-2</v>
      </c>
      <c r="O366" s="177">
        <f>ROUND(E366*N366,2)</f>
        <v>3.83</v>
      </c>
      <c r="P366" s="177">
        <v>0</v>
      </c>
      <c r="Q366" s="177">
        <f>ROUND(E366*P366,2)</f>
        <v>0</v>
      </c>
      <c r="R366" s="179"/>
      <c r="S366" s="179" t="s">
        <v>323</v>
      </c>
      <c r="T366" s="180" t="s">
        <v>274</v>
      </c>
      <c r="U366" s="159">
        <v>0.434</v>
      </c>
      <c r="V366" s="159">
        <f>ROUND(E366*U366,2)</f>
        <v>32.51</v>
      </c>
      <c r="W366" s="159"/>
      <c r="X366" s="159" t="s">
        <v>337</v>
      </c>
      <c r="Y366" s="159" t="s">
        <v>275</v>
      </c>
      <c r="Z366" s="149"/>
      <c r="AA366" s="149"/>
      <c r="AB366" s="149"/>
      <c r="AC366" s="149"/>
      <c r="AD366" s="149"/>
      <c r="AE366" s="149"/>
      <c r="AF366" s="149"/>
      <c r="AG366" s="149" t="s">
        <v>338</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c r="A367" s="156"/>
      <c r="B367" s="157"/>
      <c r="C367" s="203" t="s">
        <v>752</v>
      </c>
      <c r="D367" s="195"/>
      <c r="E367" s="196"/>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342</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c r="A368" s="156"/>
      <c r="B368" s="157"/>
      <c r="C368" s="203" t="s">
        <v>753</v>
      </c>
      <c r="D368" s="195"/>
      <c r="E368" s="196">
        <v>74.91</v>
      </c>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342</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c r="A369" s="164" t="s">
        <v>268</v>
      </c>
      <c r="B369" s="165" t="s">
        <v>159</v>
      </c>
      <c r="C369" s="189" t="s">
        <v>160</v>
      </c>
      <c r="D369" s="166"/>
      <c r="E369" s="167"/>
      <c r="F369" s="168"/>
      <c r="G369" s="168">
        <f>SUMIF(AG370:AG401,"&lt;&gt;NOR",G370:G401)</f>
        <v>0</v>
      </c>
      <c r="H369" s="168"/>
      <c r="I369" s="168">
        <f>SUM(I370:I401)</f>
        <v>0</v>
      </c>
      <c r="J369" s="168"/>
      <c r="K369" s="168">
        <f>SUM(K370:K401)</f>
        <v>0</v>
      </c>
      <c r="L369" s="168"/>
      <c r="M369" s="168">
        <f>SUM(M370:M401)</f>
        <v>0</v>
      </c>
      <c r="N369" s="167"/>
      <c r="O369" s="167">
        <f>SUM(O370:O401)</f>
        <v>1.4600000000000004</v>
      </c>
      <c r="P369" s="167"/>
      <c r="Q369" s="167">
        <f>SUM(Q370:Q401)</f>
        <v>0</v>
      </c>
      <c r="R369" s="168"/>
      <c r="S369" s="168"/>
      <c r="T369" s="169"/>
      <c r="U369" s="163"/>
      <c r="V369" s="163">
        <f>SUM(V370:V401)</f>
        <v>51.19</v>
      </c>
      <c r="W369" s="163"/>
      <c r="X369" s="163"/>
      <c r="Y369" s="163"/>
      <c r="AG369" t="s">
        <v>269</v>
      </c>
    </row>
    <row r="370" spans="1:60" outlineLevel="1">
      <c r="A370" s="174">
        <v>95</v>
      </c>
      <c r="B370" s="175" t="s">
        <v>754</v>
      </c>
      <c r="C370" s="190" t="s">
        <v>755</v>
      </c>
      <c r="D370" s="176" t="s">
        <v>364</v>
      </c>
      <c r="E370" s="177">
        <v>17</v>
      </c>
      <c r="F370" s="178"/>
      <c r="G370" s="179">
        <f>ROUND(E370*F370,2)</f>
        <v>0</v>
      </c>
      <c r="H370" s="178"/>
      <c r="I370" s="179">
        <f>ROUND(E370*H370,2)</f>
        <v>0</v>
      </c>
      <c r="J370" s="178"/>
      <c r="K370" s="179">
        <f>ROUND(E370*J370,2)</f>
        <v>0</v>
      </c>
      <c r="L370" s="179">
        <v>21</v>
      </c>
      <c r="M370" s="179">
        <f>G370*(1+L370/100)</f>
        <v>0</v>
      </c>
      <c r="N370" s="177">
        <v>5.4109999999999998E-2</v>
      </c>
      <c r="O370" s="177">
        <f>ROUND(E370*N370,2)</f>
        <v>0.92</v>
      </c>
      <c r="P370" s="177">
        <v>0</v>
      </c>
      <c r="Q370" s="177">
        <f>ROUND(E370*P370,2)</f>
        <v>0</v>
      </c>
      <c r="R370" s="179" t="s">
        <v>365</v>
      </c>
      <c r="S370" s="179" t="s">
        <v>273</v>
      </c>
      <c r="T370" s="180" t="s">
        <v>273</v>
      </c>
      <c r="U370" s="159">
        <v>2.097</v>
      </c>
      <c r="V370" s="159">
        <f>ROUND(E370*U370,2)</f>
        <v>35.65</v>
      </c>
      <c r="W370" s="159"/>
      <c r="X370" s="159" t="s">
        <v>337</v>
      </c>
      <c r="Y370" s="159" t="s">
        <v>275</v>
      </c>
      <c r="Z370" s="149"/>
      <c r="AA370" s="149"/>
      <c r="AB370" s="149"/>
      <c r="AC370" s="149"/>
      <c r="AD370" s="149"/>
      <c r="AE370" s="149"/>
      <c r="AF370" s="149"/>
      <c r="AG370" s="149" t="s">
        <v>338</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c r="A371" s="156"/>
      <c r="B371" s="157"/>
      <c r="C371" s="319" t="s">
        <v>756</v>
      </c>
      <c r="D371" s="320"/>
      <c r="E371" s="320"/>
      <c r="F371" s="320"/>
      <c r="G371" s="320"/>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340</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2">
      <c r="A372" s="156"/>
      <c r="B372" s="157"/>
      <c r="C372" s="308" t="s">
        <v>597</v>
      </c>
      <c r="D372" s="309"/>
      <c r="E372" s="309"/>
      <c r="F372" s="309"/>
      <c r="G372" s="309"/>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278</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c r="A373" s="156"/>
      <c r="B373" s="157"/>
      <c r="C373" s="203" t="s">
        <v>757</v>
      </c>
      <c r="D373" s="195"/>
      <c r="E373" s="196">
        <v>17</v>
      </c>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342</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ht="33.75" outlineLevel="1">
      <c r="A374" s="174">
        <v>96</v>
      </c>
      <c r="B374" s="175" t="s">
        <v>758</v>
      </c>
      <c r="C374" s="190" t="s">
        <v>759</v>
      </c>
      <c r="D374" s="176" t="s">
        <v>364</v>
      </c>
      <c r="E374" s="177">
        <v>3</v>
      </c>
      <c r="F374" s="178"/>
      <c r="G374" s="179">
        <f>ROUND(E374*F374,2)</f>
        <v>0</v>
      </c>
      <c r="H374" s="178"/>
      <c r="I374" s="179">
        <f>ROUND(E374*H374,2)</f>
        <v>0</v>
      </c>
      <c r="J374" s="178"/>
      <c r="K374" s="179">
        <f>ROUND(E374*J374,2)</f>
        <v>0</v>
      </c>
      <c r="L374" s="179">
        <v>21</v>
      </c>
      <c r="M374" s="179">
        <f>G374*(1+L374/100)</f>
        <v>0</v>
      </c>
      <c r="N374" s="177">
        <v>1.8970000000000001E-2</v>
      </c>
      <c r="O374" s="177">
        <f>ROUND(E374*N374,2)</f>
        <v>0.06</v>
      </c>
      <c r="P374" s="177">
        <v>0</v>
      </c>
      <c r="Q374" s="177">
        <f>ROUND(E374*P374,2)</f>
        <v>0</v>
      </c>
      <c r="R374" s="179" t="s">
        <v>397</v>
      </c>
      <c r="S374" s="179" t="s">
        <v>273</v>
      </c>
      <c r="T374" s="180" t="s">
        <v>273</v>
      </c>
      <c r="U374" s="159">
        <v>1.86</v>
      </c>
      <c r="V374" s="159">
        <f>ROUND(E374*U374,2)</f>
        <v>5.58</v>
      </c>
      <c r="W374" s="159"/>
      <c r="X374" s="159" t="s">
        <v>337</v>
      </c>
      <c r="Y374" s="159" t="s">
        <v>275</v>
      </c>
      <c r="Z374" s="149"/>
      <c r="AA374" s="149"/>
      <c r="AB374" s="149"/>
      <c r="AC374" s="149"/>
      <c r="AD374" s="149"/>
      <c r="AE374" s="149"/>
      <c r="AF374" s="149"/>
      <c r="AG374" s="149" t="s">
        <v>338</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c r="A375" s="156"/>
      <c r="B375" s="157"/>
      <c r="C375" s="203" t="s">
        <v>760</v>
      </c>
      <c r="D375" s="195"/>
      <c r="E375" s="196">
        <v>3</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342</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22.5" outlineLevel="1">
      <c r="A376" s="174">
        <v>97</v>
      </c>
      <c r="B376" s="175" t="s">
        <v>761</v>
      </c>
      <c r="C376" s="190" t="s">
        <v>762</v>
      </c>
      <c r="D376" s="176" t="s">
        <v>364</v>
      </c>
      <c r="E376" s="177">
        <v>2</v>
      </c>
      <c r="F376" s="178"/>
      <c r="G376" s="179">
        <f>ROUND(E376*F376,2)</f>
        <v>0</v>
      </c>
      <c r="H376" s="178"/>
      <c r="I376" s="179">
        <f>ROUND(E376*H376,2)</f>
        <v>0</v>
      </c>
      <c r="J376" s="178"/>
      <c r="K376" s="179">
        <f>ROUND(E376*J376,2)</f>
        <v>0</v>
      </c>
      <c r="L376" s="179">
        <v>21</v>
      </c>
      <c r="M376" s="179">
        <f>G376*(1+L376/100)</f>
        <v>0</v>
      </c>
      <c r="N376" s="177">
        <v>4.3200000000000002E-2</v>
      </c>
      <c r="O376" s="177">
        <f>ROUND(E376*N376,2)</f>
        <v>0.09</v>
      </c>
      <c r="P376" s="177">
        <v>0</v>
      </c>
      <c r="Q376" s="177">
        <f>ROUND(E376*P376,2)</f>
        <v>0</v>
      </c>
      <c r="R376" s="179" t="s">
        <v>397</v>
      </c>
      <c r="S376" s="179" t="s">
        <v>273</v>
      </c>
      <c r="T376" s="180" t="s">
        <v>273</v>
      </c>
      <c r="U376" s="159">
        <v>3.258</v>
      </c>
      <c r="V376" s="159">
        <f>ROUND(E376*U376,2)</f>
        <v>6.52</v>
      </c>
      <c r="W376" s="159"/>
      <c r="X376" s="159" t="s">
        <v>337</v>
      </c>
      <c r="Y376" s="159" t="s">
        <v>275</v>
      </c>
      <c r="Z376" s="149"/>
      <c r="AA376" s="149"/>
      <c r="AB376" s="149"/>
      <c r="AC376" s="149"/>
      <c r="AD376" s="149"/>
      <c r="AE376" s="149"/>
      <c r="AF376" s="149"/>
      <c r="AG376" s="149" t="s">
        <v>338</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ht="22.5" outlineLevel="2">
      <c r="A377" s="156"/>
      <c r="B377" s="157"/>
      <c r="C377" s="319" t="s">
        <v>763</v>
      </c>
      <c r="D377" s="320"/>
      <c r="E377" s="320"/>
      <c r="F377" s="320"/>
      <c r="G377" s="320"/>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340</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81" t="str">
        <f>C377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77" s="149"/>
      <c r="BC377" s="149"/>
      <c r="BD377" s="149"/>
      <c r="BE377" s="149"/>
      <c r="BF377" s="149"/>
      <c r="BG377" s="149"/>
      <c r="BH377" s="149"/>
    </row>
    <row r="378" spans="1:60" outlineLevel="2">
      <c r="A378" s="156"/>
      <c r="B378" s="157"/>
      <c r="C378" s="203" t="s">
        <v>764</v>
      </c>
      <c r="D378" s="195"/>
      <c r="E378" s="196">
        <v>2</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342</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22.5" outlineLevel="1">
      <c r="A379" s="174">
        <v>98</v>
      </c>
      <c r="B379" s="175" t="s">
        <v>765</v>
      </c>
      <c r="C379" s="190" t="s">
        <v>766</v>
      </c>
      <c r="D379" s="176" t="s">
        <v>364</v>
      </c>
      <c r="E379" s="177">
        <v>1</v>
      </c>
      <c r="F379" s="178"/>
      <c r="G379" s="179">
        <f>ROUND(E379*F379,2)</f>
        <v>0</v>
      </c>
      <c r="H379" s="178"/>
      <c r="I379" s="179">
        <f>ROUND(E379*H379,2)</f>
        <v>0</v>
      </c>
      <c r="J379" s="178"/>
      <c r="K379" s="179">
        <f>ROUND(E379*J379,2)</f>
        <v>0</v>
      </c>
      <c r="L379" s="179">
        <v>21</v>
      </c>
      <c r="M379" s="179">
        <f>G379*(1+L379/100)</f>
        <v>0</v>
      </c>
      <c r="N379" s="177">
        <v>5.321E-2</v>
      </c>
      <c r="O379" s="177">
        <f>ROUND(E379*N379,2)</f>
        <v>0.05</v>
      </c>
      <c r="P379" s="177">
        <v>0</v>
      </c>
      <c r="Q379" s="177">
        <f>ROUND(E379*P379,2)</f>
        <v>0</v>
      </c>
      <c r="R379" s="179" t="s">
        <v>397</v>
      </c>
      <c r="S379" s="179" t="s">
        <v>273</v>
      </c>
      <c r="T379" s="180" t="s">
        <v>273</v>
      </c>
      <c r="U379" s="159">
        <v>3.4369999999999998</v>
      </c>
      <c r="V379" s="159">
        <f>ROUND(E379*U379,2)</f>
        <v>3.44</v>
      </c>
      <c r="W379" s="159"/>
      <c r="X379" s="159" t="s">
        <v>337</v>
      </c>
      <c r="Y379" s="159" t="s">
        <v>275</v>
      </c>
      <c r="Z379" s="149"/>
      <c r="AA379" s="149"/>
      <c r="AB379" s="149"/>
      <c r="AC379" s="149"/>
      <c r="AD379" s="149"/>
      <c r="AE379" s="149"/>
      <c r="AF379" s="149"/>
      <c r="AG379" s="149" t="s">
        <v>338</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ht="22.5" outlineLevel="2">
      <c r="A380" s="156"/>
      <c r="B380" s="157"/>
      <c r="C380" s="319" t="s">
        <v>763</v>
      </c>
      <c r="D380" s="320"/>
      <c r="E380" s="320"/>
      <c r="F380" s="320"/>
      <c r="G380" s="320"/>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340</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81" t="str">
        <f>C380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80" s="149"/>
      <c r="BC380" s="149"/>
      <c r="BD380" s="149"/>
      <c r="BE380" s="149"/>
      <c r="BF380" s="149"/>
      <c r="BG380" s="149"/>
      <c r="BH380" s="149"/>
    </row>
    <row r="381" spans="1:60" outlineLevel="2">
      <c r="A381" s="156"/>
      <c r="B381" s="157"/>
      <c r="C381" s="203" t="s">
        <v>767</v>
      </c>
      <c r="D381" s="195"/>
      <c r="E381" s="196">
        <v>1</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342</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ht="22.5" outlineLevel="1">
      <c r="A382" s="174">
        <v>99</v>
      </c>
      <c r="B382" s="175" t="s">
        <v>768</v>
      </c>
      <c r="C382" s="190" t="s">
        <v>769</v>
      </c>
      <c r="D382" s="176" t="s">
        <v>364</v>
      </c>
      <c r="E382" s="177">
        <v>2</v>
      </c>
      <c r="F382" s="178"/>
      <c r="G382" s="179">
        <f>ROUND(E382*F382,2)</f>
        <v>0</v>
      </c>
      <c r="H382" s="178"/>
      <c r="I382" s="179">
        <f>ROUND(E382*H382,2)</f>
        <v>0</v>
      </c>
      <c r="J382" s="178"/>
      <c r="K382" s="179">
        <f>ROUND(E382*J382,2)</f>
        <v>0</v>
      </c>
      <c r="L382" s="179">
        <v>21</v>
      </c>
      <c r="M382" s="179">
        <f>G382*(1+L382/100)</f>
        <v>0</v>
      </c>
      <c r="N382" s="177">
        <v>1.23E-2</v>
      </c>
      <c r="O382" s="177">
        <f>ROUND(E382*N382,2)</f>
        <v>0.02</v>
      </c>
      <c r="P382" s="177">
        <v>0</v>
      </c>
      <c r="Q382" s="177">
        <f>ROUND(E382*P382,2)</f>
        <v>0</v>
      </c>
      <c r="R382" s="179" t="s">
        <v>523</v>
      </c>
      <c r="S382" s="179" t="s">
        <v>273</v>
      </c>
      <c r="T382" s="180" t="s">
        <v>273</v>
      </c>
      <c r="U382" s="159">
        <v>0</v>
      </c>
      <c r="V382" s="159">
        <f>ROUND(E382*U382,2)</f>
        <v>0</v>
      </c>
      <c r="W382" s="159"/>
      <c r="X382" s="159" t="s">
        <v>524</v>
      </c>
      <c r="Y382" s="159" t="s">
        <v>275</v>
      </c>
      <c r="Z382" s="149"/>
      <c r="AA382" s="149"/>
      <c r="AB382" s="149"/>
      <c r="AC382" s="149"/>
      <c r="AD382" s="149"/>
      <c r="AE382" s="149"/>
      <c r="AF382" s="149"/>
      <c r="AG382" s="149" t="s">
        <v>525</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c r="A383" s="156"/>
      <c r="B383" s="157"/>
      <c r="C383" s="203" t="s">
        <v>770</v>
      </c>
      <c r="D383" s="195"/>
      <c r="E383" s="196">
        <v>2</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342</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2.5" outlineLevel="1">
      <c r="A384" s="174">
        <v>100</v>
      </c>
      <c r="B384" s="175" t="s">
        <v>771</v>
      </c>
      <c r="C384" s="190" t="s">
        <v>772</v>
      </c>
      <c r="D384" s="176" t="s">
        <v>364</v>
      </c>
      <c r="E384" s="177">
        <v>3</v>
      </c>
      <c r="F384" s="178"/>
      <c r="G384" s="179">
        <f>ROUND(E384*F384,2)</f>
        <v>0</v>
      </c>
      <c r="H384" s="178"/>
      <c r="I384" s="179">
        <f>ROUND(E384*H384,2)</f>
        <v>0</v>
      </c>
      <c r="J384" s="178"/>
      <c r="K384" s="179">
        <f>ROUND(E384*J384,2)</f>
        <v>0</v>
      </c>
      <c r="L384" s="179">
        <v>21</v>
      </c>
      <c r="M384" s="179">
        <f>G384*(1+L384/100)</f>
        <v>0</v>
      </c>
      <c r="N384" s="177">
        <v>1.2500000000000001E-2</v>
      </c>
      <c r="O384" s="177">
        <f>ROUND(E384*N384,2)</f>
        <v>0.04</v>
      </c>
      <c r="P384" s="177">
        <v>0</v>
      </c>
      <c r="Q384" s="177">
        <f>ROUND(E384*P384,2)</f>
        <v>0</v>
      </c>
      <c r="R384" s="179" t="s">
        <v>523</v>
      </c>
      <c r="S384" s="179" t="s">
        <v>273</v>
      </c>
      <c r="T384" s="180" t="s">
        <v>273</v>
      </c>
      <c r="U384" s="159">
        <v>0</v>
      </c>
      <c r="V384" s="159">
        <f>ROUND(E384*U384,2)</f>
        <v>0</v>
      </c>
      <c r="W384" s="159"/>
      <c r="X384" s="159" t="s">
        <v>524</v>
      </c>
      <c r="Y384" s="159" t="s">
        <v>275</v>
      </c>
      <c r="Z384" s="149"/>
      <c r="AA384" s="149"/>
      <c r="AB384" s="149"/>
      <c r="AC384" s="149"/>
      <c r="AD384" s="149"/>
      <c r="AE384" s="149"/>
      <c r="AF384" s="149"/>
      <c r="AG384" s="149" t="s">
        <v>525</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c r="A385" s="156"/>
      <c r="B385" s="157"/>
      <c r="C385" s="203" t="s">
        <v>773</v>
      </c>
      <c r="D385" s="195"/>
      <c r="E385" s="196">
        <v>3</v>
      </c>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342</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ht="22.5" outlineLevel="1">
      <c r="A386" s="174">
        <v>101</v>
      </c>
      <c r="B386" s="175" t="s">
        <v>774</v>
      </c>
      <c r="C386" s="190" t="s">
        <v>775</v>
      </c>
      <c r="D386" s="176" t="s">
        <v>364</v>
      </c>
      <c r="E386" s="177">
        <v>3</v>
      </c>
      <c r="F386" s="178"/>
      <c r="G386" s="179">
        <f>ROUND(E386*F386,2)</f>
        <v>0</v>
      </c>
      <c r="H386" s="178"/>
      <c r="I386" s="179">
        <f>ROUND(E386*H386,2)</f>
        <v>0</v>
      </c>
      <c r="J386" s="178"/>
      <c r="K386" s="179">
        <f>ROUND(E386*J386,2)</f>
        <v>0</v>
      </c>
      <c r="L386" s="179">
        <v>21</v>
      </c>
      <c r="M386" s="179">
        <f>G386*(1+L386/100)</f>
        <v>0</v>
      </c>
      <c r="N386" s="177">
        <v>1.2699999999999999E-2</v>
      </c>
      <c r="O386" s="177">
        <f>ROUND(E386*N386,2)</f>
        <v>0.04</v>
      </c>
      <c r="P386" s="177">
        <v>0</v>
      </c>
      <c r="Q386" s="177">
        <f>ROUND(E386*P386,2)</f>
        <v>0</v>
      </c>
      <c r="R386" s="179" t="s">
        <v>523</v>
      </c>
      <c r="S386" s="179" t="s">
        <v>273</v>
      </c>
      <c r="T386" s="180" t="s">
        <v>273</v>
      </c>
      <c r="U386" s="159">
        <v>0</v>
      </c>
      <c r="V386" s="159">
        <f>ROUND(E386*U386,2)</f>
        <v>0</v>
      </c>
      <c r="W386" s="159"/>
      <c r="X386" s="159" t="s">
        <v>524</v>
      </c>
      <c r="Y386" s="159" t="s">
        <v>275</v>
      </c>
      <c r="Z386" s="149"/>
      <c r="AA386" s="149"/>
      <c r="AB386" s="149"/>
      <c r="AC386" s="149"/>
      <c r="AD386" s="149"/>
      <c r="AE386" s="149"/>
      <c r="AF386" s="149"/>
      <c r="AG386" s="149" t="s">
        <v>525</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2">
      <c r="A387" s="156"/>
      <c r="B387" s="157"/>
      <c r="C387" s="203" t="s">
        <v>776</v>
      </c>
      <c r="D387" s="195"/>
      <c r="E387" s="196">
        <v>3</v>
      </c>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342</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ht="33.75" outlineLevel="1">
      <c r="A388" s="174">
        <v>102</v>
      </c>
      <c r="B388" s="175" t="s">
        <v>777</v>
      </c>
      <c r="C388" s="190" t="s">
        <v>778</v>
      </c>
      <c r="D388" s="176" t="s">
        <v>364</v>
      </c>
      <c r="E388" s="177">
        <v>1</v>
      </c>
      <c r="F388" s="178"/>
      <c r="G388" s="179">
        <f>ROUND(E388*F388,2)</f>
        <v>0</v>
      </c>
      <c r="H388" s="178"/>
      <c r="I388" s="179">
        <f>ROUND(E388*H388,2)</f>
        <v>0</v>
      </c>
      <c r="J388" s="178"/>
      <c r="K388" s="179">
        <f>ROUND(E388*J388,2)</f>
        <v>0</v>
      </c>
      <c r="L388" s="179">
        <v>21</v>
      </c>
      <c r="M388" s="179">
        <f>G388*(1+L388/100)</f>
        <v>0</v>
      </c>
      <c r="N388" s="177">
        <v>1.32E-2</v>
      </c>
      <c r="O388" s="177">
        <f>ROUND(E388*N388,2)</f>
        <v>0.01</v>
      </c>
      <c r="P388" s="177">
        <v>0</v>
      </c>
      <c r="Q388" s="177">
        <f>ROUND(E388*P388,2)</f>
        <v>0</v>
      </c>
      <c r="R388" s="179" t="s">
        <v>523</v>
      </c>
      <c r="S388" s="179" t="s">
        <v>273</v>
      </c>
      <c r="T388" s="180" t="s">
        <v>273</v>
      </c>
      <c r="U388" s="159">
        <v>0</v>
      </c>
      <c r="V388" s="159">
        <f>ROUND(E388*U388,2)</f>
        <v>0</v>
      </c>
      <c r="W388" s="159"/>
      <c r="X388" s="159" t="s">
        <v>524</v>
      </c>
      <c r="Y388" s="159" t="s">
        <v>275</v>
      </c>
      <c r="Z388" s="149"/>
      <c r="AA388" s="149"/>
      <c r="AB388" s="149"/>
      <c r="AC388" s="149"/>
      <c r="AD388" s="149"/>
      <c r="AE388" s="149"/>
      <c r="AF388" s="149"/>
      <c r="AG388" s="149" t="s">
        <v>525</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2">
      <c r="A389" s="156"/>
      <c r="B389" s="157"/>
      <c r="C389" s="203" t="s">
        <v>779</v>
      </c>
      <c r="D389" s="195"/>
      <c r="E389" s="196">
        <v>1</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342</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ht="22.5" outlineLevel="1">
      <c r="A390" s="174">
        <v>103</v>
      </c>
      <c r="B390" s="175" t="s">
        <v>780</v>
      </c>
      <c r="C390" s="190" t="s">
        <v>781</v>
      </c>
      <c r="D390" s="176" t="s">
        <v>364</v>
      </c>
      <c r="E390" s="177">
        <v>1</v>
      </c>
      <c r="F390" s="178"/>
      <c r="G390" s="179">
        <f>ROUND(E390*F390,2)</f>
        <v>0</v>
      </c>
      <c r="H390" s="178"/>
      <c r="I390" s="179">
        <f>ROUND(E390*H390,2)</f>
        <v>0</v>
      </c>
      <c r="J390" s="178"/>
      <c r="K390" s="179">
        <f>ROUND(E390*J390,2)</f>
        <v>0</v>
      </c>
      <c r="L390" s="179">
        <v>21</v>
      </c>
      <c r="M390" s="179">
        <f>G390*(1+L390/100)</f>
        <v>0</v>
      </c>
      <c r="N390" s="177">
        <v>1.49E-2</v>
      </c>
      <c r="O390" s="177">
        <f>ROUND(E390*N390,2)</f>
        <v>0.01</v>
      </c>
      <c r="P390" s="177">
        <v>0</v>
      </c>
      <c r="Q390" s="177">
        <f>ROUND(E390*P390,2)</f>
        <v>0</v>
      </c>
      <c r="R390" s="179" t="s">
        <v>523</v>
      </c>
      <c r="S390" s="179" t="s">
        <v>273</v>
      </c>
      <c r="T390" s="180" t="s">
        <v>273</v>
      </c>
      <c r="U390" s="159">
        <v>0</v>
      </c>
      <c r="V390" s="159">
        <f>ROUND(E390*U390,2)</f>
        <v>0</v>
      </c>
      <c r="W390" s="159"/>
      <c r="X390" s="159" t="s">
        <v>524</v>
      </c>
      <c r="Y390" s="159" t="s">
        <v>275</v>
      </c>
      <c r="Z390" s="149"/>
      <c r="AA390" s="149"/>
      <c r="AB390" s="149"/>
      <c r="AC390" s="149"/>
      <c r="AD390" s="149"/>
      <c r="AE390" s="149"/>
      <c r="AF390" s="149"/>
      <c r="AG390" s="149" t="s">
        <v>525</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2">
      <c r="A391" s="156"/>
      <c r="B391" s="157"/>
      <c r="C391" s="203" t="s">
        <v>782</v>
      </c>
      <c r="D391" s="195"/>
      <c r="E391" s="196">
        <v>1</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342</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2.5" outlineLevel="1">
      <c r="A392" s="174">
        <v>104</v>
      </c>
      <c r="B392" s="175" t="s">
        <v>783</v>
      </c>
      <c r="C392" s="190" t="s">
        <v>784</v>
      </c>
      <c r="D392" s="176" t="s">
        <v>364</v>
      </c>
      <c r="E392" s="177">
        <v>3</v>
      </c>
      <c r="F392" s="178"/>
      <c r="G392" s="179">
        <f>ROUND(E392*F392,2)</f>
        <v>0</v>
      </c>
      <c r="H392" s="178"/>
      <c r="I392" s="179">
        <f>ROUND(E392*H392,2)</f>
        <v>0</v>
      </c>
      <c r="J392" s="178"/>
      <c r="K392" s="179">
        <f>ROUND(E392*J392,2)</f>
        <v>0</v>
      </c>
      <c r="L392" s="179">
        <v>21</v>
      </c>
      <c r="M392" s="179">
        <f>G392*(1+L392/100)</f>
        <v>0</v>
      </c>
      <c r="N392" s="177">
        <v>1.52E-2</v>
      </c>
      <c r="O392" s="177">
        <f>ROUND(E392*N392,2)</f>
        <v>0.05</v>
      </c>
      <c r="P392" s="177">
        <v>0</v>
      </c>
      <c r="Q392" s="177">
        <f>ROUND(E392*P392,2)</f>
        <v>0</v>
      </c>
      <c r="R392" s="179" t="s">
        <v>523</v>
      </c>
      <c r="S392" s="179" t="s">
        <v>273</v>
      </c>
      <c r="T392" s="180" t="s">
        <v>273</v>
      </c>
      <c r="U392" s="159">
        <v>0</v>
      </c>
      <c r="V392" s="159">
        <f>ROUND(E392*U392,2)</f>
        <v>0</v>
      </c>
      <c r="W392" s="159"/>
      <c r="X392" s="159" t="s">
        <v>524</v>
      </c>
      <c r="Y392" s="159" t="s">
        <v>275</v>
      </c>
      <c r="Z392" s="149"/>
      <c r="AA392" s="149"/>
      <c r="AB392" s="149"/>
      <c r="AC392" s="149"/>
      <c r="AD392" s="149"/>
      <c r="AE392" s="149"/>
      <c r="AF392" s="149"/>
      <c r="AG392" s="149" t="s">
        <v>525</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c r="A393" s="156"/>
      <c r="B393" s="157"/>
      <c r="C393" s="203" t="s">
        <v>785</v>
      </c>
      <c r="D393" s="195"/>
      <c r="E393" s="196">
        <v>3</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342</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ht="22.5" outlineLevel="1">
      <c r="A394" s="174">
        <v>105</v>
      </c>
      <c r="B394" s="175" t="s">
        <v>786</v>
      </c>
      <c r="C394" s="190" t="s">
        <v>787</v>
      </c>
      <c r="D394" s="176" t="s">
        <v>364</v>
      </c>
      <c r="E394" s="177">
        <v>7</v>
      </c>
      <c r="F394" s="178"/>
      <c r="G394" s="179">
        <f>ROUND(E394*F394,2)</f>
        <v>0</v>
      </c>
      <c r="H394" s="178"/>
      <c r="I394" s="179">
        <f>ROUND(E394*H394,2)</f>
        <v>0</v>
      </c>
      <c r="J394" s="178"/>
      <c r="K394" s="179">
        <f>ROUND(E394*J394,2)</f>
        <v>0</v>
      </c>
      <c r="L394" s="179">
        <v>21</v>
      </c>
      <c r="M394" s="179">
        <f>G394*(1+L394/100)</f>
        <v>0</v>
      </c>
      <c r="N394" s="177">
        <v>1.55E-2</v>
      </c>
      <c r="O394" s="177">
        <f>ROUND(E394*N394,2)</f>
        <v>0.11</v>
      </c>
      <c r="P394" s="177">
        <v>0</v>
      </c>
      <c r="Q394" s="177">
        <f>ROUND(E394*P394,2)</f>
        <v>0</v>
      </c>
      <c r="R394" s="179" t="s">
        <v>523</v>
      </c>
      <c r="S394" s="179" t="s">
        <v>273</v>
      </c>
      <c r="T394" s="180" t="s">
        <v>273</v>
      </c>
      <c r="U394" s="159">
        <v>0</v>
      </c>
      <c r="V394" s="159">
        <f>ROUND(E394*U394,2)</f>
        <v>0</v>
      </c>
      <c r="W394" s="159"/>
      <c r="X394" s="159" t="s">
        <v>524</v>
      </c>
      <c r="Y394" s="159" t="s">
        <v>275</v>
      </c>
      <c r="Z394" s="149"/>
      <c r="AA394" s="149"/>
      <c r="AB394" s="149"/>
      <c r="AC394" s="149"/>
      <c r="AD394" s="149"/>
      <c r="AE394" s="149"/>
      <c r="AF394" s="149"/>
      <c r="AG394" s="149" t="s">
        <v>525</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c r="A395" s="156"/>
      <c r="B395" s="157"/>
      <c r="C395" s="203" t="s">
        <v>788</v>
      </c>
      <c r="D395" s="195"/>
      <c r="E395" s="196">
        <v>7</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342</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ht="33.75" outlineLevel="1">
      <c r="A396" s="174">
        <v>106</v>
      </c>
      <c r="B396" s="175" t="s">
        <v>789</v>
      </c>
      <c r="C396" s="190" t="s">
        <v>790</v>
      </c>
      <c r="D396" s="176" t="s">
        <v>364</v>
      </c>
      <c r="E396" s="177">
        <v>1</v>
      </c>
      <c r="F396" s="178"/>
      <c r="G396" s="179">
        <f>ROUND(E396*F396,2)</f>
        <v>0</v>
      </c>
      <c r="H396" s="178"/>
      <c r="I396" s="179">
        <f>ROUND(E396*H396,2)</f>
        <v>0</v>
      </c>
      <c r="J396" s="178"/>
      <c r="K396" s="179">
        <f>ROUND(E396*J396,2)</f>
        <v>0</v>
      </c>
      <c r="L396" s="179">
        <v>21</v>
      </c>
      <c r="M396" s="179">
        <f>G396*(1+L396/100)</f>
        <v>0</v>
      </c>
      <c r="N396" s="177">
        <v>1.6E-2</v>
      </c>
      <c r="O396" s="177">
        <f>ROUND(E396*N396,2)</f>
        <v>0.02</v>
      </c>
      <c r="P396" s="177">
        <v>0</v>
      </c>
      <c r="Q396" s="177">
        <f>ROUND(E396*P396,2)</f>
        <v>0</v>
      </c>
      <c r="R396" s="179" t="s">
        <v>523</v>
      </c>
      <c r="S396" s="179" t="s">
        <v>273</v>
      </c>
      <c r="T396" s="180" t="s">
        <v>273</v>
      </c>
      <c r="U396" s="159">
        <v>0</v>
      </c>
      <c r="V396" s="159">
        <f>ROUND(E396*U396,2)</f>
        <v>0</v>
      </c>
      <c r="W396" s="159"/>
      <c r="X396" s="159" t="s">
        <v>524</v>
      </c>
      <c r="Y396" s="159" t="s">
        <v>275</v>
      </c>
      <c r="Z396" s="149"/>
      <c r="AA396" s="149"/>
      <c r="AB396" s="149"/>
      <c r="AC396" s="149"/>
      <c r="AD396" s="149"/>
      <c r="AE396" s="149"/>
      <c r="AF396" s="149"/>
      <c r="AG396" s="149" t="s">
        <v>525</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2">
      <c r="A397" s="156"/>
      <c r="B397" s="157"/>
      <c r="C397" s="203" t="s">
        <v>791</v>
      </c>
      <c r="D397" s="195"/>
      <c r="E397" s="196">
        <v>1</v>
      </c>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342</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33.75" outlineLevel="1">
      <c r="A398" s="174">
        <v>107</v>
      </c>
      <c r="B398" s="175" t="s">
        <v>792</v>
      </c>
      <c r="C398" s="190" t="s">
        <v>793</v>
      </c>
      <c r="D398" s="176" t="s">
        <v>364</v>
      </c>
      <c r="E398" s="177">
        <v>1</v>
      </c>
      <c r="F398" s="178"/>
      <c r="G398" s="179">
        <f>ROUND(E398*F398,2)</f>
        <v>0</v>
      </c>
      <c r="H398" s="178"/>
      <c r="I398" s="179">
        <f>ROUND(E398*H398,2)</f>
        <v>0</v>
      </c>
      <c r="J398" s="178"/>
      <c r="K398" s="179">
        <f>ROUND(E398*J398,2)</f>
        <v>0</v>
      </c>
      <c r="L398" s="179">
        <v>21</v>
      </c>
      <c r="M398" s="179">
        <f>G398*(1+L398/100)</f>
        <v>0</v>
      </c>
      <c r="N398" s="177">
        <v>1.9199999999999998E-2</v>
      </c>
      <c r="O398" s="177">
        <f>ROUND(E398*N398,2)</f>
        <v>0.02</v>
      </c>
      <c r="P398" s="177">
        <v>0</v>
      </c>
      <c r="Q398" s="177">
        <f>ROUND(E398*P398,2)</f>
        <v>0</v>
      </c>
      <c r="R398" s="179" t="s">
        <v>523</v>
      </c>
      <c r="S398" s="179" t="s">
        <v>273</v>
      </c>
      <c r="T398" s="180" t="s">
        <v>273</v>
      </c>
      <c r="U398" s="159">
        <v>0</v>
      </c>
      <c r="V398" s="159">
        <f>ROUND(E398*U398,2)</f>
        <v>0</v>
      </c>
      <c r="W398" s="159"/>
      <c r="X398" s="159" t="s">
        <v>524</v>
      </c>
      <c r="Y398" s="159" t="s">
        <v>275</v>
      </c>
      <c r="Z398" s="149"/>
      <c r="AA398" s="149"/>
      <c r="AB398" s="149"/>
      <c r="AC398" s="149"/>
      <c r="AD398" s="149"/>
      <c r="AE398" s="149"/>
      <c r="AF398" s="149"/>
      <c r="AG398" s="149" t="s">
        <v>525</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2">
      <c r="A399" s="156"/>
      <c r="B399" s="157"/>
      <c r="C399" s="203" t="s">
        <v>767</v>
      </c>
      <c r="D399" s="195"/>
      <c r="E399" s="196">
        <v>1</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342</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c r="A400" s="174">
        <v>108</v>
      </c>
      <c r="B400" s="175" t="s">
        <v>794</v>
      </c>
      <c r="C400" s="190" t="s">
        <v>795</v>
      </c>
      <c r="D400" s="176" t="s">
        <v>364</v>
      </c>
      <c r="E400" s="177">
        <v>1</v>
      </c>
      <c r="F400" s="178"/>
      <c r="G400" s="179">
        <f>ROUND(E400*F400,2)</f>
        <v>0</v>
      </c>
      <c r="H400" s="178"/>
      <c r="I400" s="179">
        <f>ROUND(E400*H400,2)</f>
        <v>0</v>
      </c>
      <c r="J400" s="178"/>
      <c r="K400" s="179">
        <f>ROUND(E400*J400,2)</f>
        <v>0</v>
      </c>
      <c r="L400" s="179">
        <v>21</v>
      </c>
      <c r="M400" s="179">
        <f>G400*(1+L400/100)</f>
        <v>0</v>
      </c>
      <c r="N400" s="177">
        <v>0.02</v>
      </c>
      <c r="O400" s="177">
        <f>ROUND(E400*N400,2)</f>
        <v>0.02</v>
      </c>
      <c r="P400" s="177">
        <v>0</v>
      </c>
      <c r="Q400" s="177">
        <f>ROUND(E400*P400,2)</f>
        <v>0</v>
      </c>
      <c r="R400" s="179"/>
      <c r="S400" s="179" t="s">
        <v>323</v>
      </c>
      <c r="T400" s="180" t="s">
        <v>274</v>
      </c>
      <c r="U400" s="159">
        <v>0</v>
      </c>
      <c r="V400" s="159">
        <f>ROUND(E400*U400,2)</f>
        <v>0</v>
      </c>
      <c r="W400" s="159"/>
      <c r="X400" s="159" t="s">
        <v>524</v>
      </c>
      <c r="Y400" s="159" t="s">
        <v>275</v>
      </c>
      <c r="Z400" s="149"/>
      <c r="AA400" s="149"/>
      <c r="AB400" s="149"/>
      <c r="AC400" s="149"/>
      <c r="AD400" s="149"/>
      <c r="AE400" s="149"/>
      <c r="AF400" s="149"/>
      <c r="AG400" s="149" t="s">
        <v>525</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2">
      <c r="A401" s="156"/>
      <c r="B401" s="157"/>
      <c r="C401" s="203" t="s">
        <v>796</v>
      </c>
      <c r="D401" s="195"/>
      <c r="E401" s="196">
        <v>1</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342</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c r="A402" s="164" t="s">
        <v>268</v>
      </c>
      <c r="B402" s="165" t="s">
        <v>171</v>
      </c>
      <c r="C402" s="189" t="s">
        <v>172</v>
      </c>
      <c r="D402" s="166"/>
      <c r="E402" s="167"/>
      <c r="F402" s="168"/>
      <c r="G402" s="168">
        <f>SUMIF(AG403:AG412,"&lt;&gt;NOR",G403:G412)</f>
        <v>0</v>
      </c>
      <c r="H402" s="168"/>
      <c r="I402" s="168">
        <f>SUM(I403:I412)</f>
        <v>0</v>
      </c>
      <c r="J402" s="168"/>
      <c r="K402" s="168">
        <f>SUM(K403:K412)</f>
        <v>0</v>
      </c>
      <c r="L402" s="168"/>
      <c r="M402" s="168">
        <f>SUM(M403:M412)</f>
        <v>0</v>
      </c>
      <c r="N402" s="167"/>
      <c r="O402" s="167">
        <f>SUM(O403:O412)</f>
        <v>1.35</v>
      </c>
      <c r="P402" s="167"/>
      <c r="Q402" s="167">
        <f>SUM(Q403:Q412)</f>
        <v>0</v>
      </c>
      <c r="R402" s="168"/>
      <c r="S402" s="168"/>
      <c r="T402" s="169"/>
      <c r="U402" s="163"/>
      <c r="V402" s="163">
        <f>SUM(V403:V412)</f>
        <v>65.87</v>
      </c>
      <c r="W402" s="163"/>
      <c r="X402" s="163"/>
      <c r="Y402" s="163"/>
      <c r="AG402" t="s">
        <v>269</v>
      </c>
    </row>
    <row r="403" spans="1:60" outlineLevel="1">
      <c r="A403" s="174">
        <v>109</v>
      </c>
      <c r="B403" s="175" t="s">
        <v>797</v>
      </c>
      <c r="C403" s="190" t="s">
        <v>798</v>
      </c>
      <c r="D403" s="176" t="s">
        <v>433</v>
      </c>
      <c r="E403" s="177">
        <v>228.53333000000001</v>
      </c>
      <c r="F403" s="178"/>
      <c r="G403" s="179">
        <f>ROUND(E403*F403,2)</f>
        <v>0</v>
      </c>
      <c r="H403" s="178"/>
      <c r="I403" s="179">
        <f>ROUND(E403*H403,2)</f>
        <v>0</v>
      </c>
      <c r="J403" s="178"/>
      <c r="K403" s="179">
        <f>ROUND(E403*J403,2)</f>
        <v>0</v>
      </c>
      <c r="L403" s="179">
        <v>21</v>
      </c>
      <c r="M403" s="179">
        <f>G403*(1+L403/100)</f>
        <v>0</v>
      </c>
      <c r="N403" s="177">
        <v>5.9100000000000003E-3</v>
      </c>
      <c r="O403" s="177">
        <f>ROUND(E403*N403,2)</f>
        <v>1.35</v>
      </c>
      <c r="P403" s="177">
        <v>0</v>
      </c>
      <c r="Q403" s="177">
        <f>ROUND(E403*P403,2)</f>
        <v>0</v>
      </c>
      <c r="R403" s="179" t="s">
        <v>799</v>
      </c>
      <c r="S403" s="179" t="s">
        <v>273</v>
      </c>
      <c r="T403" s="180" t="s">
        <v>273</v>
      </c>
      <c r="U403" s="159">
        <v>0.26</v>
      </c>
      <c r="V403" s="159">
        <f>ROUND(E403*U403,2)</f>
        <v>59.42</v>
      </c>
      <c r="W403" s="159"/>
      <c r="X403" s="159" t="s">
        <v>337</v>
      </c>
      <c r="Y403" s="159" t="s">
        <v>275</v>
      </c>
      <c r="Z403" s="149"/>
      <c r="AA403" s="149"/>
      <c r="AB403" s="149"/>
      <c r="AC403" s="149"/>
      <c r="AD403" s="149"/>
      <c r="AE403" s="149"/>
      <c r="AF403" s="149"/>
      <c r="AG403" s="149" t="s">
        <v>338</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2">
      <c r="A404" s="156"/>
      <c r="B404" s="157"/>
      <c r="C404" s="205" t="s">
        <v>800</v>
      </c>
      <c r="D404" s="199"/>
      <c r="E404" s="200"/>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342</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c r="A405" s="156"/>
      <c r="B405" s="157"/>
      <c r="C405" s="206" t="s">
        <v>801</v>
      </c>
      <c r="D405" s="199"/>
      <c r="E405" s="200">
        <v>183.9</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342</v>
      </c>
      <c r="AH405" s="149">
        <v>2</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c r="A406" s="156"/>
      <c r="B406" s="157"/>
      <c r="C406" s="206" t="s">
        <v>802</v>
      </c>
      <c r="D406" s="199"/>
      <c r="E406" s="200">
        <v>158.9</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342</v>
      </c>
      <c r="AH406" s="149">
        <v>2</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c r="A407" s="156"/>
      <c r="B407" s="157"/>
      <c r="C407" s="205" t="s">
        <v>803</v>
      </c>
      <c r="D407" s="199"/>
      <c r="E407" s="200"/>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342</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c r="A408" s="156"/>
      <c r="B408" s="157"/>
      <c r="C408" s="203" t="s">
        <v>804</v>
      </c>
      <c r="D408" s="195"/>
      <c r="E408" s="196">
        <v>228.53333000000001</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342</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2.5" outlineLevel="1">
      <c r="A409" s="174">
        <v>110</v>
      </c>
      <c r="B409" s="175" t="s">
        <v>805</v>
      </c>
      <c r="C409" s="190" t="s">
        <v>806</v>
      </c>
      <c r="D409" s="176" t="s">
        <v>807</v>
      </c>
      <c r="E409" s="177">
        <v>1</v>
      </c>
      <c r="F409" s="178"/>
      <c r="G409" s="179">
        <f>ROUND(E409*F409,2)</f>
        <v>0</v>
      </c>
      <c r="H409" s="178"/>
      <c r="I409" s="179">
        <f>ROUND(E409*H409,2)</f>
        <v>0</v>
      </c>
      <c r="J409" s="178"/>
      <c r="K409" s="179">
        <f>ROUND(E409*J409,2)</f>
        <v>0</v>
      </c>
      <c r="L409" s="179">
        <v>21</v>
      </c>
      <c r="M409" s="179">
        <f>G409*(1+L409/100)</f>
        <v>0</v>
      </c>
      <c r="N409" s="177">
        <v>0</v>
      </c>
      <c r="O409" s="177">
        <f>ROUND(E409*N409,2)</f>
        <v>0</v>
      </c>
      <c r="P409" s="177">
        <v>0</v>
      </c>
      <c r="Q409" s="177">
        <f>ROUND(E409*P409,2)</f>
        <v>0</v>
      </c>
      <c r="R409" s="179" t="s">
        <v>799</v>
      </c>
      <c r="S409" s="179" t="s">
        <v>273</v>
      </c>
      <c r="T409" s="180" t="s">
        <v>273</v>
      </c>
      <c r="U409" s="159">
        <v>3.61</v>
      </c>
      <c r="V409" s="159">
        <f>ROUND(E409*U409,2)</f>
        <v>3.61</v>
      </c>
      <c r="W409" s="159"/>
      <c r="X409" s="159" t="s">
        <v>337</v>
      </c>
      <c r="Y409" s="159" t="s">
        <v>275</v>
      </c>
      <c r="Z409" s="149"/>
      <c r="AA409" s="149"/>
      <c r="AB409" s="149"/>
      <c r="AC409" s="149"/>
      <c r="AD409" s="149"/>
      <c r="AE409" s="149"/>
      <c r="AF409" s="149"/>
      <c r="AG409" s="149" t="s">
        <v>338</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c r="A410" s="156"/>
      <c r="B410" s="157"/>
      <c r="C410" s="203" t="s">
        <v>808</v>
      </c>
      <c r="D410" s="195"/>
      <c r="E410" s="196">
        <v>1</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342</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c r="A411" s="182">
        <v>111</v>
      </c>
      <c r="B411" s="183" t="s">
        <v>809</v>
      </c>
      <c r="C411" s="191" t="s">
        <v>810</v>
      </c>
      <c r="D411" s="184" t="s">
        <v>811</v>
      </c>
      <c r="E411" s="185">
        <v>6</v>
      </c>
      <c r="F411" s="186"/>
      <c r="G411" s="187">
        <f>ROUND(E411*F411,2)</f>
        <v>0</v>
      </c>
      <c r="H411" s="186"/>
      <c r="I411" s="187">
        <f>ROUND(E411*H411,2)</f>
        <v>0</v>
      </c>
      <c r="J411" s="186"/>
      <c r="K411" s="187">
        <f>ROUND(E411*J411,2)</f>
        <v>0</v>
      </c>
      <c r="L411" s="187">
        <v>21</v>
      </c>
      <c r="M411" s="187">
        <f>G411*(1+L411/100)</f>
        <v>0</v>
      </c>
      <c r="N411" s="185">
        <v>0</v>
      </c>
      <c r="O411" s="185">
        <f>ROUND(E411*N411,2)</f>
        <v>0</v>
      </c>
      <c r="P411" s="185">
        <v>0</v>
      </c>
      <c r="Q411" s="185">
        <f>ROUND(E411*P411,2)</f>
        <v>0</v>
      </c>
      <c r="R411" s="187" t="s">
        <v>799</v>
      </c>
      <c r="S411" s="187" t="s">
        <v>273</v>
      </c>
      <c r="T411" s="188" t="s">
        <v>273</v>
      </c>
      <c r="U411" s="159">
        <v>0</v>
      </c>
      <c r="V411" s="159">
        <f>ROUND(E411*U411,2)</f>
        <v>0</v>
      </c>
      <c r="W411" s="159"/>
      <c r="X411" s="159" t="s">
        <v>337</v>
      </c>
      <c r="Y411" s="159" t="s">
        <v>275</v>
      </c>
      <c r="Z411" s="149"/>
      <c r="AA411" s="149"/>
      <c r="AB411" s="149"/>
      <c r="AC411" s="149"/>
      <c r="AD411" s="149"/>
      <c r="AE411" s="149"/>
      <c r="AF411" s="149"/>
      <c r="AG411" s="149" t="s">
        <v>338</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2.5" outlineLevel="1">
      <c r="A412" s="182">
        <v>112</v>
      </c>
      <c r="B412" s="183" t="s">
        <v>812</v>
      </c>
      <c r="C412" s="191" t="s">
        <v>813</v>
      </c>
      <c r="D412" s="184" t="s">
        <v>807</v>
      </c>
      <c r="E412" s="185">
        <v>1</v>
      </c>
      <c r="F412" s="186"/>
      <c r="G412" s="187">
        <f>ROUND(E412*F412,2)</f>
        <v>0</v>
      </c>
      <c r="H412" s="186"/>
      <c r="I412" s="187">
        <f>ROUND(E412*H412,2)</f>
        <v>0</v>
      </c>
      <c r="J412" s="186"/>
      <c r="K412" s="187">
        <f>ROUND(E412*J412,2)</f>
        <v>0</v>
      </c>
      <c r="L412" s="187">
        <v>21</v>
      </c>
      <c r="M412" s="187">
        <f>G412*(1+L412/100)</f>
        <v>0</v>
      </c>
      <c r="N412" s="185">
        <v>0</v>
      </c>
      <c r="O412" s="185">
        <f>ROUND(E412*N412,2)</f>
        <v>0</v>
      </c>
      <c r="P412" s="185">
        <v>0</v>
      </c>
      <c r="Q412" s="185">
        <f>ROUND(E412*P412,2)</f>
        <v>0</v>
      </c>
      <c r="R412" s="187" t="s">
        <v>799</v>
      </c>
      <c r="S412" s="187" t="s">
        <v>273</v>
      </c>
      <c r="T412" s="188" t="s">
        <v>273</v>
      </c>
      <c r="U412" s="159">
        <v>2.84</v>
      </c>
      <c r="V412" s="159">
        <f>ROUND(E412*U412,2)</f>
        <v>2.84</v>
      </c>
      <c r="W412" s="159"/>
      <c r="X412" s="159" t="s">
        <v>337</v>
      </c>
      <c r="Y412" s="159" t="s">
        <v>275</v>
      </c>
      <c r="Z412" s="149"/>
      <c r="AA412" s="149"/>
      <c r="AB412" s="149"/>
      <c r="AC412" s="149"/>
      <c r="AD412" s="149"/>
      <c r="AE412" s="149"/>
      <c r="AF412" s="149"/>
      <c r="AG412" s="149" t="s">
        <v>338</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c r="A413" s="164" t="s">
        <v>268</v>
      </c>
      <c r="B413" s="165" t="s">
        <v>173</v>
      </c>
      <c r="C413" s="189" t="s">
        <v>174</v>
      </c>
      <c r="D413" s="166"/>
      <c r="E413" s="167"/>
      <c r="F413" s="168"/>
      <c r="G413" s="168">
        <f>SUMIF(AG414:AG433,"&lt;&gt;NOR",G414:G433)</f>
        <v>0</v>
      </c>
      <c r="H413" s="168"/>
      <c r="I413" s="168">
        <f>SUM(I414:I433)</f>
        <v>0</v>
      </c>
      <c r="J413" s="168"/>
      <c r="K413" s="168">
        <f>SUM(K414:K433)</f>
        <v>0</v>
      </c>
      <c r="L413" s="168"/>
      <c r="M413" s="168">
        <f>SUM(M414:M433)</f>
        <v>0</v>
      </c>
      <c r="N413" s="167"/>
      <c r="O413" s="167">
        <f>SUM(O414:O433)</f>
        <v>0.37000000000000005</v>
      </c>
      <c r="P413" s="167"/>
      <c r="Q413" s="167">
        <f>SUM(Q414:Q433)</f>
        <v>0</v>
      </c>
      <c r="R413" s="168"/>
      <c r="S413" s="168"/>
      <c r="T413" s="169"/>
      <c r="U413" s="163"/>
      <c r="V413" s="163">
        <f>SUM(V414:V433)</f>
        <v>147.62</v>
      </c>
      <c r="W413" s="163"/>
      <c r="X413" s="163"/>
      <c r="Y413" s="163"/>
      <c r="AG413" t="s">
        <v>269</v>
      </c>
    </row>
    <row r="414" spans="1:60" outlineLevel="1">
      <c r="A414" s="174">
        <v>113</v>
      </c>
      <c r="B414" s="175" t="s">
        <v>814</v>
      </c>
      <c r="C414" s="190" t="s">
        <v>815</v>
      </c>
      <c r="D414" s="176" t="s">
        <v>433</v>
      </c>
      <c r="E414" s="177">
        <v>427.21550000000002</v>
      </c>
      <c r="F414" s="178"/>
      <c r="G414" s="179">
        <f>ROUND(E414*F414,2)</f>
        <v>0</v>
      </c>
      <c r="H414" s="178"/>
      <c r="I414" s="179">
        <f>ROUND(E414*H414,2)</f>
        <v>0</v>
      </c>
      <c r="J414" s="178"/>
      <c r="K414" s="179">
        <f>ROUND(E414*J414,2)</f>
        <v>0</v>
      </c>
      <c r="L414" s="179">
        <v>21</v>
      </c>
      <c r="M414" s="179">
        <f>G414*(1+L414/100)</f>
        <v>0</v>
      </c>
      <c r="N414" s="177">
        <v>4.0000000000000003E-5</v>
      </c>
      <c r="O414" s="177">
        <f>ROUND(E414*N414,2)</f>
        <v>0.02</v>
      </c>
      <c r="P414" s="177">
        <v>0</v>
      </c>
      <c r="Q414" s="177">
        <f>ROUND(E414*P414,2)</f>
        <v>0</v>
      </c>
      <c r="R414" s="179" t="s">
        <v>397</v>
      </c>
      <c r="S414" s="179" t="s">
        <v>273</v>
      </c>
      <c r="T414" s="180" t="s">
        <v>273</v>
      </c>
      <c r="U414" s="159">
        <v>0.308</v>
      </c>
      <c r="V414" s="159">
        <f>ROUND(E414*U414,2)</f>
        <v>131.58000000000001</v>
      </c>
      <c r="W414" s="159"/>
      <c r="X414" s="159" t="s">
        <v>337</v>
      </c>
      <c r="Y414" s="159" t="s">
        <v>275</v>
      </c>
      <c r="Z414" s="149"/>
      <c r="AA414" s="149"/>
      <c r="AB414" s="149"/>
      <c r="AC414" s="149"/>
      <c r="AD414" s="149"/>
      <c r="AE414" s="149"/>
      <c r="AF414" s="149"/>
      <c r="AG414" s="149" t="s">
        <v>338</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c r="A415" s="156"/>
      <c r="B415" s="157"/>
      <c r="C415" s="203" t="s">
        <v>816</v>
      </c>
      <c r="D415" s="195"/>
      <c r="E415" s="196">
        <v>410.19049999999999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342</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c r="A416" s="156"/>
      <c r="B416" s="157"/>
      <c r="C416" s="203" t="s">
        <v>817</v>
      </c>
      <c r="D416" s="195"/>
      <c r="E416" s="196">
        <v>17.024999999999999</v>
      </c>
      <c r="F416" s="159"/>
      <c r="G416" s="15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342</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ht="33.75" outlineLevel="1">
      <c r="A417" s="174">
        <v>114</v>
      </c>
      <c r="B417" s="175" t="s">
        <v>818</v>
      </c>
      <c r="C417" s="190" t="s">
        <v>819</v>
      </c>
      <c r="D417" s="176" t="s">
        <v>364</v>
      </c>
      <c r="E417" s="177">
        <v>50</v>
      </c>
      <c r="F417" s="178"/>
      <c r="G417" s="179">
        <f>ROUND(E417*F417,2)</f>
        <v>0</v>
      </c>
      <c r="H417" s="178"/>
      <c r="I417" s="179">
        <f>ROUND(E417*H417,2)</f>
        <v>0</v>
      </c>
      <c r="J417" s="178"/>
      <c r="K417" s="179">
        <f>ROUND(E417*J417,2)</f>
        <v>0</v>
      </c>
      <c r="L417" s="179">
        <v>21</v>
      </c>
      <c r="M417" s="179">
        <f>G417*(1+L417/100)</f>
        <v>0</v>
      </c>
      <c r="N417" s="177">
        <v>4.6800000000000001E-3</v>
      </c>
      <c r="O417" s="177">
        <f>ROUND(E417*N417,2)</f>
        <v>0.23</v>
      </c>
      <c r="P417" s="177">
        <v>0</v>
      </c>
      <c r="Q417" s="177">
        <f>ROUND(E417*P417,2)</f>
        <v>0</v>
      </c>
      <c r="R417" s="179" t="s">
        <v>397</v>
      </c>
      <c r="S417" s="179" t="s">
        <v>273</v>
      </c>
      <c r="T417" s="180" t="s">
        <v>273</v>
      </c>
      <c r="U417" s="159">
        <v>0.25</v>
      </c>
      <c r="V417" s="159">
        <f>ROUND(E417*U417,2)</f>
        <v>12.5</v>
      </c>
      <c r="W417" s="159"/>
      <c r="X417" s="159" t="s">
        <v>337</v>
      </c>
      <c r="Y417" s="159" t="s">
        <v>275</v>
      </c>
      <c r="Z417" s="149"/>
      <c r="AA417" s="149"/>
      <c r="AB417" s="149"/>
      <c r="AC417" s="149"/>
      <c r="AD417" s="149"/>
      <c r="AE417" s="149"/>
      <c r="AF417" s="149"/>
      <c r="AG417" s="149" t="s">
        <v>338</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2">
      <c r="A418" s="156"/>
      <c r="B418" s="157"/>
      <c r="C418" s="203" t="s">
        <v>820</v>
      </c>
      <c r="D418" s="195"/>
      <c r="E418" s="196">
        <v>16</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342</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c r="A419" s="156"/>
      <c r="B419" s="157"/>
      <c r="C419" s="203" t="s">
        <v>821</v>
      </c>
      <c r="D419" s="195"/>
      <c r="E419" s="196">
        <v>34</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342</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c r="A420" s="182">
        <v>115</v>
      </c>
      <c r="B420" s="183" t="s">
        <v>822</v>
      </c>
      <c r="C420" s="191" t="s">
        <v>823</v>
      </c>
      <c r="D420" s="184" t="s">
        <v>364</v>
      </c>
      <c r="E420" s="185">
        <v>2</v>
      </c>
      <c r="F420" s="186"/>
      <c r="G420" s="187">
        <f>ROUND(E420*F420,2)</f>
        <v>0</v>
      </c>
      <c r="H420" s="186"/>
      <c r="I420" s="187">
        <f>ROUND(E420*H420,2)</f>
        <v>0</v>
      </c>
      <c r="J420" s="186"/>
      <c r="K420" s="187">
        <f>ROUND(E420*J420,2)</f>
        <v>0</v>
      </c>
      <c r="L420" s="187">
        <v>21</v>
      </c>
      <c r="M420" s="187">
        <f>G420*(1+L420/100)</f>
        <v>0</v>
      </c>
      <c r="N420" s="185">
        <v>1.0000000000000001E-5</v>
      </c>
      <c r="O420" s="185">
        <f>ROUND(E420*N420,2)</f>
        <v>0</v>
      </c>
      <c r="P420" s="185">
        <v>0</v>
      </c>
      <c r="Q420" s="185">
        <f>ROUND(E420*P420,2)</f>
        <v>0</v>
      </c>
      <c r="R420" s="187" t="s">
        <v>397</v>
      </c>
      <c r="S420" s="187" t="s">
        <v>273</v>
      </c>
      <c r="T420" s="188" t="s">
        <v>273</v>
      </c>
      <c r="U420" s="159">
        <v>0.17</v>
      </c>
      <c r="V420" s="159">
        <f>ROUND(E420*U420,2)</f>
        <v>0.34</v>
      </c>
      <c r="W420" s="159"/>
      <c r="X420" s="159" t="s">
        <v>337</v>
      </c>
      <c r="Y420" s="159" t="s">
        <v>275</v>
      </c>
      <c r="Z420" s="149"/>
      <c r="AA420" s="149"/>
      <c r="AB420" s="149"/>
      <c r="AC420" s="149"/>
      <c r="AD420" s="149"/>
      <c r="AE420" s="149"/>
      <c r="AF420" s="149"/>
      <c r="AG420" s="149" t="s">
        <v>338</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c r="A421" s="174">
        <v>116</v>
      </c>
      <c r="B421" s="175" t="s">
        <v>824</v>
      </c>
      <c r="C421" s="190" t="s">
        <v>825</v>
      </c>
      <c r="D421" s="176" t="s">
        <v>364</v>
      </c>
      <c r="E421" s="177">
        <v>1</v>
      </c>
      <c r="F421" s="178"/>
      <c r="G421" s="179">
        <f>ROUND(E421*F421,2)</f>
        <v>0</v>
      </c>
      <c r="H421" s="178"/>
      <c r="I421" s="179">
        <f>ROUND(E421*H421,2)</f>
        <v>0</v>
      </c>
      <c r="J421" s="178"/>
      <c r="K421" s="179">
        <f>ROUND(E421*J421,2)</f>
        <v>0</v>
      </c>
      <c r="L421" s="179">
        <v>21</v>
      </c>
      <c r="M421" s="179">
        <f>G421*(1+L421/100)</f>
        <v>0</v>
      </c>
      <c r="N421" s="177">
        <v>1.4999999999999999E-2</v>
      </c>
      <c r="O421" s="177">
        <f>ROUND(E421*N421,2)</f>
        <v>0.02</v>
      </c>
      <c r="P421" s="177">
        <v>0</v>
      </c>
      <c r="Q421" s="177">
        <f>ROUND(E421*P421,2)</f>
        <v>0</v>
      </c>
      <c r="R421" s="179"/>
      <c r="S421" s="179" t="s">
        <v>323</v>
      </c>
      <c r="T421" s="180" t="s">
        <v>274</v>
      </c>
      <c r="U421" s="159">
        <v>0</v>
      </c>
      <c r="V421" s="159">
        <f>ROUND(E421*U421,2)</f>
        <v>0</v>
      </c>
      <c r="W421" s="159"/>
      <c r="X421" s="159" t="s">
        <v>337</v>
      </c>
      <c r="Y421" s="159" t="s">
        <v>275</v>
      </c>
      <c r="Z421" s="149"/>
      <c r="AA421" s="149"/>
      <c r="AB421" s="149"/>
      <c r="AC421" s="149"/>
      <c r="AD421" s="149"/>
      <c r="AE421" s="149"/>
      <c r="AF421" s="149"/>
      <c r="AG421" s="149" t="s">
        <v>338</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c r="A422" s="156"/>
      <c r="B422" s="157"/>
      <c r="C422" s="310" t="s">
        <v>826</v>
      </c>
      <c r="D422" s="311"/>
      <c r="E422" s="311"/>
      <c r="F422" s="311"/>
      <c r="G422" s="311"/>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278</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c r="A423" s="182">
        <v>117</v>
      </c>
      <c r="B423" s="183" t="s">
        <v>827</v>
      </c>
      <c r="C423" s="191" t="s">
        <v>828</v>
      </c>
      <c r="D423" s="184" t="s">
        <v>829</v>
      </c>
      <c r="E423" s="185">
        <v>1</v>
      </c>
      <c r="F423" s="186"/>
      <c r="G423" s="187">
        <f>ROUND(E423*F423,2)</f>
        <v>0</v>
      </c>
      <c r="H423" s="186"/>
      <c r="I423" s="187">
        <f>ROUND(E423*H423,2)</f>
        <v>0</v>
      </c>
      <c r="J423" s="186"/>
      <c r="K423" s="187">
        <f>ROUND(E423*J423,2)</f>
        <v>0</v>
      </c>
      <c r="L423" s="187">
        <v>21</v>
      </c>
      <c r="M423" s="187">
        <f>G423*(1+L423/100)</f>
        <v>0</v>
      </c>
      <c r="N423" s="185">
        <v>0</v>
      </c>
      <c r="O423" s="185">
        <f>ROUND(E423*N423,2)</f>
        <v>0</v>
      </c>
      <c r="P423" s="185">
        <v>0</v>
      </c>
      <c r="Q423" s="185">
        <f>ROUND(E423*P423,2)</f>
        <v>0</v>
      </c>
      <c r="R423" s="187"/>
      <c r="S423" s="187" t="s">
        <v>323</v>
      </c>
      <c r="T423" s="188" t="s">
        <v>274</v>
      </c>
      <c r="U423" s="159">
        <v>0</v>
      </c>
      <c r="V423" s="159">
        <f>ROUND(E423*U423,2)</f>
        <v>0</v>
      </c>
      <c r="W423" s="159"/>
      <c r="X423" s="159" t="s">
        <v>337</v>
      </c>
      <c r="Y423" s="159" t="s">
        <v>275</v>
      </c>
      <c r="Z423" s="149"/>
      <c r="AA423" s="149"/>
      <c r="AB423" s="149"/>
      <c r="AC423" s="149"/>
      <c r="AD423" s="149"/>
      <c r="AE423" s="149"/>
      <c r="AF423" s="149"/>
      <c r="AG423" s="149" t="s">
        <v>338</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c r="A424" s="182">
        <v>118</v>
      </c>
      <c r="B424" s="183" t="s">
        <v>830</v>
      </c>
      <c r="C424" s="191" t="s">
        <v>831</v>
      </c>
      <c r="D424" s="184" t="s">
        <v>364</v>
      </c>
      <c r="E424" s="185">
        <v>2</v>
      </c>
      <c r="F424" s="186"/>
      <c r="G424" s="187">
        <f>ROUND(E424*F424,2)</f>
        <v>0</v>
      </c>
      <c r="H424" s="186"/>
      <c r="I424" s="187">
        <f>ROUND(E424*H424,2)</f>
        <v>0</v>
      </c>
      <c r="J424" s="186"/>
      <c r="K424" s="187">
        <f>ROUND(E424*J424,2)</f>
        <v>0</v>
      </c>
      <c r="L424" s="187">
        <v>21</v>
      </c>
      <c r="M424" s="187">
        <f>G424*(1+L424/100)</f>
        <v>0</v>
      </c>
      <c r="N424" s="185">
        <v>1E-3</v>
      </c>
      <c r="O424" s="185">
        <f>ROUND(E424*N424,2)</f>
        <v>0</v>
      </c>
      <c r="P424" s="185">
        <v>0</v>
      </c>
      <c r="Q424" s="185">
        <f>ROUND(E424*P424,2)</f>
        <v>0</v>
      </c>
      <c r="R424" s="187"/>
      <c r="S424" s="187" t="s">
        <v>323</v>
      </c>
      <c r="T424" s="188" t="s">
        <v>274</v>
      </c>
      <c r="U424" s="159">
        <v>0</v>
      </c>
      <c r="V424" s="159">
        <f>ROUND(E424*U424,2)</f>
        <v>0</v>
      </c>
      <c r="W424" s="159"/>
      <c r="X424" s="159" t="s">
        <v>337</v>
      </c>
      <c r="Y424" s="159" t="s">
        <v>275</v>
      </c>
      <c r="Z424" s="149"/>
      <c r="AA424" s="149"/>
      <c r="AB424" s="149"/>
      <c r="AC424" s="149"/>
      <c r="AD424" s="149"/>
      <c r="AE424" s="149"/>
      <c r="AF424" s="149"/>
      <c r="AG424" s="149" t="s">
        <v>338</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c r="A425" s="174">
        <v>119</v>
      </c>
      <c r="B425" s="175" t="s">
        <v>832</v>
      </c>
      <c r="C425" s="190" t="s">
        <v>833</v>
      </c>
      <c r="D425" s="176" t="s">
        <v>364</v>
      </c>
      <c r="E425" s="177">
        <v>8</v>
      </c>
      <c r="F425" s="178"/>
      <c r="G425" s="179">
        <f>ROUND(E425*F425,2)</f>
        <v>0</v>
      </c>
      <c r="H425" s="178"/>
      <c r="I425" s="179">
        <f>ROUND(E425*H425,2)</f>
        <v>0</v>
      </c>
      <c r="J425" s="178"/>
      <c r="K425" s="179">
        <f>ROUND(E425*J425,2)</f>
        <v>0</v>
      </c>
      <c r="L425" s="179">
        <v>21</v>
      </c>
      <c r="M425" s="179">
        <f>G425*(1+L425/100)</f>
        <v>0</v>
      </c>
      <c r="N425" s="177">
        <v>9.3600000000000003E-3</v>
      </c>
      <c r="O425" s="177">
        <f>ROUND(E425*N425,2)</f>
        <v>7.0000000000000007E-2</v>
      </c>
      <c r="P425" s="177">
        <v>0</v>
      </c>
      <c r="Q425" s="177">
        <f>ROUND(E425*P425,2)</f>
        <v>0</v>
      </c>
      <c r="R425" s="179"/>
      <c r="S425" s="179" t="s">
        <v>323</v>
      </c>
      <c r="T425" s="180" t="s">
        <v>273</v>
      </c>
      <c r="U425" s="159">
        <v>0.4</v>
      </c>
      <c r="V425" s="159">
        <f>ROUND(E425*U425,2)</f>
        <v>3.2</v>
      </c>
      <c r="W425" s="159"/>
      <c r="X425" s="159" t="s">
        <v>337</v>
      </c>
      <c r="Y425" s="159" t="s">
        <v>275</v>
      </c>
      <c r="Z425" s="149"/>
      <c r="AA425" s="149"/>
      <c r="AB425" s="149"/>
      <c r="AC425" s="149"/>
      <c r="AD425" s="149"/>
      <c r="AE425" s="149"/>
      <c r="AF425" s="149"/>
      <c r="AG425" s="149" t="s">
        <v>338</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c r="A426" s="156"/>
      <c r="B426" s="157"/>
      <c r="C426" s="203" t="s">
        <v>834</v>
      </c>
      <c r="D426" s="195"/>
      <c r="E426" s="196"/>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342</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c r="A427" s="156"/>
      <c r="B427" s="157"/>
      <c r="C427" s="203" t="s">
        <v>835</v>
      </c>
      <c r="D427" s="195"/>
      <c r="E427" s="196">
        <v>8</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342</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c r="A428" s="174">
        <v>120</v>
      </c>
      <c r="B428" s="175" t="s">
        <v>836</v>
      </c>
      <c r="C428" s="190" t="s">
        <v>837</v>
      </c>
      <c r="D428" s="176" t="s">
        <v>838</v>
      </c>
      <c r="E428" s="177">
        <v>120</v>
      </c>
      <c r="F428" s="178"/>
      <c r="G428" s="179">
        <f>ROUND(E428*F428,2)</f>
        <v>0</v>
      </c>
      <c r="H428" s="178"/>
      <c r="I428" s="179">
        <f>ROUND(E428*H428,2)</f>
        <v>0</v>
      </c>
      <c r="J428" s="178"/>
      <c r="K428" s="179">
        <f>ROUND(E428*J428,2)</f>
        <v>0</v>
      </c>
      <c r="L428" s="179">
        <v>21</v>
      </c>
      <c r="M428" s="179">
        <f>G428*(1+L428/100)</f>
        <v>0</v>
      </c>
      <c r="N428" s="177">
        <v>0</v>
      </c>
      <c r="O428" s="177">
        <f>ROUND(E428*N428,2)</f>
        <v>0</v>
      </c>
      <c r="P428" s="177">
        <v>0</v>
      </c>
      <c r="Q428" s="177">
        <f>ROUND(E428*P428,2)</f>
        <v>0</v>
      </c>
      <c r="R428" s="179"/>
      <c r="S428" s="179" t="s">
        <v>323</v>
      </c>
      <c r="T428" s="180" t="s">
        <v>274</v>
      </c>
      <c r="U428" s="159">
        <v>0</v>
      </c>
      <c r="V428" s="159">
        <f>ROUND(E428*U428,2)</f>
        <v>0</v>
      </c>
      <c r="W428" s="159"/>
      <c r="X428" s="159" t="s">
        <v>839</v>
      </c>
      <c r="Y428" s="159" t="s">
        <v>275</v>
      </c>
      <c r="Z428" s="149"/>
      <c r="AA428" s="149"/>
      <c r="AB428" s="149"/>
      <c r="AC428" s="149"/>
      <c r="AD428" s="149"/>
      <c r="AE428" s="149"/>
      <c r="AF428" s="149"/>
      <c r="AG428" s="149" t="s">
        <v>840</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ht="22.5" outlineLevel="2">
      <c r="A429" s="156"/>
      <c r="B429" s="157"/>
      <c r="C429" s="310" t="s">
        <v>841</v>
      </c>
      <c r="D429" s="311"/>
      <c r="E429" s="311"/>
      <c r="F429" s="311"/>
      <c r="G429" s="311"/>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278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81" t="str">
        <f>C429</f>
        <v>Zednické práce - přípomoce profesím, ostatní zednické práce nezjištěné, jejichž nutnost vyplývá ze zjištěných skutečností během realizace stavby a vzhledem k povaze stavby nebylo jejich zjištění možné předem zahájením.</v>
      </c>
      <c r="BB429" s="149"/>
      <c r="BC429" s="149"/>
      <c r="BD429" s="149"/>
      <c r="BE429" s="149"/>
      <c r="BF429" s="149"/>
      <c r="BG429" s="149"/>
      <c r="BH429" s="149"/>
    </row>
    <row r="430" spans="1:60" outlineLevel="1">
      <c r="A430" s="182">
        <v>121</v>
      </c>
      <c r="B430" s="183" t="s">
        <v>842</v>
      </c>
      <c r="C430" s="191" t="s">
        <v>843</v>
      </c>
      <c r="D430" s="184" t="s">
        <v>364</v>
      </c>
      <c r="E430" s="185">
        <v>2</v>
      </c>
      <c r="F430" s="186"/>
      <c r="G430" s="187">
        <f>ROUND(E430*F430,2)</f>
        <v>0</v>
      </c>
      <c r="H430" s="186"/>
      <c r="I430" s="187">
        <f>ROUND(E430*H430,2)</f>
        <v>0</v>
      </c>
      <c r="J430" s="186"/>
      <c r="K430" s="187">
        <f>ROUND(E430*J430,2)</f>
        <v>0</v>
      </c>
      <c r="L430" s="187">
        <v>21</v>
      </c>
      <c r="M430" s="187">
        <f>G430*(1+L430/100)</f>
        <v>0</v>
      </c>
      <c r="N430" s="185">
        <v>9.7999999999999997E-3</v>
      </c>
      <c r="O430" s="185">
        <f>ROUND(E430*N430,2)</f>
        <v>0.02</v>
      </c>
      <c r="P430" s="185">
        <v>0</v>
      </c>
      <c r="Q430" s="185">
        <f>ROUND(E430*P430,2)</f>
        <v>0</v>
      </c>
      <c r="R430" s="187"/>
      <c r="S430" s="187" t="s">
        <v>323</v>
      </c>
      <c r="T430" s="188" t="s">
        <v>274</v>
      </c>
      <c r="U430" s="159">
        <v>0</v>
      </c>
      <c r="V430" s="159">
        <f>ROUND(E430*U430,2)</f>
        <v>0</v>
      </c>
      <c r="W430" s="159"/>
      <c r="X430" s="159" t="s">
        <v>524</v>
      </c>
      <c r="Y430" s="159" t="s">
        <v>275</v>
      </c>
      <c r="Z430" s="149"/>
      <c r="AA430" s="149"/>
      <c r="AB430" s="149"/>
      <c r="AC430" s="149"/>
      <c r="AD430" s="149"/>
      <c r="AE430" s="149"/>
      <c r="AF430" s="149"/>
      <c r="AG430" s="149" t="s">
        <v>525</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c r="A431" s="174">
        <v>122</v>
      </c>
      <c r="B431" s="175" t="s">
        <v>844</v>
      </c>
      <c r="C431" s="190" t="s">
        <v>845</v>
      </c>
      <c r="D431" s="176" t="s">
        <v>364</v>
      </c>
      <c r="E431" s="177">
        <v>16</v>
      </c>
      <c r="F431" s="178"/>
      <c r="G431" s="179">
        <f>ROUND(E431*F431,2)</f>
        <v>0</v>
      </c>
      <c r="H431" s="178"/>
      <c r="I431" s="179">
        <f>ROUND(E431*H431,2)</f>
        <v>0</v>
      </c>
      <c r="J431" s="178"/>
      <c r="K431" s="179">
        <f>ROUND(E431*J431,2)</f>
        <v>0</v>
      </c>
      <c r="L431" s="179">
        <v>21</v>
      </c>
      <c r="M431" s="179">
        <f>G431*(1+L431/100)</f>
        <v>0</v>
      </c>
      <c r="N431" s="177">
        <v>2.0000000000000001E-4</v>
      </c>
      <c r="O431" s="177">
        <f>ROUND(E431*N431,2)</f>
        <v>0</v>
      </c>
      <c r="P431" s="177">
        <v>0</v>
      </c>
      <c r="Q431" s="177">
        <f>ROUND(E431*P431,2)</f>
        <v>0</v>
      </c>
      <c r="R431" s="179"/>
      <c r="S431" s="179" t="s">
        <v>323</v>
      </c>
      <c r="T431" s="180" t="s">
        <v>274</v>
      </c>
      <c r="U431" s="159">
        <v>0</v>
      </c>
      <c r="V431" s="159">
        <f>ROUND(E431*U431,2)</f>
        <v>0</v>
      </c>
      <c r="W431" s="159"/>
      <c r="X431" s="159" t="s">
        <v>524</v>
      </c>
      <c r="Y431" s="159" t="s">
        <v>275</v>
      </c>
      <c r="Z431" s="149"/>
      <c r="AA431" s="149"/>
      <c r="AB431" s="149"/>
      <c r="AC431" s="149"/>
      <c r="AD431" s="149"/>
      <c r="AE431" s="149"/>
      <c r="AF431" s="149"/>
      <c r="AG431" s="149" t="s">
        <v>525</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2">
      <c r="A432" s="156"/>
      <c r="B432" s="157"/>
      <c r="C432" s="203" t="s">
        <v>846</v>
      </c>
      <c r="D432" s="195"/>
      <c r="E432" s="196">
        <v>16</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342</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c r="A433" s="182">
        <v>123</v>
      </c>
      <c r="B433" s="183" t="s">
        <v>847</v>
      </c>
      <c r="C433" s="191" t="s">
        <v>848</v>
      </c>
      <c r="D433" s="184" t="s">
        <v>364</v>
      </c>
      <c r="E433" s="185">
        <v>34</v>
      </c>
      <c r="F433" s="186"/>
      <c r="G433" s="187">
        <f>ROUND(E433*F433,2)</f>
        <v>0</v>
      </c>
      <c r="H433" s="186"/>
      <c r="I433" s="187">
        <f>ROUND(E433*H433,2)</f>
        <v>0</v>
      </c>
      <c r="J433" s="186"/>
      <c r="K433" s="187">
        <f>ROUND(E433*J433,2)</f>
        <v>0</v>
      </c>
      <c r="L433" s="187">
        <v>21</v>
      </c>
      <c r="M433" s="187">
        <f>G433*(1+L433/100)</f>
        <v>0</v>
      </c>
      <c r="N433" s="185">
        <v>2.0000000000000001E-4</v>
      </c>
      <c r="O433" s="185">
        <f>ROUND(E433*N433,2)</f>
        <v>0.01</v>
      </c>
      <c r="P433" s="185">
        <v>0</v>
      </c>
      <c r="Q433" s="185">
        <f>ROUND(E433*P433,2)</f>
        <v>0</v>
      </c>
      <c r="R433" s="187"/>
      <c r="S433" s="187" t="s">
        <v>323</v>
      </c>
      <c r="T433" s="188" t="s">
        <v>274</v>
      </c>
      <c r="U433" s="159">
        <v>0</v>
      </c>
      <c r="V433" s="159">
        <f>ROUND(E433*U433,2)</f>
        <v>0</v>
      </c>
      <c r="W433" s="159"/>
      <c r="X433" s="159" t="s">
        <v>524</v>
      </c>
      <c r="Y433" s="159" t="s">
        <v>275</v>
      </c>
      <c r="Z433" s="149"/>
      <c r="AA433" s="149"/>
      <c r="AB433" s="149"/>
      <c r="AC433" s="149"/>
      <c r="AD433" s="149"/>
      <c r="AE433" s="149"/>
      <c r="AF433" s="149"/>
      <c r="AG433" s="149" t="s">
        <v>525</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c r="A434" s="164" t="s">
        <v>268</v>
      </c>
      <c r="B434" s="165" t="s">
        <v>176</v>
      </c>
      <c r="C434" s="189" t="s">
        <v>177</v>
      </c>
      <c r="D434" s="166"/>
      <c r="E434" s="167"/>
      <c r="F434" s="168"/>
      <c r="G434" s="168">
        <f>SUMIF(AG435:AG602,"&lt;&gt;NOR",G435:G602)</f>
        <v>0</v>
      </c>
      <c r="H434" s="168"/>
      <c r="I434" s="168">
        <f>SUM(I435:I602)</f>
        <v>0</v>
      </c>
      <c r="J434" s="168"/>
      <c r="K434" s="168">
        <f>SUM(K435:K602)</f>
        <v>0</v>
      </c>
      <c r="L434" s="168"/>
      <c r="M434" s="168">
        <f>SUM(M435:M602)</f>
        <v>0</v>
      </c>
      <c r="N434" s="167"/>
      <c r="O434" s="167">
        <f>SUM(O435:O602)</f>
        <v>0.65999999999999992</v>
      </c>
      <c r="P434" s="167"/>
      <c r="Q434" s="167">
        <f>SUM(Q435:Q602)</f>
        <v>147.80999999999997</v>
      </c>
      <c r="R434" s="168"/>
      <c r="S434" s="168"/>
      <c r="T434" s="169"/>
      <c r="U434" s="163"/>
      <c r="V434" s="163">
        <f>SUM(V435:V602)</f>
        <v>701.70999999999992</v>
      </c>
      <c r="W434" s="163"/>
      <c r="X434" s="163"/>
      <c r="Y434" s="163"/>
      <c r="AG434" t="s">
        <v>269</v>
      </c>
    </row>
    <row r="435" spans="1:60" outlineLevel="1">
      <c r="A435" s="174">
        <v>124</v>
      </c>
      <c r="B435" s="175" t="s">
        <v>849</v>
      </c>
      <c r="C435" s="190" t="s">
        <v>850</v>
      </c>
      <c r="D435" s="176" t="s">
        <v>335</v>
      </c>
      <c r="E435" s="177">
        <v>0.64500000000000002</v>
      </c>
      <c r="F435" s="178"/>
      <c r="G435" s="179">
        <f>ROUND(E435*F435,2)</f>
        <v>0</v>
      </c>
      <c r="H435" s="178"/>
      <c r="I435" s="179">
        <f>ROUND(E435*H435,2)</f>
        <v>0</v>
      </c>
      <c r="J435" s="178"/>
      <c r="K435" s="179">
        <f>ROUND(E435*J435,2)</f>
        <v>0</v>
      </c>
      <c r="L435" s="179">
        <v>21</v>
      </c>
      <c r="M435" s="179">
        <f>G435*(1+L435/100)</f>
        <v>0</v>
      </c>
      <c r="N435" s="177">
        <v>0</v>
      </c>
      <c r="O435" s="177">
        <f>ROUND(E435*N435,2)</f>
        <v>0</v>
      </c>
      <c r="P435" s="177">
        <v>2</v>
      </c>
      <c r="Q435" s="177">
        <f>ROUND(E435*P435,2)</f>
        <v>1.29</v>
      </c>
      <c r="R435" s="179" t="s">
        <v>851</v>
      </c>
      <c r="S435" s="179" t="s">
        <v>273</v>
      </c>
      <c r="T435" s="180" t="s">
        <v>273</v>
      </c>
      <c r="U435" s="159">
        <v>6.4359999999999999</v>
      </c>
      <c r="V435" s="159">
        <f>ROUND(E435*U435,2)</f>
        <v>4.1500000000000004</v>
      </c>
      <c r="W435" s="159"/>
      <c r="X435" s="159" t="s">
        <v>337</v>
      </c>
      <c r="Y435" s="159" t="s">
        <v>275</v>
      </c>
      <c r="Z435" s="149"/>
      <c r="AA435" s="149"/>
      <c r="AB435" s="149"/>
      <c r="AC435" s="149"/>
      <c r="AD435" s="149"/>
      <c r="AE435" s="149"/>
      <c r="AF435" s="149"/>
      <c r="AG435" s="149" t="s">
        <v>338</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2">
      <c r="A436" s="156"/>
      <c r="B436" s="157"/>
      <c r="C436" s="319" t="s">
        <v>852</v>
      </c>
      <c r="D436" s="320"/>
      <c r="E436" s="320"/>
      <c r="F436" s="320"/>
      <c r="G436" s="320"/>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340</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2">
      <c r="A437" s="156"/>
      <c r="B437" s="157"/>
      <c r="C437" s="203" t="s">
        <v>853</v>
      </c>
      <c r="D437" s="195"/>
      <c r="E437" s="196">
        <v>0.64500000000000002</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342</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c r="A438" s="174">
        <v>125</v>
      </c>
      <c r="B438" s="175" t="s">
        <v>854</v>
      </c>
      <c r="C438" s="190" t="s">
        <v>855</v>
      </c>
      <c r="D438" s="176" t="s">
        <v>433</v>
      </c>
      <c r="E438" s="177">
        <v>36.993600000000001</v>
      </c>
      <c r="F438" s="178"/>
      <c r="G438" s="179">
        <f>ROUND(E438*F438,2)</f>
        <v>0</v>
      </c>
      <c r="H438" s="178"/>
      <c r="I438" s="179">
        <f>ROUND(E438*H438,2)</f>
        <v>0</v>
      </c>
      <c r="J438" s="178"/>
      <c r="K438" s="179">
        <f>ROUND(E438*J438,2)</f>
        <v>0</v>
      </c>
      <c r="L438" s="179">
        <v>21</v>
      </c>
      <c r="M438" s="179">
        <f>G438*(1+L438/100)</f>
        <v>0</v>
      </c>
      <c r="N438" s="177">
        <v>6.7000000000000002E-4</v>
      </c>
      <c r="O438" s="177">
        <f>ROUND(E438*N438,2)</f>
        <v>0.02</v>
      </c>
      <c r="P438" s="177">
        <v>0.18</v>
      </c>
      <c r="Q438" s="177">
        <f>ROUND(E438*P438,2)</f>
        <v>6.66</v>
      </c>
      <c r="R438" s="179" t="s">
        <v>851</v>
      </c>
      <c r="S438" s="179" t="s">
        <v>273</v>
      </c>
      <c r="T438" s="180" t="s">
        <v>273</v>
      </c>
      <c r="U438" s="159">
        <v>0.23200000000000001</v>
      </c>
      <c r="V438" s="159">
        <f>ROUND(E438*U438,2)</f>
        <v>8.58</v>
      </c>
      <c r="W438" s="159"/>
      <c r="X438" s="159" t="s">
        <v>337</v>
      </c>
      <c r="Y438" s="159" t="s">
        <v>275</v>
      </c>
      <c r="Z438" s="149"/>
      <c r="AA438" s="149"/>
      <c r="AB438" s="149"/>
      <c r="AC438" s="149"/>
      <c r="AD438" s="149"/>
      <c r="AE438" s="149"/>
      <c r="AF438" s="149"/>
      <c r="AG438" s="149" t="s">
        <v>338</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ht="22.5" outlineLevel="2">
      <c r="A439" s="156"/>
      <c r="B439" s="157"/>
      <c r="C439" s="319" t="s">
        <v>856</v>
      </c>
      <c r="D439" s="320"/>
      <c r="E439" s="320"/>
      <c r="F439" s="320"/>
      <c r="G439" s="320"/>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340</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81" t="str">
        <f>C439</f>
        <v>nebo vybourání otvorů průřezové plochy přes 4 m2 v příčkách, včetně pomocného lešení o výšce podlahy do 1900 mm a pro zatížení do 1,5 kPa  (150 kg/m2),</v>
      </c>
      <c r="BB439" s="149"/>
      <c r="BC439" s="149"/>
      <c r="BD439" s="149"/>
      <c r="BE439" s="149"/>
      <c r="BF439" s="149"/>
      <c r="BG439" s="149"/>
      <c r="BH439" s="149"/>
    </row>
    <row r="440" spans="1:60" outlineLevel="2">
      <c r="A440" s="156"/>
      <c r="B440" s="157"/>
      <c r="C440" s="203" t="s">
        <v>857</v>
      </c>
      <c r="D440" s="195"/>
      <c r="E440" s="196">
        <v>36.993600000000001</v>
      </c>
      <c r="F440" s="159"/>
      <c r="G440" s="159"/>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342</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c r="A441" s="174">
        <v>126</v>
      </c>
      <c r="B441" s="175" t="s">
        <v>858</v>
      </c>
      <c r="C441" s="190" t="s">
        <v>859</v>
      </c>
      <c r="D441" s="176" t="s">
        <v>433</v>
      </c>
      <c r="E441" s="177">
        <v>39.25</v>
      </c>
      <c r="F441" s="178"/>
      <c r="G441" s="179">
        <f>ROUND(E441*F441,2)</f>
        <v>0</v>
      </c>
      <c r="H441" s="178"/>
      <c r="I441" s="179">
        <f>ROUND(E441*H441,2)</f>
        <v>0</v>
      </c>
      <c r="J441" s="178"/>
      <c r="K441" s="179">
        <f>ROUND(E441*J441,2)</f>
        <v>0</v>
      </c>
      <c r="L441" s="179">
        <v>21</v>
      </c>
      <c r="M441" s="179">
        <f>G441*(1+L441/100)</f>
        <v>0</v>
      </c>
      <c r="N441" s="177">
        <v>6.7000000000000002E-4</v>
      </c>
      <c r="O441" s="177">
        <f>ROUND(E441*N441,2)</f>
        <v>0.03</v>
      </c>
      <c r="P441" s="177">
        <v>0.20399999999999999</v>
      </c>
      <c r="Q441" s="177">
        <f>ROUND(E441*P441,2)</f>
        <v>8.01</v>
      </c>
      <c r="R441" s="179" t="s">
        <v>851</v>
      </c>
      <c r="S441" s="179" t="s">
        <v>273</v>
      </c>
      <c r="T441" s="180" t="s">
        <v>273</v>
      </c>
      <c r="U441" s="159">
        <v>0.254</v>
      </c>
      <c r="V441" s="159">
        <f>ROUND(E441*U441,2)</f>
        <v>9.9700000000000006</v>
      </c>
      <c r="W441" s="159"/>
      <c r="X441" s="159" t="s">
        <v>337</v>
      </c>
      <c r="Y441" s="159" t="s">
        <v>275</v>
      </c>
      <c r="Z441" s="149"/>
      <c r="AA441" s="149"/>
      <c r="AB441" s="149"/>
      <c r="AC441" s="149"/>
      <c r="AD441" s="149"/>
      <c r="AE441" s="149"/>
      <c r="AF441" s="149"/>
      <c r="AG441" s="149" t="s">
        <v>338</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ht="22.5" outlineLevel="2">
      <c r="A442" s="156"/>
      <c r="B442" s="157"/>
      <c r="C442" s="319" t="s">
        <v>856</v>
      </c>
      <c r="D442" s="320"/>
      <c r="E442" s="320"/>
      <c r="F442" s="320"/>
      <c r="G442" s="320"/>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340</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81" t="str">
        <f>C442</f>
        <v>nebo vybourání otvorů průřezové plochy přes 4 m2 v příčkách, včetně pomocného lešení o výšce podlahy do 1900 mm a pro zatížení do 1,5 kPa  (150 kg/m2),</v>
      </c>
      <c r="BB442" s="149"/>
      <c r="BC442" s="149"/>
      <c r="BD442" s="149"/>
      <c r="BE442" s="149"/>
      <c r="BF442" s="149"/>
      <c r="BG442" s="149"/>
      <c r="BH442" s="149"/>
    </row>
    <row r="443" spans="1:60" outlineLevel="2">
      <c r="A443" s="156"/>
      <c r="B443" s="157"/>
      <c r="C443" s="203" t="s">
        <v>860</v>
      </c>
      <c r="D443" s="195"/>
      <c r="E443" s="196">
        <v>39.25</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342</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ht="22.5" outlineLevel="1">
      <c r="A444" s="174">
        <v>127</v>
      </c>
      <c r="B444" s="175" t="s">
        <v>861</v>
      </c>
      <c r="C444" s="190" t="s">
        <v>862</v>
      </c>
      <c r="D444" s="176" t="s">
        <v>335</v>
      </c>
      <c r="E444" s="177">
        <v>17.56476</v>
      </c>
      <c r="F444" s="178"/>
      <c r="G444" s="179">
        <f>ROUND(E444*F444,2)</f>
        <v>0</v>
      </c>
      <c r="H444" s="178"/>
      <c r="I444" s="179">
        <f>ROUND(E444*H444,2)</f>
        <v>0</v>
      </c>
      <c r="J444" s="178"/>
      <c r="K444" s="179">
        <f>ROUND(E444*J444,2)</f>
        <v>0</v>
      </c>
      <c r="L444" s="179">
        <v>21</v>
      </c>
      <c r="M444" s="179">
        <f>G444*(1+L444/100)</f>
        <v>0</v>
      </c>
      <c r="N444" s="177">
        <v>1.2800000000000001E-3</v>
      </c>
      <c r="O444" s="177">
        <f>ROUND(E444*N444,2)</f>
        <v>0.02</v>
      </c>
      <c r="P444" s="177">
        <v>1.8</v>
      </c>
      <c r="Q444" s="177">
        <f>ROUND(E444*P444,2)</f>
        <v>31.62</v>
      </c>
      <c r="R444" s="179" t="s">
        <v>851</v>
      </c>
      <c r="S444" s="179" t="s">
        <v>273</v>
      </c>
      <c r="T444" s="180" t="s">
        <v>273</v>
      </c>
      <c r="U444" s="159">
        <v>1.52</v>
      </c>
      <c r="V444" s="159">
        <f>ROUND(E444*U444,2)</f>
        <v>26.7</v>
      </c>
      <c r="W444" s="159"/>
      <c r="X444" s="159" t="s">
        <v>337</v>
      </c>
      <c r="Y444" s="159" t="s">
        <v>275</v>
      </c>
      <c r="Z444" s="149"/>
      <c r="AA444" s="149"/>
      <c r="AB444" s="149"/>
      <c r="AC444" s="149"/>
      <c r="AD444" s="149"/>
      <c r="AE444" s="149"/>
      <c r="AF444" s="149"/>
      <c r="AG444" s="149" t="s">
        <v>338</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ht="22.5" outlineLevel="2">
      <c r="A445" s="156"/>
      <c r="B445" s="157"/>
      <c r="C445" s="319" t="s">
        <v>863</v>
      </c>
      <c r="D445" s="320"/>
      <c r="E445" s="320"/>
      <c r="F445" s="320"/>
      <c r="G445" s="320"/>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340</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81" t="str">
        <f>C445</f>
        <v>nebo vybourání otvorů průřezové plochy přes 4 m2 ve zdivu nadzákladovém, včetně pomocného lešení o výšce podlahy do 1900 mm a pro zatížení do 1,5 kPa  (150 kg/m2)</v>
      </c>
      <c r="BB445" s="149"/>
      <c r="BC445" s="149"/>
      <c r="BD445" s="149"/>
      <c r="BE445" s="149"/>
      <c r="BF445" s="149"/>
      <c r="BG445" s="149"/>
      <c r="BH445" s="149"/>
    </row>
    <row r="446" spans="1:60" outlineLevel="2">
      <c r="A446" s="156"/>
      <c r="B446" s="157"/>
      <c r="C446" s="203" t="s">
        <v>864</v>
      </c>
      <c r="D446" s="195"/>
      <c r="E446" s="196">
        <v>10.221019999999999</v>
      </c>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342</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c r="A447" s="156"/>
      <c r="B447" s="157"/>
      <c r="C447" s="203" t="s">
        <v>865</v>
      </c>
      <c r="D447" s="195"/>
      <c r="E447" s="196">
        <v>6.9458700000000002</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342</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c r="A448" s="156"/>
      <c r="B448" s="157"/>
      <c r="C448" s="203" t="s">
        <v>866</v>
      </c>
      <c r="D448" s="195"/>
      <c r="E448" s="196">
        <v>0.39787</v>
      </c>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342</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33.75" outlineLevel="1">
      <c r="A449" s="174">
        <v>128</v>
      </c>
      <c r="B449" s="175" t="s">
        <v>867</v>
      </c>
      <c r="C449" s="190" t="s">
        <v>868</v>
      </c>
      <c r="D449" s="176" t="s">
        <v>433</v>
      </c>
      <c r="E449" s="177">
        <v>12.494999999999999</v>
      </c>
      <c r="F449" s="178"/>
      <c r="G449" s="179">
        <f>ROUND(E449*F449,2)</f>
        <v>0</v>
      </c>
      <c r="H449" s="178"/>
      <c r="I449" s="179">
        <f>ROUND(E449*H449,2)</f>
        <v>0</v>
      </c>
      <c r="J449" s="178"/>
      <c r="K449" s="179">
        <f>ROUND(E449*J449,2)</f>
        <v>0</v>
      </c>
      <c r="L449" s="179">
        <v>21</v>
      </c>
      <c r="M449" s="179">
        <f>G449*(1+L449/100)</f>
        <v>0</v>
      </c>
      <c r="N449" s="177">
        <v>3.3E-4</v>
      </c>
      <c r="O449" s="177">
        <f>ROUND(E449*N449,2)</f>
        <v>0</v>
      </c>
      <c r="P449" s="177">
        <v>1.223E-2</v>
      </c>
      <c r="Q449" s="177">
        <f>ROUND(E449*P449,2)</f>
        <v>0.15</v>
      </c>
      <c r="R449" s="179" t="s">
        <v>851</v>
      </c>
      <c r="S449" s="179" t="s">
        <v>273</v>
      </c>
      <c r="T449" s="180" t="s">
        <v>273</v>
      </c>
      <c r="U449" s="159">
        <v>0.26800000000000002</v>
      </c>
      <c r="V449" s="159">
        <f>ROUND(E449*U449,2)</f>
        <v>3.35</v>
      </c>
      <c r="W449" s="159"/>
      <c r="X449" s="159" t="s">
        <v>337</v>
      </c>
      <c r="Y449" s="159" t="s">
        <v>275</v>
      </c>
      <c r="Z449" s="149"/>
      <c r="AA449" s="149"/>
      <c r="AB449" s="149"/>
      <c r="AC449" s="149"/>
      <c r="AD449" s="149"/>
      <c r="AE449" s="149"/>
      <c r="AF449" s="149"/>
      <c r="AG449" s="149" t="s">
        <v>338</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2">
      <c r="A450" s="156"/>
      <c r="B450" s="157"/>
      <c r="C450" s="203" t="s">
        <v>869</v>
      </c>
      <c r="D450" s="195"/>
      <c r="E450" s="196">
        <v>12.494999999999999</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342</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c r="A451" s="174">
        <v>129</v>
      </c>
      <c r="B451" s="175" t="s">
        <v>870</v>
      </c>
      <c r="C451" s="190" t="s">
        <v>871</v>
      </c>
      <c r="D451" s="176" t="s">
        <v>433</v>
      </c>
      <c r="E451" s="177">
        <v>5.73</v>
      </c>
      <c r="F451" s="178"/>
      <c r="G451" s="179">
        <f>ROUND(E451*F451,2)</f>
        <v>0</v>
      </c>
      <c r="H451" s="178"/>
      <c r="I451" s="179">
        <f>ROUND(E451*H451,2)</f>
        <v>0</v>
      </c>
      <c r="J451" s="178"/>
      <c r="K451" s="179">
        <f>ROUND(E451*J451,2)</f>
        <v>0</v>
      </c>
      <c r="L451" s="179">
        <v>21</v>
      </c>
      <c r="M451" s="179">
        <f>G451*(1+L451/100)</f>
        <v>0</v>
      </c>
      <c r="N451" s="177">
        <v>6.7000000000000002E-4</v>
      </c>
      <c r="O451" s="177">
        <f>ROUND(E451*N451,2)</f>
        <v>0</v>
      </c>
      <c r="P451" s="177">
        <v>5.5E-2</v>
      </c>
      <c r="Q451" s="177">
        <f>ROUND(E451*P451,2)</f>
        <v>0.32</v>
      </c>
      <c r="R451" s="179" t="s">
        <v>851</v>
      </c>
      <c r="S451" s="179" t="s">
        <v>273</v>
      </c>
      <c r="T451" s="180" t="s">
        <v>273</v>
      </c>
      <c r="U451" s="159">
        <v>0.38100000000000001</v>
      </c>
      <c r="V451" s="159">
        <f>ROUND(E451*U451,2)</f>
        <v>2.1800000000000002</v>
      </c>
      <c r="W451" s="159"/>
      <c r="X451" s="159" t="s">
        <v>337</v>
      </c>
      <c r="Y451" s="159" t="s">
        <v>275</v>
      </c>
      <c r="Z451" s="149"/>
      <c r="AA451" s="149"/>
      <c r="AB451" s="149"/>
      <c r="AC451" s="149"/>
      <c r="AD451" s="149"/>
      <c r="AE451" s="149"/>
      <c r="AF451" s="149"/>
      <c r="AG451" s="149" t="s">
        <v>338</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ht="22.5" outlineLevel="2">
      <c r="A452" s="156"/>
      <c r="B452" s="157"/>
      <c r="C452" s="319" t="s">
        <v>872</v>
      </c>
      <c r="D452" s="320"/>
      <c r="E452" s="320"/>
      <c r="F452" s="320"/>
      <c r="G452" s="320"/>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340</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81" t="str">
        <f>C452</f>
        <v>nebo vybourání otvorů jakýchkoliv rozměrů, včetně pomocného lešení o výšce podlahy do 1900 mm a pro zatížení do 1,5 kPa  (150 kg/m2),</v>
      </c>
      <c r="BB452" s="149"/>
      <c r="BC452" s="149"/>
      <c r="BD452" s="149"/>
      <c r="BE452" s="149"/>
      <c r="BF452" s="149"/>
      <c r="BG452" s="149"/>
      <c r="BH452" s="149"/>
    </row>
    <row r="453" spans="1:60" outlineLevel="2">
      <c r="A453" s="156"/>
      <c r="B453" s="157"/>
      <c r="C453" s="203" t="s">
        <v>873</v>
      </c>
      <c r="D453" s="195"/>
      <c r="E453" s="196">
        <v>1.026</v>
      </c>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342</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c r="A454" s="156"/>
      <c r="B454" s="157"/>
      <c r="C454" s="203" t="s">
        <v>874</v>
      </c>
      <c r="D454" s="195"/>
      <c r="E454" s="196">
        <v>4.7039999999999997</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342</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2.5" outlineLevel="1">
      <c r="A455" s="174">
        <v>130</v>
      </c>
      <c r="B455" s="175" t="s">
        <v>875</v>
      </c>
      <c r="C455" s="190" t="s">
        <v>876</v>
      </c>
      <c r="D455" s="176" t="s">
        <v>433</v>
      </c>
      <c r="E455" s="177">
        <v>43.415500000000002</v>
      </c>
      <c r="F455" s="178"/>
      <c r="G455" s="179">
        <f>ROUND(E455*F455,2)</f>
        <v>0</v>
      </c>
      <c r="H455" s="178"/>
      <c r="I455" s="179">
        <f>ROUND(E455*H455,2)</f>
        <v>0</v>
      </c>
      <c r="J455" s="178"/>
      <c r="K455" s="179">
        <f>ROUND(E455*J455,2)</f>
        <v>0</v>
      </c>
      <c r="L455" s="179">
        <v>21</v>
      </c>
      <c r="M455" s="179">
        <f>G455*(1+L455/100)</f>
        <v>0</v>
      </c>
      <c r="N455" s="177">
        <v>3.3E-4</v>
      </c>
      <c r="O455" s="177">
        <f>ROUND(E455*N455,2)</f>
        <v>0.01</v>
      </c>
      <c r="P455" s="177">
        <v>1.183E-2</v>
      </c>
      <c r="Q455" s="177">
        <f>ROUND(E455*P455,2)</f>
        <v>0.51</v>
      </c>
      <c r="R455" s="179" t="s">
        <v>851</v>
      </c>
      <c r="S455" s="179" t="s">
        <v>273</v>
      </c>
      <c r="T455" s="180" t="s">
        <v>273</v>
      </c>
      <c r="U455" s="159">
        <v>0.34599999999999997</v>
      </c>
      <c r="V455" s="159">
        <f>ROUND(E455*U455,2)</f>
        <v>15.02</v>
      </c>
      <c r="W455" s="159"/>
      <c r="X455" s="159" t="s">
        <v>337</v>
      </c>
      <c r="Y455" s="159" t="s">
        <v>275</v>
      </c>
      <c r="Z455" s="149"/>
      <c r="AA455" s="149"/>
      <c r="AB455" s="149"/>
      <c r="AC455" s="149"/>
      <c r="AD455" s="149"/>
      <c r="AE455" s="149"/>
      <c r="AF455" s="149"/>
      <c r="AG455" s="149" t="s">
        <v>338</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c r="A456" s="156"/>
      <c r="B456" s="157"/>
      <c r="C456" s="203" t="s">
        <v>877</v>
      </c>
      <c r="D456" s="195"/>
      <c r="E456" s="196">
        <v>22.901299999999999</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342</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ht="22.5" outlineLevel="3">
      <c r="A457" s="156"/>
      <c r="B457" s="157"/>
      <c r="C457" s="203" t="s">
        <v>878</v>
      </c>
      <c r="D457" s="195"/>
      <c r="E457" s="196">
        <v>17.208200000000001</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342</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c r="A458" s="156"/>
      <c r="B458" s="157"/>
      <c r="C458" s="203" t="s">
        <v>879</v>
      </c>
      <c r="D458" s="195"/>
      <c r="E458" s="196">
        <v>3.306</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342</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c r="A459" s="174">
        <v>131</v>
      </c>
      <c r="B459" s="175" t="s">
        <v>880</v>
      </c>
      <c r="C459" s="190" t="s">
        <v>881</v>
      </c>
      <c r="D459" s="176" t="s">
        <v>335</v>
      </c>
      <c r="E459" s="177">
        <v>1.1491199999999999</v>
      </c>
      <c r="F459" s="178"/>
      <c r="G459" s="179">
        <f>ROUND(E459*F459,2)</f>
        <v>0</v>
      </c>
      <c r="H459" s="178"/>
      <c r="I459" s="179">
        <f>ROUND(E459*H459,2)</f>
        <v>0</v>
      </c>
      <c r="J459" s="178"/>
      <c r="K459" s="179">
        <f>ROUND(E459*J459,2)</f>
        <v>0</v>
      </c>
      <c r="L459" s="179">
        <v>21</v>
      </c>
      <c r="M459" s="179">
        <f>G459*(1+L459/100)</f>
        <v>0</v>
      </c>
      <c r="N459" s="177">
        <v>0</v>
      </c>
      <c r="O459" s="177">
        <f>ROUND(E459*N459,2)</f>
        <v>0</v>
      </c>
      <c r="P459" s="177">
        <v>7.0000000000000007E-2</v>
      </c>
      <c r="Q459" s="177">
        <f>ROUND(E459*P459,2)</f>
        <v>0.08</v>
      </c>
      <c r="R459" s="179"/>
      <c r="S459" s="179" t="s">
        <v>323</v>
      </c>
      <c r="T459" s="180" t="s">
        <v>274</v>
      </c>
      <c r="U459" s="159">
        <v>0.64</v>
      </c>
      <c r="V459" s="159">
        <f>ROUND(E459*U459,2)</f>
        <v>0.74</v>
      </c>
      <c r="W459" s="159"/>
      <c r="X459" s="159" t="s">
        <v>337</v>
      </c>
      <c r="Y459" s="159" t="s">
        <v>275</v>
      </c>
      <c r="Z459" s="149"/>
      <c r="AA459" s="149"/>
      <c r="AB459" s="149"/>
      <c r="AC459" s="149"/>
      <c r="AD459" s="149"/>
      <c r="AE459" s="149"/>
      <c r="AF459" s="149"/>
      <c r="AG459" s="149" t="s">
        <v>338</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c r="A460" s="156"/>
      <c r="B460" s="157"/>
      <c r="C460" s="203" t="s">
        <v>882</v>
      </c>
      <c r="D460" s="195"/>
      <c r="E460" s="196">
        <v>0.53459999999999996</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342</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c r="A461" s="156"/>
      <c r="B461" s="157"/>
      <c r="C461" s="203" t="s">
        <v>883</v>
      </c>
      <c r="D461" s="195"/>
      <c r="E461" s="196">
        <v>0.61451999999999996</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342</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2.5" outlineLevel="1">
      <c r="A462" s="174">
        <v>132</v>
      </c>
      <c r="B462" s="175" t="s">
        <v>884</v>
      </c>
      <c r="C462" s="190" t="s">
        <v>885</v>
      </c>
      <c r="D462" s="176" t="s">
        <v>335</v>
      </c>
      <c r="E462" s="177">
        <v>7.23</v>
      </c>
      <c r="F462" s="178"/>
      <c r="G462" s="179">
        <f>ROUND(E462*F462,2)</f>
        <v>0</v>
      </c>
      <c r="H462" s="178"/>
      <c r="I462" s="179">
        <f>ROUND(E462*H462,2)</f>
        <v>0</v>
      </c>
      <c r="J462" s="178"/>
      <c r="K462" s="179">
        <f>ROUND(E462*J462,2)</f>
        <v>0</v>
      </c>
      <c r="L462" s="179">
        <v>21</v>
      </c>
      <c r="M462" s="179">
        <f>G462*(1+L462/100)</f>
        <v>0</v>
      </c>
      <c r="N462" s="177">
        <v>0</v>
      </c>
      <c r="O462" s="177">
        <f>ROUND(E462*N462,2)</f>
        <v>0</v>
      </c>
      <c r="P462" s="177">
        <v>2.2000000000000002</v>
      </c>
      <c r="Q462" s="177">
        <f>ROUND(E462*P462,2)</f>
        <v>15.91</v>
      </c>
      <c r="R462" s="179" t="s">
        <v>851</v>
      </c>
      <c r="S462" s="179" t="s">
        <v>273</v>
      </c>
      <c r="T462" s="180" t="s">
        <v>273</v>
      </c>
      <c r="U462" s="159">
        <v>8.6999999999999993</v>
      </c>
      <c r="V462" s="159">
        <f>ROUND(E462*U462,2)</f>
        <v>62.9</v>
      </c>
      <c r="W462" s="159"/>
      <c r="X462" s="159" t="s">
        <v>337</v>
      </c>
      <c r="Y462" s="159" t="s">
        <v>275</v>
      </c>
      <c r="Z462" s="149"/>
      <c r="AA462" s="149"/>
      <c r="AB462" s="149"/>
      <c r="AC462" s="149"/>
      <c r="AD462" s="149"/>
      <c r="AE462" s="149"/>
      <c r="AF462" s="149"/>
      <c r="AG462" s="149" t="s">
        <v>338</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c r="A463" s="156"/>
      <c r="B463" s="157"/>
      <c r="C463" s="203" t="s">
        <v>886</v>
      </c>
      <c r="D463" s="195"/>
      <c r="E463" s="196">
        <v>7.23</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342</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2.5" outlineLevel="1">
      <c r="A464" s="174">
        <v>133</v>
      </c>
      <c r="B464" s="175" t="s">
        <v>887</v>
      </c>
      <c r="C464" s="190" t="s">
        <v>888</v>
      </c>
      <c r="D464" s="176" t="s">
        <v>335</v>
      </c>
      <c r="E464" s="177">
        <v>2.7351999999999999</v>
      </c>
      <c r="F464" s="178"/>
      <c r="G464" s="179">
        <f>ROUND(E464*F464,2)</f>
        <v>0</v>
      </c>
      <c r="H464" s="178"/>
      <c r="I464" s="179">
        <f>ROUND(E464*H464,2)</f>
        <v>0</v>
      </c>
      <c r="J464" s="178"/>
      <c r="K464" s="179">
        <f>ROUND(E464*J464,2)</f>
        <v>0</v>
      </c>
      <c r="L464" s="179">
        <v>21</v>
      </c>
      <c r="M464" s="179">
        <f>G464*(1+L464/100)</f>
        <v>0</v>
      </c>
      <c r="N464" s="177">
        <v>0</v>
      </c>
      <c r="O464" s="177">
        <f>ROUND(E464*N464,2)</f>
        <v>0</v>
      </c>
      <c r="P464" s="177">
        <v>2.2000000000000002</v>
      </c>
      <c r="Q464" s="177">
        <f>ROUND(E464*P464,2)</f>
        <v>6.02</v>
      </c>
      <c r="R464" s="179" t="s">
        <v>851</v>
      </c>
      <c r="S464" s="179" t="s">
        <v>273</v>
      </c>
      <c r="T464" s="180" t="s">
        <v>273</v>
      </c>
      <c r="U464" s="159">
        <v>11.855</v>
      </c>
      <c r="V464" s="159">
        <f>ROUND(E464*U464,2)</f>
        <v>32.43</v>
      </c>
      <c r="W464" s="159"/>
      <c r="X464" s="159" t="s">
        <v>337</v>
      </c>
      <c r="Y464" s="159" t="s">
        <v>275</v>
      </c>
      <c r="Z464" s="149"/>
      <c r="AA464" s="149"/>
      <c r="AB464" s="149"/>
      <c r="AC464" s="149"/>
      <c r="AD464" s="149"/>
      <c r="AE464" s="149"/>
      <c r="AF464" s="149"/>
      <c r="AG464" s="149" t="s">
        <v>338</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2">
      <c r="A465" s="156"/>
      <c r="B465" s="157"/>
      <c r="C465" s="203" t="s">
        <v>889</v>
      </c>
      <c r="D465" s="195"/>
      <c r="E465" s="196">
        <v>2.7351999999999999</v>
      </c>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342</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ht="22.5" outlineLevel="1">
      <c r="A466" s="174">
        <v>134</v>
      </c>
      <c r="B466" s="175" t="s">
        <v>890</v>
      </c>
      <c r="C466" s="190" t="s">
        <v>891</v>
      </c>
      <c r="D466" s="176" t="s">
        <v>433</v>
      </c>
      <c r="E466" s="177">
        <v>253.26429999999999</v>
      </c>
      <c r="F466" s="178"/>
      <c r="G466" s="179">
        <f>ROUND(E466*F466,2)</f>
        <v>0</v>
      </c>
      <c r="H466" s="178"/>
      <c r="I466" s="179">
        <f>ROUND(E466*H466,2)</f>
        <v>0</v>
      </c>
      <c r="J466" s="178"/>
      <c r="K466" s="179">
        <f>ROUND(E466*J466,2)</f>
        <v>0</v>
      </c>
      <c r="L466" s="179">
        <v>21</v>
      </c>
      <c r="M466" s="179">
        <f>G466*(1+L466/100)</f>
        <v>0</v>
      </c>
      <c r="N466" s="177">
        <v>0</v>
      </c>
      <c r="O466" s="177">
        <f>ROUND(E466*N466,2)</f>
        <v>0</v>
      </c>
      <c r="P466" s="177">
        <v>2.5510000000000001E-2</v>
      </c>
      <c r="Q466" s="177">
        <f>ROUND(E466*P466,2)</f>
        <v>6.46</v>
      </c>
      <c r="R466" s="179" t="s">
        <v>851</v>
      </c>
      <c r="S466" s="179" t="s">
        <v>273</v>
      </c>
      <c r="T466" s="180" t="s">
        <v>273</v>
      </c>
      <c r="U466" s="159">
        <v>0.11550000000000001</v>
      </c>
      <c r="V466" s="159">
        <f>ROUND(E466*U466,2)</f>
        <v>29.25</v>
      </c>
      <c r="W466" s="159"/>
      <c r="X466" s="159" t="s">
        <v>337</v>
      </c>
      <c r="Y466" s="159" t="s">
        <v>275</v>
      </c>
      <c r="Z466" s="149"/>
      <c r="AA466" s="149"/>
      <c r="AB466" s="149"/>
      <c r="AC466" s="149"/>
      <c r="AD466" s="149"/>
      <c r="AE466" s="149"/>
      <c r="AF466" s="149"/>
      <c r="AG466" s="149" t="s">
        <v>338</v>
      </c>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2">
      <c r="A467" s="156"/>
      <c r="B467" s="157"/>
      <c r="C467" s="203" t="s">
        <v>892</v>
      </c>
      <c r="D467" s="195"/>
      <c r="E467" s="196"/>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342</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c r="A468" s="156"/>
      <c r="B468" s="157"/>
      <c r="C468" s="203" t="s">
        <v>893</v>
      </c>
      <c r="D468" s="195"/>
      <c r="E468" s="196">
        <v>118.68</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342</v>
      </c>
      <c r="AH468" s="149">
        <v>5</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c r="A469" s="156"/>
      <c r="B469" s="157"/>
      <c r="C469" s="203" t="s">
        <v>894</v>
      </c>
      <c r="D469" s="195"/>
      <c r="E469" s="196">
        <v>66.204300000000003</v>
      </c>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342</v>
      </c>
      <c r="AH469" s="149">
        <v>5</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c r="A470" s="156"/>
      <c r="B470" s="157"/>
      <c r="C470" s="203" t="s">
        <v>895</v>
      </c>
      <c r="D470" s="195"/>
      <c r="E470" s="196">
        <v>68.38</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342</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c r="A471" s="174">
        <v>135</v>
      </c>
      <c r="B471" s="175" t="s">
        <v>896</v>
      </c>
      <c r="C471" s="190" t="s">
        <v>897</v>
      </c>
      <c r="D471" s="176" t="s">
        <v>433</v>
      </c>
      <c r="E471" s="177">
        <v>118.68</v>
      </c>
      <c r="F471" s="178"/>
      <c r="G471" s="179">
        <f>ROUND(E471*F471,2)</f>
        <v>0</v>
      </c>
      <c r="H471" s="178"/>
      <c r="I471" s="179">
        <f>ROUND(E471*H471,2)</f>
        <v>0</v>
      </c>
      <c r="J471" s="178"/>
      <c r="K471" s="179">
        <f>ROUND(E471*J471,2)</f>
        <v>0</v>
      </c>
      <c r="L471" s="179">
        <v>21</v>
      </c>
      <c r="M471" s="179">
        <f>G471*(1+L471/100)</f>
        <v>0</v>
      </c>
      <c r="N471" s="177">
        <v>0</v>
      </c>
      <c r="O471" s="177">
        <f>ROUND(E471*N471,2)</f>
        <v>0</v>
      </c>
      <c r="P471" s="177">
        <v>0.02</v>
      </c>
      <c r="Q471" s="177">
        <f>ROUND(E471*P471,2)</f>
        <v>2.37</v>
      </c>
      <c r="R471" s="179" t="s">
        <v>851</v>
      </c>
      <c r="S471" s="179" t="s">
        <v>273</v>
      </c>
      <c r="T471" s="180" t="s">
        <v>273</v>
      </c>
      <c r="U471" s="159">
        <v>0.23</v>
      </c>
      <c r="V471" s="159">
        <f>ROUND(E471*U471,2)</f>
        <v>27.3</v>
      </c>
      <c r="W471" s="159"/>
      <c r="X471" s="159" t="s">
        <v>337</v>
      </c>
      <c r="Y471" s="159" t="s">
        <v>275</v>
      </c>
      <c r="Z471" s="149"/>
      <c r="AA471" s="149"/>
      <c r="AB471" s="149"/>
      <c r="AC471" s="149"/>
      <c r="AD471" s="149"/>
      <c r="AE471" s="149"/>
      <c r="AF471" s="149"/>
      <c r="AG471" s="149" t="s">
        <v>338</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2">
      <c r="A472" s="156"/>
      <c r="B472" s="157"/>
      <c r="C472" s="319" t="s">
        <v>898</v>
      </c>
      <c r="D472" s="320"/>
      <c r="E472" s="320"/>
      <c r="F472" s="320"/>
      <c r="G472" s="320"/>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340</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ht="22.5" outlineLevel="2">
      <c r="A473" s="156"/>
      <c r="B473" s="157"/>
      <c r="C473" s="203" t="s">
        <v>899</v>
      </c>
      <c r="D473" s="195"/>
      <c r="E473" s="196">
        <v>118.68</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342</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c r="A474" s="174">
        <v>136</v>
      </c>
      <c r="B474" s="175" t="s">
        <v>900</v>
      </c>
      <c r="C474" s="190" t="s">
        <v>901</v>
      </c>
      <c r="D474" s="176" t="s">
        <v>433</v>
      </c>
      <c r="E474" s="177">
        <v>66.204300000000003</v>
      </c>
      <c r="F474" s="178"/>
      <c r="G474" s="179">
        <f>ROUND(E474*F474,2)</f>
        <v>0</v>
      </c>
      <c r="H474" s="178"/>
      <c r="I474" s="179">
        <f>ROUND(E474*H474,2)</f>
        <v>0</v>
      </c>
      <c r="J474" s="178"/>
      <c r="K474" s="179">
        <f>ROUND(E474*J474,2)</f>
        <v>0</v>
      </c>
      <c r="L474" s="179">
        <v>21</v>
      </c>
      <c r="M474" s="179">
        <f>G474*(1+L474/100)</f>
        <v>0</v>
      </c>
      <c r="N474" s="177">
        <v>0</v>
      </c>
      <c r="O474" s="177">
        <f>ROUND(E474*N474,2)</f>
        <v>0</v>
      </c>
      <c r="P474" s="177">
        <v>7.0000000000000007E-2</v>
      </c>
      <c r="Q474" s="177">
        <f>ROUND(E474*P474,2)</f>
        <v>4.63</v>
      </c>
      <c r="R474" s="179" t="s">
        <v>851</v>
      </c>
      <c r="S474" s="179" t="s">
        <v>273</v>
      </c>
      <c r="T474" s="180" t="s">
        <v>273</v>
      </c>
      <c r="U474" s="159">
        <v>0.38</v>
      </c>
      <c r="V474" s="159">
        <f>ROUND(E474*U474,2)</f>
        <v>25.16</v>
      </c>
      <c r="W474" s="159"/>
      <c r="X474" s="159" t="s">
        <v>337</v>
      </c>
      <c r="Y474" s="159" t="s">
        <v>275</v>
      </c>
      <c r="Z474" s="149"/>
      <c r="AA474" s="149"/>
      <c r="AB474" s="149"/>
      <c r="AC474" s="149"/>
      <c r="AD474" s="149"/>
      <c r="AE474" s="149"/>
      <c r="AF474" s="149"/>
      <c r="AG474" s="149" t="s">
        <v>338</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c r="A475" s="156"/>
      <c r="B475" s="157"/>
      <c r="C475" s="319" t="s">
        <v>898</v>
      </c>
      <c r="D475" s="320"/>
      <c r="E475" s="320"/>
      <c r="F475" s="320"/>
      <c r="G475" s="320"/>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340</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c r="A476" s="156"/>
      <c r="B476" s="157"/>
      <c r="C476" s="203" t="s">
        <v>902</v>
      </c>
      <c r="D476" s="195"/>
      <c r="E476" s="196"/>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342</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c r="A477" s="156"/>
      <c r="B477" s="157"/>
      <c r="C477" s="203" t="s">
        <v>903</v>
      </c>
      <c r="D477" s="195"/>
      <c r="E477" s="196">
        <v>66.204300000000003</v>
      </c>
      <c r="F477" s="159"/>
      <c r="G477" s="159"/>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342</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ht="22.5" outlineLevel="1">
      <c r="A478" s="174">
        <v>137</v>
      </c>
      <c r="B478" s="175" t="s">
        <v>904</v>
      </c>
      <c r="C478" s="190" t="s">
        <v>905</v>
      </c>
      <c r="D478" s="176" t="s">
        <v>433</v>
      </c>
      <c r="E478" s="177">
        <v>3.0327999999999999</v>
      </c>
      <c r="F478" s="178"/>
      <c r="G478" s="179">
        <f>ROUND(E478*F478,2)</f>
        <v>0</v>
      </c>
      <c r="H478" s="178"/>
      <c r="I478" s="179">
        <f>ROUND(E478*H478,2)</f>
        <v>0</v>
      </c>
      <c r="J478" s="178"/>
      <c r="K478" s="179">
        <f>ROUND(E478*J478,2)</f>
        <v>0</v>
      </c>
      <c r="L478" s="179">
        <v>21</v>
      </c>
      <c r="M478" s="179">
        <f>G478*(1+L478/100)</f>
        <v>0</v>
      </c>
      <c r="N478" s="177">
        <v>0</v>
      </c>
      <c r="O478" s="177">
        <f>ROUND(E478*N478,2)</f>
        <v>0</v>
      </c>
      <c r="P478" s="177">
        <v>5.5E-2</v>
      </c>
      <c r="Q478" s="177">
        <f>ROUND(E478*P478,2)</f>
        <v>0.17</v>
      </c>
      <c r="R478" s="179" t="s">
        <v>851</v>
      </c>
      <c r="S478" s="179" t="s">
        <v>273</v>
      </c>
      <c r="T478" s="180" t="s">
        <v>273</v>
      </c>
      <c r="U478" s="159">
        <v>0.42499999999999999</v>
      </c>
      <c r="V478" s="159">
        <f>ROUND(E478*U478,2)</f>
        <v>1.29</v>
      </c>
      <c r="W478" s="159"/>
      <c r="X478" s="159" t="s">
        <v>337</v>
      </c>
      <c r="Y478" s="159" t="s">
        <v>275</v>
      </c>
      <c r="Z478" s="149"/>
      <c r="AA478" s="149"/>
      <c r="AB478" s="149"/>
      <c r="AC478" s="149"/>
      <c r="AD478" s="149"/>
      <c r="AE478" s="149"/>
      <c r="AF478" s="149"/>
      <c r="AG478" s="149" t="s">
        <v>338</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ht="22.5" outlineLevel="2">
      <c r="A479" s="156"/>
      <c r="B479" s="157"/>
      <c r="C479" s="319" t="s">
        <v>906</v>
      </c>
      <c r="D479" s="320"/>
      <c r="E479" s="320"/>
      <c r="F479" s="320"/>
      <c r="G479" s="320"/>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340</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81" t="str">
        <f>C479</f>
        <v>bez odstupu, po hrubém vybourání otvorů v jakémkoliv zdivu cihelném, včetně pomocného lešení o výšce podlahy do 1900 mm a pro zatížení do 1,5 kPa  (150 kg/m2),</v>
      </c>
      <c r="BB479" s="149"/>
      <c r="BC479" s="149"/>
      <c r="BD479" s="149"/>
      <c r="BE479" s="149"/>
      <c r="BF479" s="149"/>
      <c r="BG479" s="149"/>
      <c r="BH479" s="149"/>
    </row>
    <row r="480" spans="1:60" outlineLevel="2">
      <c r="A480" s="156"/>
      <c r="B480" s="157"/>
      <c r="C480" s="203" t="s">
        <v>907</v>
      </c>
      <c r="D480" s="195"/>
      <c r="E480" s="196">
        <v>2.14</v>
      </c>
      <c r="F480" s="159"/>
      <c r="G480" s="159"/>
      <c r="H480" s="159"/>
      <c r="I480" s="159"/>
      <c r="J480" s="159"/>
      <c r="K480" s="159"/>
      <c r="L480" s="159"/>
      <c r="M480" s="159"/>
      <c r="N480" s="158"/>
      <c r="O480" s="158"/>
      <c r="P480" s="158"/>
      <c r="Q480" s="158"/>
      <c r="R480" s="159"/>
      <c r="S480" s="159"/>
      <c r="T480" s="159"/>
      <c r="U480" s="159"/>
      <c r="V480" s="159"/>
      <c r="W480" s="159"/>
      <c r="X480" s="159"/>
      <c r="Y480" s="159"/>
      <c r="Z480" s="149"/>
      <c r="AA480" s="149"/>
      <c r="AB480" s="149"/>
      <c r="AC480" s="149"/>
      <c r="AD480" s="149"/>
      <c r="AE480" s="149"/>
      <c r="AF480" s="149"/>
      <c r="AG480" s="149" t="s">
        <v>342</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c r="A481" s="156"/>
      <c r="B481" s="157"/>
      <c r="C481" s="203" t="s">
        <v>908</v>
      </c>
      <c r="D481" s="195"/>
      <c r="E481" s="196">
        <v>0.89280000000000004</v>
      </c>
      <c r="F481" s="159"/>
      <c r="G481" s="159"/>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342</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c r="A482" s="174">
        <v>138</v>
      </c>
      <c r="B482" s="175" t="s">
        <v>909</v>
      </c>
      <c r="C482" s="190" t="s">
        <v>910</v>
      </c>
      <c r="D482" s="176" t="s">
        <v>364</v>
      </c>
      <c r="E482" s="177">
        <v>27</v>
      </c>
      <c r="F482" s="178"/>
      <c r="G482" s="179">
        <f>ROUND(E482*F482,2)</f>
        <v>0</v>
      </c>
      <c r="H482" s="178"/>
      <c r="I482" s="179">
        <f>ROUND(E482*H482,2)</f>
        <v>0</v>
      </c>
      <c r="J482" s="178"/>
      <c r="K482" s="179">
        <f>ROUND(E482*J482,2)</f>
        <v>0</v>
      </c>
      <c r="L482" s="179">
        <v>21</v>
      </c>
      <c r="M482" s="179">
        <f>G482*(1+L482/100)</f>
        <v>0</v>
      </c>
      <c r="N482" s="177">
        <v>0</v>
      </c>
      <c r="O482" s="177">
        <f>ROUND(E482*N482,2)</f>
        <v>0</v>
      </c>
      <c r="P482" s="177">
        <v>0</v>
      </c>
      <c r="Q482" s="177">
        <f>ROUND(E482*P482,2)</f>
        <v>0</v>
      </c>
      <c r="R482" s="179" t="s">
        <v>851</v>
      </c>
      <c r="S482" s="179" t="s">
        <v>273</v>
      </c>
      <c r="T482" s="180" t="s">
        <v>273</v>
      </c>
      <c r="U482" s="159">
        <v>0.05</v>
      </c>
      <c r="V482" s="159">
        <f>ROUND(E482*U482,2)</f>
        <v>1.35</v>
      </c>
      <c r="W482" s="159"/>
      <c r="X482" s="159" t="s">
        <v>337</v>
      </c>
      <c r="Y482" s="159" t="s">
        <v>275</v>
      </c>
      <c r="Z482" s="149"/>
      <c r="AA482" s="149"/>
      <c r="AB482" s="149"/>
      <c r="AC482" s="149"/>
      <c r="AD482" s="149"/>
      <c r="AE482" s="149"/>
      <c r="AF482" s="149"/>
      <c r="AG482" s="149" t="s">
        <v>338</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c r="A483" s="156"/>
      <c r="B483" s="157"/>
      <c r="C483" s="319" t="s">
        <v>911</v>
      </c>
      <c r="D483" s="320"/>
      <c r="E483" s="320"/>
      <c r="F483" s="320"/>
      <c r="G483" s="320"/>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340</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2">
      <c r="A484" s="156"/>
      <c r="B484" s="157"/>
      <c r="C484" s="203" t="s">
        <v>912</v>
      </c>
      <c r="D484" s="195"/>
      <c r="E484" s="196">
        <v>27</v>
      </c>
      <c r="F484" s="159"/>
      <c r="G484" s="159"/>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342</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ht="33.75" outlineLevel="1">
      <c r="A485" s="174">
        <v>139</v>
      </c>
      <c r="B485" s="175" t="s">
        <v>913</v>
      </c>
      <c r="C485" s="190" t="s">
        <v>914</v>
      </c>
      <c r="D485" s="176" t="s">
        <v>433</v>
      </c>
      <c r="E485" s="177">
        <v>18.2</v>
      </c>
      <c r="F485" s="178"/>
      <c r="G485" s="179">
        <f>ROUND(E485*F485,2)</f>
        <v>0</v>
      </c>
      <c r="H485" s="178"/>
      <c r="I485" s="179">
        <f>ROUND(E485*H485,2)</f>
        <v>0</v>
      </c>
      <c r="J485" s="178"/>
      <c r="K485" s="179">
        <f>ROUND(E485*J485,2)</f>
        <v>0</v>
      </c>
      <c r="L485" s="179">
        <v>21</v>
      </c>
      <c r="M485" s="179">
        <f>G485*(1+L485/100)</f>
        <v>0</v>
      </c>
      <c r="N485" s="177">
        <v>1.17E-3</v>
      </c>
      <c r="O485" s="177">
        <f>ROUND(E485*N485,2)</f>
        <v>0.02</v>
      </c>
      <c r="P485" s="177">
        <v>7.5999999999999998E-2</v>
      </c>
      <c r="Q485" s="177">
        <f>ROUND(E485*P485,2)</f>
        <v>1.38</v>
      </c>
      <c r="R485" s="179" t="s">
        <v>851</v>
      </c>
      <c r="S485" s="179" t="s">
        <v>273</v>
      </c>
      <c r="T485" s="180" t="s">
        <v>273</v>
      </c>
      <c r="U485" s="159">
        <v>0.93899999999999995</v>
      </c>
      <c r="V485" s="159">
        <f>ROUND(E485*U485,2)</f>
        <v>17.09</v>
      </c>
      <c r="W485" s="159"/>
      <c r="X485" s="159" t="s">
        <v>337</v>
      </c>
      <c r="Y485" s="159" t="s">
        <v>275</v>
      </c>
      <c r="Z485" s="149"/>
      <c r="AA485" s="149"/>
      <c r="AB485" s="149"/>
      <c r="AC485" s="149"/>
      <c r="AD485" s="149"/>
      <c r="AE485" s="149"/>
      <c r="AF485" s="149"/>
      <c r="AG485" s="149" t="s">
        <v>338</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2">
      <c r="A486" s="156"/>
      <c r="B486" s="157"/>
      <c r="C486" s="203" t="s">
        <v>915</v>
      </c>
      <c r="D486" s="195"/>
      <c r="E486" s="196">
        <v>18.2</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342</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ht="33.75" outlineLevel="1">
      <c r="A487" s="174">
        <v>140</v>
      </c>
      <c r="B487" s="175" t="s">
        <v>916</v>
      </c>
      <c r="C487" s="190" t="s">
        <v>917</v>
      </c>
      <c r="D487" s="176" t="s">
        <v>433</v>
      </c>
      <c r="E487" s="177">
        <v>5.0999999999999996</v>
      </c>
      <c r="F487" s="178"/>
      <c r="G487" s="179">
        <f>ROUND(E487*F487,2)</f>
        <v>0</v>
      </c>
      <c r="H487" s="178"/>
      <c r="I487" s="179">
        <f>ROUND(E487*H487,2)</f>
        <v>0</v>
      </c>
      <c r="J487" s="178"/>
      <c r="K487" s="179">
        <f>ROUND(E487*J487,2)</f>
        <v>0</v>
      </c>
      <c r="L487" s="179">
        <v>21</v>
      </c>
      <c r="M487" s="179">
        <f>G487*(1+L487/100)</f>
        <v>0</v>
      </c>
      <c r="N487" s="177">
        <v>1E-3</v>
      </c>
      <c r="O487" s="177">
        <f>ROUND(E487*N487,2)</f>
        <v>0.01</v>
      </c>
      <c r="P487" s="177">
        <v>6.3E-2</v>
      </c>
      <c r="Q487" s="177">
        <f>ROUND(E487*P487,2)</f>
        <v>0.32</v>
      </c>
      <c r="R487" s="179" t="s">
        <v>851</v>
      </c>
      <c r="S487" s="179" t="s">
        <v>273</v>
      </c>
      <c r="T487" s="180" t="s">
        <v>273</v>
      </c>
      <c r="U487" s="159">
        <v>0.71799999999999997</v>
      </c>
      <c r="V487" s="159">
        <f>ROUND(E487*U487,2)</f>
        <v>3.66</v>
      </c>
      <c r="W487" s="159"/>
      <c r="X487" s="159" t="s">
        <v>337</v>
      </c>
      <c r="Y487" s="159" t="s">
        <v>275</v>
      </c>
      <c r="Z487" s="149"/>
      <c r="AA487" s="149"/>
      <c r="AB487" s="149"/>
      <c r="AC487" s="149"/>
      <c r="AD487" s="149"/>
      <c r="AE487" s="149"/>
      <c r="AF487" s="149"/>
      <c r="AG487" s="149" t="s">
        <v>338</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2">
      <c r="A488" s="156"/>
      <c r="B488" s="157"/>
      <c r="C488" s="203" t="s">
        <v>918</v>
      </c>
      <c r="D488" s="195"/>
      <c r="E488" s="196">
        <v>5.0999999999999996</v>
      </c>
      <c r="F488" s="159"/>
      <c r="G488" s="159"/>
      <c r="H488" s="159"/>
      <c r="I488" s="159"/>
      <c r="J488" s="159"/>
      <c r="K488" s="159"/>
      <c r="L488" s="159"/>
      <c r="M488" s="159"/>
      <c r="N488" s="158"/>
      <c r="O488" s="158"/>
      <c r="P488" s="158"/>
      <c r="Q488" s="158"/>
      <c r="R488" s="159"/>
      <c r="S488" s="159"/>
      <c r="T488" s="159"/>
      <c r="U488" s="159"/>
      <c r="V488" s="159"/>
      <c r="W488" s="159"/>
      <c r="X488" s="159"/>
      <c r="Y488" s="159"/>
      <c r="Z488" s="149"/>
      <c r="AA488" s="149"/>
      <c r="AB488" s="149"/>
      <c r="AC488" s="149"/>
      <c r="AD488" s="149"/>
      <c r="AE488" s="149"/>
      <c r="AF488" s="149"/>
      <c r="AG488" s="149" t="s">
        <v>342</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c r="A489" s="156"/>
      <c r="B489" s="157"/>
      <c r="C489" s="203" t="s">
        <v>919</v>
      </c>
      <c r="D489" s="195"/>
      <c r="E489" s="196"/>
      <c r="F489" s="159"/>
      <c r="G489" s="159"/>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342</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c r="A490" s="174">
        <v>141</v>
      </c>
      <c r="B490" s="175" t="s">
        <v>920</v>
      </c>
      <c r="C490" s="190" t="s">
        <v>921</v>
      </c>
      <c r="D490" s="176" t="s">
        <v>433</v>
      </c>
      <c r="E490" s="177">
        <v>0.78200000000000003</v>
      </c>
      <c r="F490" s="178"/>
      <c r="G490" s="179">
        <f>ROUND(E490*F490,2)</f>
        <v>0</v>
      </c>
      <c r="H490" s="178"/>
      <c r="I490" s="179">
        <f>ROUND(E490*H490,2)</f>
        <v>0</v>
      </c>
      <c r="J490" s="178"/>
      <c r="K490" s="179">
        <f>ROUND(E490*J490,2)</f>
        <v>0</v>
      </c>
      <c r="L490" s="179">
        <v>21</v>
      </c>
      <c r="M490" s="179">
        <f>G490*(1+L490/100)</f>
        <v>0</v>
      </c>
      <c r="N490" s="177">
        <v>2.1900000000000001E-3</v>
      </c>
      <c r="O490" s="177">
        <f>ROUND(E490*N490,2)</f>
        <v>0</v>
      </c>
      <c r="P490" s="177">
        <v>0.01</v>
      </c>
      <c r="Q490" s="177">
        <f>ROUND(E490*P490,2)</f>
        <v>0.01</v>
      </c>
      <c r="R490" s="179" t="s">
        <v>851</v>
      </c>
      <c r="S490" s="179" t="s">
        <v>273</v>
      </c>
      <c r="T490" s="180" t="s">
        <v>273</v>
      </c>
      <c r="U490" s="159">
        <v>0.52</v>
      </c>
      <c r="V490" s="159">
        <f>ROUND(E490*U490,2)</f>
        <v>0.41</v>
      </c>
      <c r="W490" s="159"/>
      <c r="X490" s="159" t="s">
        <v>337</v>
      </c>
      <c r="Y490" s="159" t="s">
        <v>275</v>
      </c>
      <c r="Z490" s="149"/>
      <c r="AA490" s="149"/>
      <c r="AB490" s="149"/>
      <c r="AC490" s="149"/>
      <c r="AD490" s="149"/>
      <c r="AE490" s="149"/>
      <c r="AF490" s="149"/>
      <c r="AG490" s="149" t="s">
        <v>338</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2">
      <c r="A491" s="156"/>
      <c r="B491" s="157"/>
      <c r="C491" s="203" t="s">
        <v>922</v>
      </c>
      <c r="D491" s="195"/>
      <c r="E491" s="196">
        <v>0.78200000000000003</v>
      </c>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342</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c r="A492" s="174">
        <v>142</v>
      </c>
      <c r="B492" s="175" t="s">
        <v>923</v>
      </c>
      <c r="C492" s="190" t="s">
        <v>924</v>
      </c>
      <c r="D492" s="176" t="s">
        <v>433</v>
      </c>
      <c r="E492" s="177">
        <v>3.2265000000000001</v>
      </c>
      <c r="F492" s="178"/>
      <c r="G492" s="179">
        <f>ROUND(E492*F492,2)</f>
        <v>0</v>
      </c>
      <c r="H492" s="178"/>
      <c r="I492" s="179">
        <f>ROUND(E492*H492,2)</f>
        <v>0</v>
      </c>
      <c r="J492" s="178"/>
      <c r="K492" s="179">
        <f>ROUND(E492*J492,2)</f>
        <v>0</v>
      </c>
      <c r="L492" s="179">
        <v>21</v>
      </c>
      <c r="M492" s="179">
        <f>G492*(1+L492/100)</f>
        <v>0</v>
      </c>
      <c r="N492" s="177">
        <v>9.2000000000000003E-4</v>
      </c>
      <c r="O492" s="177">
        <f>ROUND(E492*N492,2)</f>
        <v>0</v>
      </c>
      <c r="P492" s="177">
        <v>0.04</v>
      </c>
      <c r="Q492" s="177">
        <f>ROUND(E492*P492,2)</f>
        <v>0.13</v>
      </c>
      <c r="R492" s="179" t="s">
        <v>851</v>
      </c>
      <c r="S492" s="179" t="s">
        <v>273</v>
      </c>
      <c r="T492" s="180" t="s">
        <v>273</v>
      </c>
      <c r="U492" s="159">
        <v>0.373</v>
      </c>
      <c r="V492" s="159">
        <f>ROUND(E492*U492,2)</f>
        <v>1.2</v>
      </c>
      <c r="W492" s="159"/>
      <c r="X492" s="159" t="s">
        <v>337</v>
      </c>
      <c r="Y492" s="159" t="s">
        <v>275</v>
      </c>
      <c r="Z492" s="149"/>
      <c r="AA492" s="149"/>
      <c r="AB492" s="149"/>
      <c r="AC492" s="149"/>
      <c r="AD492" s="149"/>
      <c r="AE492" s="149"/>
      <c r="AF492" s="149"/>
      <c r="AG492" s="149" t="s">
        <v>338</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c r="A493" s="156"/>
      <c r="B493" s="157"/>
      <c r="C493" s="203" t="s">
        <v>925</v>
      </c>
      <c r="D493" s="195"/>
      <c r="E493" s="196">
        <v>3.2265000000000001</v>
      </c>
      <c r="F493" s="159"/>
      <c r="G493" s="159"/>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342</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c r="A494" s="174">
        <v>143</v>
      </c>
      <c r="B494" s="175" t="s">
        <v>926</v>
      </c>
      <c r="C494" s="190" t="s">
        <v>927</v>
      </c>
      <c r="D494" s="176" t="s">
        <v>433</v>
      </c>
      <c r="E494" s="177">
        <v>3.9376000000000002</v>
      </c>
      <c r="F494" s="178"/>
      <c r="G494" s="179">
        <f>ROUND(E494*F494,2)</f>
        <v>0</v>
      </c>
      <c r="H494" s="178"/>
      <c r="I494" s="179">
        <f>ROUND(E494*H494,2)</f>
        <v>0</v>
      </c>
      <c r="J494" s="178"/>
      <c r="K494" s="179">
        <f>ROUND(E494*J494,2)</f>
        <v>0</v>
      </c>
      <c r="L494" s="179">
        <v>21</v>
      </c>
      <c r="M494" s="179">
        <f>G494*(1+L494/100)</f>
        <v>0</v>
      </c>
      <c r="N494" s="177">
        <v>1.17E-3</v>
      </c>
      <c r="O494" s="177">
        <f>ROUND(E494*N494,2)</f>
        <v>0</v>
      </c>
      <c r="P494" s="177">
        <v>3.4000000000000002E-2</v>
      </c>
      <c r="Q494" s="177">
        <f>ROUND(E494*P494,2)</f>
        <v>0.13</v>
      </c>
      <c r="R494" s="179" t="s">
        <v>851</v>
      </c>
      <c r="S494" s="179" t="s">
        <v>273</v>
      </c>
      <c r="T494" s="180" t="s">
        <v>273</v>
      </c>
      <c r="U494" s="159">
        <v>0.53600000000000003</v>
      </c>
      <c r="V494" s="159">
        <f>ROUND(E494*U494,2)</f>
        <v>2.11</v>
      </c>
      <c r="W494" s="159"/>
      <c r="X494" s="159" t="s">
        <v>337</v>
      </c>
      <c r="Y494" s="159" t="s">
        <v>275</v>
      </c>
      <c r="Z494" s="149"/>
      <c r="AA494" s="149"/>
      <c r="AB494" s="149"/>
      <c r="AC494" s="149"/>
      <c r="AD494" s="149"/>
      <c r="AE494" s="149"/>
      <c r="AF494" s="149"/>
      <c r="AG494" s="149" t="s">
        <v>338</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c r="A495" s="156"/>
      <c r="B495" s="157"/>
      <c r="C495" s="203" t="s">
        <v>928</v>
      </c>
      <c r="D495" s="195"/>
      <c r="E495" s="196">
        <v>3.9376000000000002</v>
      </c>
      <c r="F495" s="159"/>
      <c r="G495" s="159"/>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342</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c r="A496" s="174">
        <v>144</v>
      </c>
      <c r="B496" s="175" t="s">
        <v>929</v>
      </c>
      <c r="C496" s="190" t="s">
        <v>930</v>
      </c>
      <c r="D496" s="176" t="s">
        <v>469</v>
      </c>
      <c r="E496" s="177">
        <v>31.65</v>
      </c>
      <c r="F496" s="178"/>
      <c r="G496" s="179">
        <f>ROUND(E496*F496,2)</f>
        <v>0</v>
      </c>
      <c r="H496" s="178"/>
      <c r="I496" s="179">
        <f>ROUND(E496*H496,2)</f>
        <v>0</v>
      </c>
      <c r="J496" s="178"/>
      <c r="K496" s="179">
        <f>ROUND(E496*J496,2)</f>
        <v>0</v>
      </c>
      <c r="L496" s="179">
        <v>21</v>
      </c>
      <c r="M496" s="179">
        <f>G496*(1+L496/100)</f>
        <v>0</v>
      </c>
      <c r="N496" s="177">
        <v>0</v>
      </c>
      <c r="O496" s="177">
        <f>ROUND(E496*N496,2)</f>
        <v>0</v>
      </c>
      <c r="P496" s="177">
        <v>1.383E-2</v>
      </c>
      <c r="Q496" s="177">
        <f>ROUND(E496*P496,2)</f>
        <v>0.44</v>
      </c>
      <c r="R496" s="179" t="s">
        <v>851</v>
      </c>
      <c r="S496" s="179" t="s">
        <v>273</v>
      </c>
      <c r="T496" s="180" t="s">
        <v>273</v>
      </c>
      <c r="U496" s="159">
        <v>0.12</v>
      </c>
      <c r="V496" s="159">
        <f>ROUND(E496*U496,2)</f>
        <v>3.8</v>
      </c>
      <c r="W496" s="159"/>
      <c r="X496" s="159" t="s">
        <v>337</v>
      </c>
      <c r="Y496" s="159" t="s">
        <v>275</v>
      </c>
      <c r="Z496" s="149"/>
      <c r="AA496" s="149"/>
      <c r="AB496" s="149"/>
      <c r="AC496" s="149"/>
      <c r="AD496" s="149"/>
      <c r="AE496" s="149"/>
      <c r="AF496" s="149"/>
      <c r="AG496" s="149" t="s">
        <v>338</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c r="A497" s="156"/>
      <c r="B497" s="157"/>
      <c r="C497" s="203" t="s">
        <v>931</v>
      </c>
      <c r="D497" s="195"/>
      <c r="E497" s="196">
        <v>31.65</v>
      </c>
      <c r="F497" s="159"/>
      <c r="G497" s="159"/>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342</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c r="A498" s="174">
        <v>145</v>
      </c>
      <c r="B498" s="175" t="s">
        <v>932</v>
      </c>
      <c r="C498" s="190" t="s">
        <v>933</v>
      </c>
      <c r="D498" s="176" t="s">
        <v>469</v>
      </c>
      <c r="E498" s="177">
        <v>20.8</v>
      </c>
      <c r="F498" s="178"/>
      <c r="G498" s="179">
        <f>ROUND(E498*F498,2)</f>
        <v>0</v>
      </c>
      <c r="H498" s="178"/>
      <c r="I498" s="179">
        <f>ROUND(E498*H498,2)</f>
        <v>0</v>
      </c>
      <c r="J498" s="178"/>
      <c r="K498" s="179">
        <f>ROUND(E498*J498,2)</f>
        <v>0</v>
      </c>
      <c r="L498" s="179">
        <v>21</v>
      </c>
      <c r="M498" s="179">
        <f>G498*(1+L498/100)</f>
        <v>0</v>
      </c>
      <c r="N498" s="177">
        <v>0</v>
      </c>
      <c r="O498" s="177">
        <f>ROUND(E498*N498,2)</f>
        <v>0</v>
      </c>
      <c r="P498" s="177">
        <v>4.6000000000000001E-4</v>
      </c>
      <c r="Q498" s="177">
        <f>ROUND(E498*P498,2)</f>
        <v>0.01</v>
      </c>
      <c r="R498" s="179" t="s">
        <v>851</v>
      </c>
      <c r="S498" s="179" t="s">
        <v>273</v>
      </c>
      <c r="T498" s="180" t="s">
        <v>273</v>
      </c>
      <c r="U498" s="159">
        <v>1.5</v>
      </c>
      <c r="V498" s="159">
        <f>ROUND(E498*U498,2)</f>
        <v>31.2</v>
      </c>
      <c r="W498" s="159"/>
      <c r="X498" s="159" t="s">
        <v>337</v>
      </c>
      <c r="Y498" s="159" t="s">
        <v>275</v>
      </c>
      <c r="Z498" s="149"/>
      <c r="AA498" s="149"/>
      <c r="AB498" s="149"/>
      <c r="AC498" s="149"/>
      <c r="AD498" s="149"/>
      <c r="AE498" s="149"/>
      <c r="AF498" s="149"/>
      <c r="AG498" s="149" t="s">
        <v>338</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c r="A499" s="156"/>
      <c r="B499" s="157"/>
      <c r="C499" s="203" t="s">
        <v>934</v>
      </c>
      <c r="D499" s="195"/>
      <c r="E499" s="196"/>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342</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c r="A500" s="156"/>
      <c r="B500" s="157"/>
      <c r="C500" s="203" t="s">
        <v>935</v>
      </c>
      <c r="D500" s="195"/>
      <c r="E500" s="196">
        <v>13.6</v>
      </c>
      <c r="F500" s="159"/>
      <c r="G500" s="159"/>
      <c r="H500" s="159"/>
      <c r="I500" s="159"/>
      <c r="J500" s="159"/>
      <c r="K500" s="159"/>
      <c r="L500" s="159"/>
      <c r="M500" s="159"/>
      <c r="N500" s="158"/>
      <c r="O500" s="158"/>
      <c r="P500" s="158"/>
      <c r="Q500" s="158"/>
      <c r="R500" s="159"/>
      <c r="S500" s="159"/>
      <c r="T500" s="159"/>
      <c r="U500" s="159"/>
      <c r="V500" s="159"/>
      <c r="W500" s="159"/>
      <c r="X500" s="159"/>
      <c r="Y500" s="159"/>
      <c r="Z500" s="149"/>
      <c r="AA500" s="149"/>
      <c r="AB500" s="149"/>
      <c r="AC500" s="149"/>
      <c r="AD500" s="149"/>
      <c r="AE500" s="149"/>
      <c r="AF500" s="149"/>
      <c r="AG500" s="149" t="s">
        <v>342</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c r="A501" s="156"/>
      <c r="B501" s="157"/>
      <c r="C501" s="203" t="s">
        <v>936</v>
      </c>
      <c r="D501" s="195"/>
      <c r="E501" s="196">
        <v>7.2</v>
      </c>
      <c r="F501" s="159"/>
      <c r="G501" s="159"/>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342</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ht="22.5" outlineLevel="1">
      <c r="A502" s="174">
        <v>146</v>
      </c>
      <c r="B502" s="175" t="s">
        <v>937</v>
      </c>
      <c r="C502" s="190" t="s">
        <v>938</v>
      </c>
      <c r="D502" s="176" t="s">
        <v>364</v>
      </c>
      <c r="E502" s="177">
        <v>18</v>
      </c>
      <c r="F502" s="178"/>
      <c r="G502" s="179">
        <f>ROUND(E502*F502,2)</f>
        <v>0</v>
      </c>
      <c r="H502" s="178"/>
      <c r="I502" s="179">
        <f>ROUND(E502*H502,2)</f>
        <v>0</v>
      </c>
      <c r="J502" s="178"/>
      <c r="K502" s="179">
        <f>ROUND(E502*J502,2)</f>
        <v>0</v>
      </c>
      <c r="L502" s="179">
        <v>21</v>
      </c>
      <c r="M502" s="179">
        <f>G502*(1+L502/100)</f>
        <v>0</v>
      </c>
      <c r="N502" s="177">
        <v>0</v>
      </c>
      <c r="O502" s="177">
        <f>ROUND(E502*N502,2)</f>
        <v>0</v>
      </c>
      <c r="P502" s="177">
        <v>8.0000000000000002E-3</v>
      </c>
      <c r="Q502" s="177">
        <f>ROUND(E502*P502,2)</f>
        <v>0.14000000000000001</v>
      </c>
      <c r="R502" s="179" t="s">
        <v>851</v>
      </c>
      <c r="S502" s="179" t="s">
        <v>273</v>
      </c>
      <c r="T502" s="180" t="s">
        <v>273</v>
      </c>
      <c r="U502" s="159">
        <v>0.24299999999999999</v>
      </c>
      <c r="V502" s="159">
        <f>ROUND(E502*U502,2)</f>
        <v>4.37</v>
      </c>
      <c r="W502" s="159"/>
      <c r="X502" s="159" t="s">
        <v>337</v>
      </c>
      <c r="Y502" s="159" t="s">
        <v>275</v>
      </c>
      <c r="Z502" s="149"/>
      <c r="AA502" s="149"/>
      <c r="AB502" s="149"/>
      <c r="AC502" s="149"/>
      <c r="AD502" s="149"/>
      <c r="AE502" s="149"/>
      <c r="AF502" s="149"/>
      <c r="AG502" s="149" t="s">
        <v>338</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c r="A503" s="156"/>
      <c r="B503" s="157"/>
      <c r="C503" s="319" t="s">
        <v>939</v>
      </c>
      <c r="D503" s="320"/>
      <c r="E503" s="320"/>
      <c r="F503" s="320"/>
      <c r="G503" s="320"/>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340</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ht="22.5" outlineLevel="1">
      <c r="A504" s="174">
        <v>147</v>
      </c>
      <c r="B504" s="175" t="s">
        <v>940</v>
      </c>
      <c r="C504" s="190" t="s">
        <v>941</v>
      </c>
      <c r="D504" s="176" t="s">
        <v>364</v>
      </c>
      <c r="E504" s="177">
        <v>15</v>
      </c>
      <c r="F504" s="178"/>
      <c r="G504" s="179">
        <f>ROUND(E504*F504,2)</f>
        <v>0</v>
      </c>
      <c r="H504" s="178"/>
      <c r="I504" s="179">
        <f>ROUND(E504*H504,2)</f>
        <v>0</v>
      </c>
      <c r="J504" s="178"/>
      <c r="K504" s="179">
        <f>ROUND(E504*J504,2)</f>
        <v>0</v>
      </c>
      <c r="L504" s="179">
        <v>21</v>
      </c>
      <c r="M504" s="179">
        <f>G504*(1+L504/100)</f>
        <v>0</v>
      </c>
      <c r="N504" s="177">
        <v>6.7000000000000002E-4</v>
      </c>
      <c r="O504" s="177">
        <f>ROUND(E504*N504,2)</f>
        <v>0.01</v>
      </c>
      <c r="P504" s="177">
        <v>1.2E-2</v>
      </c>
      <c r="Q504" s="177">
        <f>ROUND(E504*P504,2)</f>
        <v>0.18</v>
      </c>
      <c r="R504" s="179" t="s">
        <v>851</v>
      </c>
      <c r="S504" s="179" t="s">
        <v>273</v>
      </c>
      <c r="T504" s="180" t="s">
        <v>273</v>
      </c>
      <c r="U504" s="159">
        <v>0.61399999999999999</v>
      </c>
      <c r="V504" s="159">
        <f>ROUND(E504*U504,2)</f>
        <v>9.2100000000000009</v>
      </c>
      <c r="W504" s="159"/>
      <c r="X504" s="159" t="s">
        <v>337</v>
      </c>
      <c r="Y504" s="159" t="s">
        <v>275</v>
      </c>
      <c r="Z504" s="149"/>
      <c r="AA504" s="149"/>
      <c r="AB504" s="149"/>
      <c r="AC504" s="149"/>
      <c r="AD504" s="149"/>
      <c r="AE504" s="149"/>
      <c r="AF504" s="149"/>
      <c r="AG504" s="149" t="s">
        <v>338</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c r="A505" s="156"/>
      <c r="B505" s="157"/>
      <c r="C505" s="319" t="s">
        <v>939</v>
      </c>
      <c r="D505" s="320"/>
      <c r="E505" s="320"/>
      <c r="F505" s="320"/>
      <c r="G505" s="320"/>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340</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2">
      <c r="A506" s="156"/>
      <c r="B506" s="157"/>
      <c r="C506" s="308" t="s">
        <v>942</v>
      </c>
      <c r="D506" s="309"/>
      <c r="E506" s="309"/>
      <c r="F506" s="309"/>
      <c r="G506" s="309"/>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278</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ht="22.5" outlineLevel="1">
      <c r="A507" s="174">
        <v>148</v>
      </c>
      <c r="B507" s="175" t="s">
        <v>943</v>
      </c>
      <c r="C507" s="190" t="s">
        <v>944</v>
      </c>
      <c r="D507" s="176" t="s">
        <v>364</v>
      </c>
      <c r="E507" s="177">
        <v>2</v>
      </c>
      <c r="F507" s="178"/>
      <c r="G507" s="179">
        <f>ROUND(E507*F507,2)</f>
        <v>0</v>
      </c>
      <c r="H507" s="178"/>
      <c r="I507" s="179">
        <f>ROUND(E507*H507,2)</f>
        <v>0</v>
      </c>
      <c r="J507" s="178"/>
      <c r="K507" s="179">
        <f>ROUND(E507*J507,2)</f>
        <v>0</v>
      </c>
      <c r="L507" s="179">
        <v>21</v>
      </c>
      <c r="M507" s="179">
        <f>G507*(1+L507/100)</f>
        <v>0</v>
      </c>
      <c r="N507" s="177">
        <v>6.7000000000000002E-4</v>
      </c>
      <c r="O507" s="177">
        <f>ROUND(E507*N507,2)</f>
        <v>0</v>
      </c>
      <c r="P507" s="177">
        <v>1.6E-2</v>
      </c>
      <c r="Q507" s="177">
        <f>ROUND(E507*P507,2)</f>
        <v>0.03</v>
      </c>
      <c r="R507" s="179" t="s">
        <v>851</v>
      </c>
      <c r="S507" s="179" t="s">
        <v>273</v>
      </c>
      <c r="T507" s="180" t="s">
        <v>273</v>
      </c>
      <c r="U507" s="159">
        <v>0.84</v>
      </c>
      <c r="V507" s="159">
        <f>ROUND(E507*U507,2)</f>
        <v>1.68</v>
      </c>
      <c r="W507" s="159"/>
      <c r="X507" s="159" t="s">
        <v>337</v>
      </c>
      <c r="Y507" s="159" t="s">
        <v>275</v>
      </c>
      <c r="Z507" s="149"/>
      <c r="AA507" s="149"/>
      <c r="AB507" s="149"/>
      <c r="AC507" s="149"/>
      <c r="AD507" s="149"/>
      <c r="AE507" s="149"/>
      <c r="AF507" s="149"/>
      <c r="AG507" s="149" t="s">
        <v>338</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2">
      <c r="A508" s="156"/>
      <c r="B508" s="157"/>
      <c r="C508" s="319" t="s">
        <v>939</v>
      </c>
      <c r="D508" s="320"/>
      <c r="E508" s="320"/>
      <c r="F508" s="320"/>
      <c r="G508" s="320"/>
      <c r="H508" s="159"/>
      <c r="I508" s="159"/>
      <c r="J508" s="159"/>
      <c r="K508" s="159"/>
      <c r="L508" s="159"/>
      <c r="M508" s="159"/>
      <c r="N508" s="158"/>
      <c r="O508" s="158"/>
      <c r="P508" s="158"/>
      <c r="Q508" s="158"/>
      <c r="R508" s="159"/>
      <c r="S508" s="159"/>
      <c r="T508" s="159"/>
      <c r="U508" s="159"/>
      <c r="V508" s="159"/>
      <c r="W508" s="159"/>
      <c r="X508" s="159"/>
      <c r="Y508" s="159"/>
      <c r="Z508" s="149"/>
      <c r="AA508" s="149"/>
      <c r="AB508" s="149"/>
      <c r="AC508" s="149"/>
      <c r="AD508" s="149"/>
      <c r="AE508" s="149"/>
      <c r="AF508" s="149"/>
      <c r="AG508" s="149" t="s">
        <v>340</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c r="A509" s="156"/>
      <c r="B509" s="157"/>
      <c r="C509" s="308" t="s">
        <v>942</v>
      </c>
      <c r="D509" s="309"/>
      <c r="E509" s="309"/>
      <c r="F509" s="309"/>
      <c r="G509" s="309"/>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278</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ht="22.5" outlineLevel="1">
      <c r="A510" s="174">
        <v>149</v>
      </c>
      <c r="B510" s="175" t="s">
        <v>945</v>
      </c>
      <c r="C510" s="190" t="s">
        <v>946</v>
      </c>
      <c r="D510" s="176" t="s">
        <v>364</v>
      </c>
      <c r="E510" s="177">
        <v>11</v>
      </c>
      <c r="F510" s="178"/>
      <c r="G510" s="179">
        <f>ROUND(E510*F510,2)</f>
        <v>0</v>
      </c>
      <c r="H510" s="178"/>
      <c r="I510" s="179">
        <f>ROUND(E510*H510,2)</f>
        <v>0</v>
      </c>
      <c r="J510" s="178"/>
      <c r="K510" s="179">
        <f>ROUND(E510*J510,2)</f>
        <v>0</v>
      </c>
      <c r="L510" s="179">
        <v>21</v>
      </c>
      <c r="M510" s="179">
        <f>G510*(1+L510/100)</f>
        <v>0</v>
      </c>
      <c r="N510" s="177">
        <v>3.4000000000000002E-4</v>
      </c>
      <c r="O510" s="177">
        <f>ROUND(E510*N510,2)</f>
        <v>0</v>
      </c>
      <c r="P510" s="177">
        <v>5.3999999999999999E-2</v>
      </c>
      <c r="Q510" s="177">
        <f>ROUND(E510*P510,2)</f>
        <v>0.59</v>
      </c>
      <c r="R510" s="179" t="s">
        <v>851</v>
      </c>
      <c r="S510" s="179" t="s">
        <v>273</v>
      </c>
      <c r="T510" s="180" t="s">
        <v>273</v>
      </c>
      <c r="U510" s="159">
        <v>0.38100000000000001</v>
      </c>
      <c r="V510" s="159">
        <f>ROUND(E510*U510,2)</f>
        <v>4.1900000000000004</v>
      </c>
      <c r="W510" s="159"/>
      <c r="X510" s="159" t="s">
        <v>337</v>
      </c>
      <c r="Y510" s="159" t="s">
        <v>275</v>
      </c>
      <c r="Z510" s="149"/>
      <c r="AA510" s="149"/>
      <c r="AB510" s="149"/>
      <c r="AC510" s="149"/>
      <c r="AD510" s="149"/>
      <c r="AE510" s="149"/>
      <c r="AF510" s="149"/>
      <c r="AG510" s="149" t="s">
        <v>338</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2">
      <c r="A511" s="156"/>
      <c r="B511" s="157"/>
      <c r="C511" s="319" t="s">
        <v>939</v>
      </c>
      <c r="D511" s="320"/>
      <c r="E511" s="320"/>
      <c r="F511" s="320"/>
      <c r="G511" s="320"/>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340</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2">
      <c r="A512" s="156"/>
      <c r="B512" s="157"/>
      <c r="C512" s="308" t="s">
        <v>942</v>
      </c>
      <c r="D512" s="309"/>
      <c r="E512" s="309"/>
      <c r="F512" s="309"/>
      <c r="G512" s="309"/>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278</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c r="A513" s="156"/>
      <c r="B513" s="157"/>
      <c r="C513" s="203" t="s">
        <v>947</v>
      </c>
      <c r="D513" s="195"/>
      <c r="E513" s="196">
        <v>1</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342</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c r="A514" s="156"/>
      <c r="B514" s="157"/>
      <c r="C514" s="203" t="s">
        <v>948</v>
      </c>
      <c r="D514" s="195"/>
      <c r="E514" s="196">
        <v>10</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342</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ht="22.5" outlineLevel="1">
      <c r="A515" s="174">
        <v>150</v>
      </c>
      <c r="B515" s="175" t="s">
        <v>949</v>
      </c>
      <c r="C515" s="190" t="s">
        <v>950</v>
      </c>
      <c r="D515" s="176" t="s">
        <v>364</v>
      </c>
      <c r="E515" s="177">
        <v>15</v>
      </c>
      <c r="F515" s="178"/>
      <c r="G515" s="179">
        <f>ROUND(E515*F515,2)</f>
        <v>0</v>
      </c>
      <c r="H515" s="178"/>
      <c r="I515" s="179">
        <f>ROUND(E515*H515,2)</f>
        <v>0</v>
      </c>
      <c r="J515" s="178"/>
      <c r="K515" s="179">
        <f>ROUND(E515*J515,2)</f>
        <v>0</v>
      </c>
      <c r="L515" s="179">
        <v>21</v>
      </c>
      <c r="M515" s="179">
        <f>G515*(1+L515/100)</f>
        <v>0</v>
      </c>
      <c r="N515" s="177">
        <v>1.33E-3</v>
      </c>
      <c r="O515" s="177">
        <f>ROUND(E515*N515,2)</f>
        <v>0.02</v>
      </c>
      <c r="P515" s="177">
        <v>7.3999999999999996E-2</v>
      </c>
      <c r="Q515" s="177">
        <f>ROUND(E515*P515,2)</f>
        <v>1.1100000000000001</v>
      </c>
      <c r="R515" s="179" t="s">
        <v>851</v>
      </c>
      <c r="S515" s="179" t="s">
        <v>273</v>
      </c>
      <c r="T515" s="180" t="s">
        <v>273</v>
      </c>
      <c r="U515" s="159">
        <v>0.79600000000000004</v>
      </c>
      <c r="V515" s="159">
        <f>ROUND(E515*U515,2)</f>
        <v>11.94</v>
      </c>
      <c r="W515" s="159"/>
      <c r="X515" s="159" t="s">
        <v>337</v>
      </c>
      <c r="Y515" s="159" t="s">
        <v>275</v>
      </c>
      <c r="Z515" s="149"/>
      <c r="AA515" s="149"/>
      <c r="AB515" s="149"/>
      <c r="AC515" s="149"/>
      <c r="AD515" s="149"/>
      <c r="AE515" s="149"/>
      <c r="AF515" s="149"/>
      <c r="AG515" s="149" t="s">
        <v>338</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2">
      <c r="A516" s="156"/>
      <c r="B516" s="157"/>
      <c r="C516" s="319" t="s">
        <v>939</v>
      </c>
      <c r="D516" s="320"/>
      <c r="E516" s="320"/>
      <c r="F516" s="320"/>
      <c r="G516" s="320"/>
      <c r="H516" s="159"/>
      <c r="I516" s="159"/>
      <c r="J516" s="159"/>
      <c r="K516" s="159"/>
      <c r="L516" s="159"/>
      <c r="M516" s="159"/>
      <c r="N516" s="158"/>
      <c r="O516" s="158"/>
      <c r="P516" s="158"/>
      <c r="Q516" s="158"/>
      <c r="R516" s="159"/>
      <c r="S516" s="159"/>
      <c r="T516" s="159"/>
      <c r="U516" s="159"/>
      <c r="V516" s="159"/>
      <c r="W516" s="159"/>
      <c r="X516" s="159"/>
      <c r="Y516" s="159"/>
      <c r="Z516" s="149"/>
      <c r="AA516" s="149"/>
      <c r="AB516" s="149"/>
      <c r="AC516" s="149"/>
      <c r="AD516" s="149"/>
      <c r="AE516" s="149"/>
      <c r="AF516" s="149"/>
      <c r="AG516" s="149" t="s">
        <v>340</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c r="A517" s="156"/>
      <c r="B517" s="157"/>
      <c r="C517" s="308" t="s">
        <v>942</v>
      </c>
      <c r="D517" s="309"/>
      <c r="E517" s="309"/>
      <c r="F517" s="309"/>
      <c r="G517" s="309"/>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278</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2">
      <c r="A518" s="156"/>
      <c r="B518" s="157"/>
      <c r="C518" s="203" t="s">
        <v>951</v>
      </c>
      <c r="D518" s="195"/>
      <c r="E518" s="196">
        <v>5</v>
      </c>
      <c r="F518" s="159"/>
      <c r="G518" s="159"/>
      <c r="H518" s="159"/>
      <c r="I518" s="159"/>
      <c r="J518" s="159"/>
      <c r="K518" s="159"/>
      <c r="L518" s="159"/>
      <c r="M518" s="159"/>
      <c r="N518" s="158"/>
      <c r="O518" s="158"/>
      <c r="P518" s="158"/>
      <c r="Q518" s="158"/>
      <c r="R518" s="159"/>
      <c r="S518" s="159"/>
      <c r="T518" s="159"/>
      <c r="U518" s="159"/>
      <c r="V518" s="159"/>
      <c r="W518" s="159"/>
      <c r="X518" s="159"/>
      <c r="Y518" s="159"/>
      <c r="Z518" s="149"/>
      <c r="AA518" s="149"/>
      <c r="AB518" s="149"/>
      <c r="AC518" s="149"/>
      <c r="AD518" s="149"/>
      <c r="AE518" s="149"/>
      <c r="AF518" s="149"/>
      <c r="AG518" s="149" t="s">
        <v>342</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c r="A519" s="156"/>
      <c r="B519" s="157"/>
      <c r="C519" s="203" t="s">
        <v>948</v>
      </c>
      <c r="D519" s="195"/>
      <c r="E519" s="196">
        <v>10</v>
      </c>
      <c r="F519" s="159"/>
      <c r="G519" s="159"/>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342</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ht="22.5" outlineLevel="1">
      <c r="A520" s="174">
        <v>151</v>
      </c>
      <c r="B520" s="175" t="s">
        <v>952</v>
      </c>
      <c r="C520" s="190" t="s">
        <v>953</v>
      </c>
      <c r="D520" s="176" t="s">
        <v>364</v>
      </c>
      <c r="E520" s="177">
        <v>1</v>
      </c>
      <c r="F520" s="178"/>
      <c r="G520" s="179">
        <f>ROUND(E520*F520,2)</f>
        <v>0</v>
      </c>
      <c r="H520" s="178"/>
      <c r="I520" s="179">
        <f>ROUND(E520*H520,2)</f>
        <v>0</v>
      </c>
      <c r="J520" s="178"/>
      <c r="K520" s="179">
        <f>ROUND(E520*J520,2)</f>
        <v>0</v>
      </c>
      <c r="L520" s="179">
        <v>21</v>
      </c>
      <c r="M520" s="179">
        <f>G520*(1+L520/100)</f>
        <v>0</v>
      </c>
      <c r="N520" s="177">
        <v>3.4000000000000002E-4</v>
      </c>
      <c r="O520" s="177">
        <f>ROUND(E520*N520,2)</f>
        <v>0</v>
      </c>
      <c r="P520" s="177">
        <v>6.9000000000000006E-2</v>
      </c>
      <c r="Q520" s="177">
        <f>ROUND(E520*P520,2)</f>
        <v>7.0000000000000007E-2</v>
      </c>
      <c r="R520" s="179" t="s">
        <v>851</v>
      </c>
      <c r="S520" s="179" t="s">
        <v>273</v>
      </c>
      <c r="T520" s="180" t="s">
        <v>273</v>
      </c>
      <c r="U520" s="159">
        <v>0.21299999999999999</v>
      </c>
      <c r="V520" s="159">
        <f>ROUND(E520*U520,2)</f>
        <v>0.21</v>
      </c>
      <c r="W520" s="159"/>
      <c r="X520" s="159" t="s">
        <v>337</v>
      </c>
      <c r="Y520" s="159" t="s">
        <v>275</v>
      </c>
      <c r="Z520" s="149"/>
      <c r="AA520" s="149"/>
      <c r="AB520" s="149"/>
      <c r="AC520" s="149"/>
      <c r="AD520" s="149"/>
      <c r="AE520" s="149"/>
      <c r="AF520" s="149"/>
      <c r="AG520" s="149" t="s">
        <v>338</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2">
      <c r="A521" s="156"/>
      <c r="B521" s="157"/>
      <c r="C521" s="319" t="s">
        <v>939</v>
      </c>
      <c r="D521" s="320"/>
      <c r="E521" s="320"/>
      <c r="F521" s="320"/>
      <c r="G521" s="320"/>
      <c r="H521" s="159"/>
      <c r="I521" s="159"/>
      <c r="J521" s="159"/>
      <c r="K521" s="159"/>
      <c r="L521" s="159"/>
      <c r="M521" s="159"/>
      <c r="N521" s="158"/>
      <c r="O521" s="158"/>
      <c r="P521" s="158"/>
      <c r="Q521" s="158"/>
      <c r="R521" s="159"/>
      <c r="S521" s="159"/>
      <c r="T521" s="159"/>
      <c r="U521" s="159"/>
      <c r="V521" s="159"/>
      <c r="W521" s="159"/>
      <c r="X521" s="159"/>
      <c r="Y521" s="159"/>
      <c r="Z521" s="149"/>
      <c r="AA521" s="149"/>
      <c r="AB521" s="149"/>
      <c r="AC521" s="149"/>
      <c r="AD521" s="149"/>
      <c r="AE521" s="149"/>
      <c r="AF521" s="149"/>
      <c r="AG521" s="149" t="s">
        <v>340</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c r="A522" s="156"/>
      <c r="B522" s="157"/>
      <c r="C522" s="308" t="s">
        <v>942</v>
      </c>
      <c r="D522" s="309"/>
      <c r="E522" s="309"/>
      <c r="F522" s="309"/>
      <c r="G522" s="309"/>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278</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2">
      <c r="A523" s="156"/>
      <c r="B523" s="157"/>
      <c r="C523" s="203" t="s">
        <v>954</v>
      </c>
      <c r="D523" s="195"/>
      <c r="E523" s="196">
        <v>1</v>
      </c>
      <c r="F523" s="159"/>
      <c r="G523" s="159"/>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342</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ht="22.5" outlineLevel="1">
      <c r="A524" s="174">
        <v>152</v>
      </c>
      <c r="B524" s="175" t="s">
        <v>955</v>
      </c>
      <c r="C524" s="190" t="s">
        <v>956</v>
      </c>
      <c r="D524" s="176" t="s">
        <v>364</v>
      </c>
      <c r="E524" s="177">
        <v>13</v>
      </c>
      <c r="F524" s="178"/>
      <c r="G524" s="179">
        <f>ROUND(E524*F524,2)</f>
        <v>0</v>
      </c>
      <c r="H524" s="178"/>
      <c r="I524" s="179">
        <f>ROUND(E524*H524,2)</f>
        <v>0</v>
      </c>
      <c r="J524" s="178"/>
      <c r="K524" s="179">
        <f>ROUND(E524*J524,2)</f>
        <v>0</v>
      </c>
      <c r="L524" s="179">
        <v>21</v>
      </c>
      <c r="M524" s="179">
        <f>G524*(1+L524/100)</f>
        <v>0</v>
      </c>
      <c r="N524" s="177">
        <v>3.4000000000000002E-4</v>
      </c>
      <c r="O524" s="177">
        <f>ROUND(E524*N524,2)</f>
        <v>0</v>
      </c>
      <c r="P524" s="177">
        <v>0.13800000000000001</v>
      </c>
      <c r="Q524" s="177">
        <f>ROUND(E524*P524,2)</f>
        <v>1.79</v>
      </c>
      <c r="R524" s="179" t="s">
        <v>851</v>
      </c>
      <c r="S524" s="179" t="s">
        <v>273</v>
      </c>
      <c r="T524" s="180" t="s">
        <v>273</v>
      </c>
      <c r="U524" s="159">
        <v>0.81299999999999994</v>
      </c>
      <c r="V524" s="159">
        <f>ROUND(E524*U524,2)</f>
        <v>10.57</v>
      </c>
      <c r="W524" s="159"/>
      <c r="X524" s="159" t="s">
        <v>337</v>
      </c>
      <c r="Y524" s="159" t="s">
        <v>275</v>
      </c>
      <c r="Z524" s="149"/>
      <c r="AA524" s="149"/>
      <c r="AB524" s="149"/>
      <c r="AC524" s="149"/>
      <c r="AD524" s="149"/>
      <c r="AE524" s="149"/>
      <c r="AF524" s="149"/>
      <c r="AG524" s="149" t="s">
        <v>338</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2">
      <c r="A525" s="156"/>
      <c r="B525" s="157"/>
      <c r="C525" s="319" t="s">
        <v>939</v>
      </c>
      <c r="D525" s="320"/>
      <c r="E525" s="320"/>
      <c r="F525" s="320"/>
      <c r="G525" s="320"/>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340</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2">
      <c r="A526" s="156"/>
      <c r="B526" s="157"/>
      <c r="C526" s="308" t="s">
        <v>942</v>
      </c>
      <c r="D526" s="309"/>
      <c r="E526" s="309"/>
      <c r="F526" s="309"/>
      <c r="G526" s="309"/>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278</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c r="A527" s="156"/>
      <c r="B527" s="157"/>
      <c r="C527" s="203" t="s">
        <v>957</v>
      </c>
      <c r="D527" s="195"/>
      <c r="E527" s="196">
        <v>3</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342</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c r="A528" s="156"/>
      <c r="B528" s="157"/>
      <c r="C528" s="203" t="s">
        <v>948</v>
      </c>
      <c r="D528" s="195"/>
      <c r="E528" s="196">
        <v>10</v>
      </c>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342</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ht="22.5" outlineLevel="1">
      <c r="A529" s="174">
        <v>153</v>
      </c>
      <c r="B529" s="175" t="s">
        <v>958</v>
      </c>
      <c r="C529" s="190" t="s">
        <v>959</v>
      </c>
      <c r="D529" s="176" t="s">
        <v>364</v>
      </c>
      <c r="E529" s="177">
        <v>9</v>
      </c>
      <c r="F529" s="178"/>
      <c r="G529" s="179">
        <f>ROUND(E529*F529,2)</f>
        <v>0</v>
      </c>
      <c r="H529" s="178"/>
      <c r="I529" s="179">
        <f>ROUND(E529*H529,2)</f>
        <v>0</v>
      </c>
      <c r="J529" s="178"/>
      <c r="K529" s="179">
        <f>ROUND(E529*J529,2)</f>
        <v>0</v>
      </c>
      <c r="L529" s="179">
        <v>21</v>
      </c>
      <c r="M529" s="179">
        <f>G529*(1+L529/100)</f>
        <v>0</v>
      </c>
      <c r="N529" s="177">
        <v>1.33E-3</v>
      </c>
      <c r="O529" s="177">
        <f>ROUND(E529*N529,2)</f>
        <v>0.01</v>
      </c>
      <c r="P529" s="177">
        <v>0.20699999999999999</v>
      </c>
      <c r="Q529" s="177">
        <f>ROUND(E529*P529,2)</f>
        <v>1.86</v>
      </c>
      <c r="R529" s="179" t="s">
        <v>851</v>
      </c>
      <c r="S529" s="179" t="s">
        <v>273</v>
      </c>
      <c r="T529" s="180" t="s">
        <v>273</v>
      </c>
      <c r="U529" s="159">
        <v>1.538</v>
      </c>
      <c r="V529" s="159">
        <f>ROUND(E529*U529,2)</f>
        <v>13.84</v>
      </c>
      <c r="W529" s="159"/>
      <c r="X529" s="159" t="s">
        <v>337</v>
      </c>
      <c r="Y529" s="159" t="s">
        <v>275</v>
      </c>
      <c r="Z529" s="149"/>
      <c r="AA529" s="149"/>
      <c r="AB529" s="149"/>
      <c r="AC529" s="149"/>
      <c r="AD529" s="149"/>
      <c r="AE529" s="149"/>
      <c r="AF529" s="149"/>
      <c r="AG529" s="149" t="s">
        <v>338</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2">
      <c r="A530" s="156"/>
      <c r="B530" s="157"/>
      <c r="C530" s="319" t="s">
        <v>939</v>
      </c>
      <c r="D530" s="320"/>
      <c r="E530" s="320"/>
      <c r="F530" s="320"/>
      <c r="G530" s="320"/>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340</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c r="A531" s="156"/>
      <c r="B531" s="157"/>
      <c r="C531" s="308" t="s">
        <v>942</v>
      </c>
      <c r="D531" s="309"/>
      <c r="E531" s="309"/>
      <c r="F531" s="309"/>
      <c r="G531" s="309"/>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278</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2">
      <c r="A532" s="156"/>
      <c r="B532" s="157"/>
      <c r="C532" s="203" t="s">
        <v>960</v>
      </c>
      <c r="D532" s="195"/>
      <c r="E532" s="196">
        <v>1</v>
      </c>
      <c r="F532" s="159"/>
      <c r="G532" s="159"/>
      <c r="H532" s="159"/>
      <c r="I532" s="159"/>
      <c r="J532" s="159"/>
      <c r="K532" s="159"/>
      <c r="L532" s="159"/>
      <c r="M532" s="159"/>
      <c r="N532" s="158"/>
      <c r="O532" s="158"/>
      <c r="P532" s="158"/>
      <c r="Q532" s="158"/>
      <c r="R532" s="159"/>
      <c r="S532" s="159"/>
      <c r="T532" s="159"/>
      <c r="U532" s="159"/>
      <c r="V532" s="159"/>
      <c r="W532" s="159"/>
      <c r="X532" s="159"/>
      <c r="Y532" s="159"/>
      <c r="Z532" s="149"/>
      <c r="AA532" s="149"/>
      <c r="AB532" s="149"/>
      <c r="AC532" s="149"/>
      <c r="AD532" s="149"/>
      <c r="AE532" s="149"/>
      <c r="AF532" s="149"/>
      <c r="AG532" s="149" t="s">
        <v>342</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c r="A533" s="156"/>
      <c r="B533" s="157"/>
      <c r="C533" s="203" t="s">
        <v>961</v>
      </c>
      <c r="D533" s="195"/>
      <c r="E533" s="196">
        <v>8</v>
      </c>
      <c r="F533" s="159"/>
      <c r="G533" s="15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342</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ht="22.5" outlineLevel="1">
      <c r="A534" s="174">
        <v>154</v>
      </c>
      <c r="B534" s="175" t="s">
        <v>962</v>
      </c>
      <c r="C534" s="190" t="s">
        <v>963</v>
      </c>
      <c r="D534" s="176" t="s">
        <v>433</v>
      </c>
      <c r="E534" s="177">
        <v>0.99</v>
      </c>
      <c r="F534" s="178"/>
      <c r="G534" s="179">
        <f>ROUND(E534*F534,2)</f>
        <v>0</v>
      </c>
      <c r="H534" s="178"/>
      <c r="I534" s="179">
        <f>ROUND(E534*H534,2)</f>
        <v>0</v>
      </c>
      <c r="J534" s="178"/>
      <c r="K534" s="179">
        <f>ROUND(E534*J534,2)</f>
        <v>0</v>
      </c>
      <c r="L534" s="179">
        <v>21</v>
      </c>
      <c r="M534" s="179">
        <f>G534*(1+L534/100)</f>
        <v>0</v>
      </c>
      <c r="N534" s="177">
        <v>1.65E-3</v>
      </c>
      <c r="O534" s="177">
        <f>ROUND(E534*N534,2)</f>
        <v>0</v>
      </c>
      <c r="P534" s="177">
        <v>0.187</v>
      </c>
      <c r="Q534" s="177">
        <f>ROUND(E534*P534,2)</f>
        <v>0.19</v>
      </c>
      <c r="R534" s="179" t="s">
        <v>851</v>
      </c>
      <c r="S534" s="179" t="s">
        <v>273</v>
      </c>
      <c r="T534" s="180" t="s">
        <v>273</v>
      </c>
      <c r="U534" s="159">
        <v>0.48</v>
      </c>
      <c r="V534" s="159">
        <f>ROUND(E534*U534,2)</f>
        <v>0.48</v>
      </c>
      <c r="W534" s="159"/>
      <c r="X534" s="159" t="s">
        <v>337</v>
      </c>
      <c r="Y534" s="159" t="s">
        <v>275</v>
      </c>
      <c r="Z534" s="149"/>
      <c r="AA534" s="149"/>
      <c r="AB534" s="149"/>
      <c r="AC534" s="149"/>
      <c r="AD534" s="149"/>
      <c r="AE534" s="149"/>
      <c r="AF534" s="149"/>
      <c r="AG534" s="149" t="s">
        <v>338</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c r="A535" s="156"/>
      <c r="B535" s="157"/>
      <c r="C535" s="319" t="s">
        <v>939</v>
      </c>
      <c r="D535" s="320"/>
      <c r="E535" s="320"/>
      <c r="F535" s="320"/>
      <c r="G535" s="320"/>
      <c r="H535" s="159"/>
      <c r="I535" s="159"/>
      <c r="J535" s="159"/>
      <c r="K535" s="159"/>
      <c r="L535" s="159"/>
      <c r="M535" s="159"/>
      <c r="N535" s="158"/>
      <c r="O535" s="158"/>
      <c r="P535" s="158"/>
      <c r="Q535" s="158"/>
      <c r="R535" s="159"/>
      <c r="S535" s="159"/>
      <c r="T535" s="159"/>
      <c r="U535" s="159"/>
      <c r="V535" s="159"/>
      <c r="W535" s="159"/>
      <c r="X535" s="159"/>
      <c r="Y535" s="159"/>
      <c r="Z535" s="149"/>
      <c r="AA535" s="149"/>
      <c r="AB535" s="149"/>
      <c r="AC535" s="149"/>
      <c r="AD535" s="149"/>
      <c r="AE535" s="149"/>
      <c r="AF535" s="149"/>
      <c r="AG535" s="149" t="s">
        <v>340</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2">
      <c r="A536" s="156"/>
      <c r="B536" s="157"/>
      <c r="C536" s="308" t="s">
        <v>942</v>
      </c>
      <c r="D536" s="309"/>
      <c r="E536" s="309"/>
      <c r="F536" s="309"/>
      <c r="G536" s="309"/>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278</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c r="A537" s="156"/>
      <c r="B537" s="157"/>
      <c r="C537" s="203" t="s">
        <v>964</v>
      </c>
      <c r="D537" s="195"/>
      <c r="E537" s="196">
        <v>0.99</v>
      </c>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342</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ht="22.5" outlineLevel="1">
      <c r="A538" s="174">
        <v>155</v>
      </c>
      <c r="B538" s="175" t="s">
        <v>965</v>
      </c>
      <c r="C538" s="190" t="s">
        <v>966</v>
      </c>
      <c r="D538" s="176" t="s">
        <v>335</v>
      </c>
      <c r="E538" s="177">
        <v>0.47206999999999999</v>
      </c>
      <c r="F538" s="178"/>
      <c r="G538" s="179">
        <f>ROUND(E538*F538,2)</f>
        <v>0</v>
      </c>
      <c r="H538" s="178"/>
      <c r="I538" s="179">
        <f>ROUND(E538*H538,2)</f>
        <v>0</v>
      </c>
      <c r="J538" s="178"/>
      <c r="K538" s="179">
        <f>ROUND(E538*J538,2)</f>
        <v>0</v>
      </c>
      <c r="L538" s="179">
        <v>21</v>
      </c>
      <c r="M538" s="179">
        <f>G538*(1+L538/100)</f>
        <v>0</v>
      </c>
      <c r="N538" s="177">
        <v>1.82E-3</v>
      </c>
      <c r="O538" s="177">
        <f>ROUND(E538*N538,2)</f>
        <v>0</v>
      </c>
      <c r="P538" s="177">
        <v>1.8</v>
      </c>
      <c r="Q538" s="177">
        <f>ROUND(E538*P538,2)</f>
        <v>0.85</v>
      </c>
      <c r="R538" s="179" t="s">
        <v>851</v>
      </c>
      <c r="S538" s="179" t="s">
        <v>273</v>
      </c>
      <c r="T538" s="180" t="s">
        <v>273</v>
      </c>
      <c r="U538" s="159">
        <v>5.016</v>
      </c>
      <c r="V538" s="159">
        <f>ROUND(E538*U538,2)</f>
        <v>2.37</v>
      </c>
      <c r="W538" s="159"/>
      <c r="X538" s="159" t="s">
        <v>337</v>
      </c>
      <c r="Y538" s="159" t="s">
        <v>275</v>
      </c>
      <c r="Z538" s="149"/>
      <c r="AA538" s="149"/>
      <c r="AB538" s="149"/>
      <c r="AC538" s="149"/>
      <c r="AD538" s="149"/>
      <c r="AE538" s="149"/>
      <c r="AF538" s="149"/>
      <c r="AG538" s="149" t="s">
        <v>338</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c r="A539" s="156"/>
      <c r="B539" s="157"/>
      <c r="C539" s="319" t="s">
        <v>939</v>
      </c>
      <c r="D539" s="320"/>
      <c r="E539" s="320"/>
      <c r="F539" s="320"/>
      <c r="G539" s="320"/>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340</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2">
      <c r="A540" s="156"/>
      <c r="B540" s="157"/>
      <c r="C540" s="308" t="s">
        <v>942</v>
      </c>
      <c r="D540" s="309"/>
      <c r="E540" s="309"/>
      <c r="F540" s="309"/>
      <c r="G540" s="309"/>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278</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2">
      <c r="A541" s="156"/>
      <c r="B541" s="157"/>
      <c r="C541" s="203" t="s">
        <v>967</v>
      </c>
      <c r="D541" s="195"/>
      <c r="E541" s="196">
        <v>0.12770999999999999</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342</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c r="A542" s="156"/>
      <c r="B542" s="157"/>
      <c r="C542" s="203" t="s">
        <v>968</v>
      </c>
      <c r="D542" s="195"/>
      <c r="E542" s="196">
        <v>0.216</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342</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c r="A543" s="156"/>
      <c r="B543" s="157"/>
      <c r="C543" s="203" t="s">
        <v>969</v>
      </c>
      <c r="D543" s="195"/>
      <c r="E543" s="196">
        <v>0.12836</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342</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ht="22.5" outlineLevel="1">
      <c r="A544" s="174">
        <v>156</v>
      </c>
      <c r="B544" s="175" t="s">
        <v>970</v>
      </c>
      <c r="C544" s="190" t="s">
        <v>971</v>
      </c>
      <c r="D544" s="176" t="s">
        <v>335</v>
      </c>
      <c r="E544" s="177">
        <v>1.38144</v>
      </c>
      <c r="F544" s="178"/>
      <c r="G544" s="179">
        <f>ROUND(E544*F544,2)</f>
        <v>0</v>
      </c>
      <c r="H544" s="178"/>
      <c r="I544" s="179">
        <f>ROUND(E544*H544,2)</f>
        <v>0</v>
      </c>
      <c r="J544" s="178"/>
      <c r="K544" s="179">
        <f>ROUND(E544*J544,2)</f>
        <v>0</v>
      </c>
      <c r="L544" s="179">
        <v>21</v>
      </c>
      <c r="M544" s="179">
        <f>G544*(1+L544/100)</f>
        <v>0</v>
      </c>
      <c r="N544" s="177">
        <v>1.82E-3</v>
      </c>
      <c r="O544" s="177">
        <f>ROUND(E544*N544,2)</f>
        <v>0</v>
      </c>
      <c r="P544" s="177">
        <v>1.8</v>
      </c>
      <c r="Q544" s="177">
        <f>ROUND(E544*P544,2)</f>
        <v>2.4900000000000002</v>
      </c>
      <c r="R544" s="179" t="s">
        <v>851</v>
      </c>
      <c r="S544" s="179" t="s">
        <v>273</v>
      </c>
      <c r="T544" s="180" t="s">
        <v>273</v>
      </c>
      <c r="U544" s="159">
        <v>5.7960000000000003</v>
      </c>
      <c r="V544" s="159">
        <f>ROUND(E544*U544,2)</f>
        <v>8.01</v>
      </c>
      <c r="W544" s="159"/>
      <c r="X544" s="159" t="s">
        <v>337</v>
      </c>
      <c r="Y544" s="159" t="s">
        <v>275</v>
      </c>
      <c r="Z544" s="149"/>
      <c r="AA544" s="149"/>
      <c r="AB544" s="149"/>
      <c r="AC544" s="149"/>
      <c r="AD544" s="149"/>
      <c r="AE544" s="149"/>
      <c r="AF544" s="149"/>
      <c r="AG544" s="149" t="s">
        <v>338</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2">
      <c r="A545" s="156"/>
      <c r="B545" s="157"/>
      <c r="C545" s="319" t="s">
        <v>939</v>
      </c>
      <c r="D545" s="320"/>
      <c r="E545" s="320"/>
      <c r="F545" s="320"/>
      <c r="G545" s="320"/>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340</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2">
      <c r="A546" s="156"/>
      <c r="B546" s="157"/>
      <c r="C546" s="308" t="s">
        <v>942</v>
      </c>
      <c r="D546" s="309"/>
      <c r="E546" s="309"/>
      <c r="F546" s="309"/>
      <c r="G546" s="309"/>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278</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2">
      <c r="A547" s="156"/>
      <c r="B547" s="157"/>
      <c r="C547" s="203" t="s">
        <v>972</v>
      </c>
      <c r="D547" s="195"/>
      <c r="E547" s="196">
        <v>1.0718399999999999</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342</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c r="A548" s="156"/>
      <c r="B548" s="157"/>
      <c r="C548" s="203" t="s">
        <v>973</v>
      </c>
      <c r="D548" s="195"/>
      <c r="E548" s="196">
        <v>0.30959999999999999</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342</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ht="22.5" outlineLevel="1">
      <c r="A549" s="174">
        <v>157</v>
      </c>
      <c r="B549" s="175" t="s">
        <v>974</v>
      </c>
      <c r="C549" s="190" t="s">
        <v>975</v>
      </c>
      <c r="D549" s="176" t="s">
        <v>433</v>
      </c>
      <c r="E549" s="177">
        <v>16.9846</v>
      </c>
      <c r="F549" s="178"/>
      <c r="G549" s="179">
        <f>ROUND(E549*F549,2)</f>
        <v>0</v>
      </c>
      <c r="H549" s="178"/>
      <c r="I549" s="179">
        <f>ROUND(E549*H549,2)</f>
        <v>0</v>
      </c>
      <c r="J549" s="178"/>
      <c r="K549" s="179">
        <f>ROUND(E549*J549,2)</f>
        <v>0</v>
      </c>
      <c r="L549" s="179">
        <v>21</v>
      </c>
      <c r="M549" s="179">
        <f>G549*(1+L549/100)</f>
        <v>0</v>
      </c>
      <c r="N549" s="177">
        <v>5.4000000000000001E-4</v>
      </c>
      <c r="O549" s="177">
        <f>ROUND(E549*N549,2)</f>
        <v>0.01</v>
      </c>
      <c r="P549" s="177">
        <v>0.18</v>
      </c>
      <c r="Q549" s="177">
        <f>ROUND(E549*P549,2)</f>
        <v>3.06</v>
      </c>
      <c r="R549" s="179" t="s">
        <v>851</v>
      </c>
      <c r="S549" s="179" t="s">
        <v>273</v>
      </c>
      <c r="T549" s="180" t="s">
        <v>273</v>
      </c>
      <c r="U549" s="159">
        <v>0.309</v>
      </c>
      <c r="V549" s="159">
        <f>ROUND(E549*U549,2)</f>
        <v>5.25</v>
      </c>
      <c r="W549" s="159"/>
      <c r="X549" s="159" t="s">
        <v>337</v>
      </c>
      <c r="Y549" s="159" t="s">
        <v>275</v>
      </c>
      <c r="Z549" s="149"/>
      <c r="AA549" s="149"/>
      <c r="AB549" s="149"/>
      <c r="AC549" s="149"/>
      <c r="AD549" s="149"/>
      <c r="AE549" s="149"/>
      <c r="AF549" s="149"/>
      <c r="AG549" s="149" t="s">
        <v>338</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2">
      <c r="A550" s="156"/>
      <c r="B550" s="157"/>
      <c r="C550" s="319" t="s">
        <v>939</v>
      </c>
      <c r="D550" s="320"/>
      <c r="E550" s="320"/>
      <c r="F550" s="320"/>
      <c r="G550" s="320"/>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340</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2">
      <c r="A551" s="156"/>
      <c r="B551" s="157"/>
      <c r="C551" s="308" t="s">
        <v>942</v>
      </c>
      <c r="D551" s="309"/>
      <c r="E551" s="309"/>
      <c r="F551" s="309"/>
      <c r="G551" s="309"/>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278</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ht="22.5" outlineLevel="2">
      <c r="A552" s="156"/>
      <c r="B552" s="157"/>
      <c r="C552" s="203" t="s">
        <v>976</v>
      </c>
      <c r="D552" s="195"/>
      <c r="E552" s="196">
        <v>8.3958999999999993</v>
      </c>
      <c r="F552" s="159"/>
      <c r="G552" s="159"/>
      <c r="H552" s="159"/>
      <c r="I552" s="159"/>
      <c r="J552" s="159"/>
      <c r="K552" s="159"/>
      <c r="L552" s="159"/>
      <c r="M552" s="159"/>
      <c r="N552" s="158"/>
      <c r="O552" s="158"/>
      <c r="P552" s="158"/>
      <c r="Q552" s="158"/>
      <c r="R552" s="159"/>
      <c r="S552" s="159"/>
      <c r="T552" s="159"/>
      <c r="U552" s="159"/>
      <c r="V552" s="159"/>
      <c r="W552" s="159"/>
      <c r="X552" s="159"/>
      <c r="Y552" s="159"/>
      <c r="Z552" s="149"/>
      <c r="AA552" s="149"/>
      <c r="AB552" s="149"/>
      <c r="AC552" s="149"/>
      <c r="AD552" s="149"/>
      <c r="AE552" s="149"/>
      <c r="AF552" s="149"/>
      <c r="AG552" s="149" t="s">
        <v>342</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c r="A553" s="156"/>
      <c r="B553" s="157"/>
      <c r="C553" s="203" t="s">
        <v>977</v>
      </c>
      <c r="D553" s="195"/>
      <c r="E553" s="196">
        <v>8.5886999999999993</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342</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ht="22.5" outlineLevel="1">
      <c r="A554" s="174">
        <v>158</v>
      </c>
      <c r="B554" s="175" t="s">
        <v>978</v>
      </c>
      <c r="C554" s="190" t="s">
        <v>979</v>
      </c>
      <c r="D554" s="176" t="s">
        <v>335</v>
      </c>
      <c r="E554" s="177">
        <v>4.1788999999999996</v>
      </c>
      <c r="F554" s="178"/>
      <c r="G554" s="179">
        <f>ROUND(E554*F554,2)</f>
        <v>0</v>
      </c>
      <c r="H554" s="178"/>
      <c r="I554" s="179">
        <f>ROUND(E554*H554,2)</f>
        <v>0</v>
      </c>
      <c r="J554" s="178"/>
      <c r="K554" s="179">
        <f>ROUND(E554*J554,2)</f>
        <v>0</v>
      </c>
      <c r="L554" s="179">
        <v>21</v>
      </c>
      <c r="M554" s="179">
        <f>G554*(1+L554/100)</f>
        <v>0</v>
      </c>
      <c r="N554" s="177">
        <v>1.82E-3</v>
      </c>
      <c r="O554" s="177">
        <f>ROUND(E554*N554,2)</f>
        <v>0.01</v>
      </c>
      <c r="P554" s="177">
        <v>1.8</v>
      </c>
      <c r="Q554" s="177">
        <f>ROUND(E554*P554,2)</f>
        <v>7.52</v>
      </c>
      <c r="R554" s="179" t="s">
        <v>851</v>
      </c>
      <c r="S554" s="179" t="s">
        <v>273</v>
      </c>
      <c r="T554" s="180" t="s">
        <v>273</v>
      </c>
      <c r="U554" s="159">
        <v>3.1960000000000002</v>
      </c>
      <c r="V554" s="159">
        <f>ROUND(E554*U554,2)</f>
        <v>13.36</v>
      </c>
      <c r="W554" s="159"/>
      <c r="X554" s="159" t="s">
        <v>337</v>
      </c>
      <c r="Y554" s="159" t="s">
        <v>275</v>
      </c>
      <c r="Z554" s="149"/>
      <c r="AA554" s="149"/>
      <c r="AB554" s="149"/>
      <c r="AC554" s="149"/>
      <c r="AD554" s="149"/>
      <c r="AE554" s="149"/>
      <c r="AF554" s="149"/>
      <c r="AG554" s="149" t="s">
        <v>338</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2">
      <c r="A555" s="156"/>
      <c r="B555" s="157"/>
      <c r="C555" s="319" t="s">
        <v>939</v>
      </c>
      <c r="D555" s="320"/>
      <c r="E555" s="320"/>
      <c r="F555" s="320"/>
      <c r="G555" s="320"/>
      <c r="H555" s="159"/>
      <c r="I555" s="159"/>
      <c r="J555" s="159"/>
      <c r="K555" s="159"/>
      <c r="L555" s="159"/>
      <c r="M555" s="159"/>
      <c r="N555" s="158"/>
      <c r="O555" s="158"/>
      <c r="P555" s="158"/>
      <c r="Q555" s="158"/>
      <c r="R555" s="159"/>
      <c r="S555" s="159"/>
      <c r="T555" s="159"/>
      <c r="U555" s="159"/>
      <c r="V555" s="159"/>
      <c r="W555" s="159"/>
      <c r="X555" s="159"/>
      <c r="Y555" s="159"/>
      <c r="Z555" s="149"/>
      <c r="AA555" s="149"/>
      <c r="AB555" s="149"/>
      <c r="AC555" s="149"/>
      <c r="AD555" s="149"/>
      <c r="AE555" s="149"/>
      <c r="AF555" s="149"/>
      <c r="AG555" s="149" t="s">
        <v>340</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c r="A556" s="156"/>
      <c r="B556" s="157"/>
      <c r="C556" s="308" t="s">
        <v>942</v>
      </c>
      <c r="D556" s="309"/>
      <c r="E556" s="309"/>
      <c r="F556" s="309"/>
      <c r="G556" s="309"/>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278</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2">
      <c r="A557" s="156"/>
      <c r="B557" s="157"/>
      <c r="C557" s="203" t="s">
        <v>980</v>
      </c>
      <c r="D557" s="195"/>
      <c r="E557" s="196">
        <v>1.6334299999999999</v>
      </c>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342</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c r="A558" s="156"/>
      <c r="B558" s="157"/>
      <c r="C558" s="203" t="s">
        <v>981</v>
      </c>
      <c r="D558" s="195"/>
      <c r="E558" s="196">
        <v>1.31382</v>
      </c>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342</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c r="A559" s="156"/>
      <c r="B559" s="157"/>
      <c r="C559" s="203" t="s">
        <v>982</v>
      </c>
      <c r="D559" s="195"/>
      <c r="E559" s="196">
        <v>1.2316499999999999</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342</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ht="22.5" outlineLevel="1">
      <c r="A560" s="174">
        <v>159</v>
      </c>
      <c r="B560" s="175" t="s">
        <v>983</v>
      </c>
      <c r="C560" s="190" t="s">
        <v>984</v>
      </c>
      <c r="D560" s="176" t="s">
        <v>335</v>
      </c>
      <c r="E560" s="177">
        <v>9.3397400000000008</v>
      </c>
      <c r="F560" s="178"/>
      <c r="G560" s="179">
        <f>ROUND(E560*F560,2)</f>
        <v>0</v>
      </c>
      <c r="H560" s="178"/>
      <c r="I560" s="179">
        <f>ROUND(E560*H560,2)</f>
        <v>0</v>
      </c>
      <c r="J560" s="178"/>
      <c r="K560" s="179">
        <f>ROUND(E560*J560,2)</f>
        <v>0</v>
      </c>
      <c r="L560" s="179">
        <v>21</v>
      </c>
      <c r="M560" s="179">
        <f>G560*(1+L560/100)</f>
        <v>0</v>
      </c>
      <c r="N560" s="177">
        <v>1.82E-3</v>
      </c>
      <c r="O560" s="177">
        <f>ROUND(E560*N560,2)</f>
        <v>0.02</v>
      </c>
      <c r="P560" s="177">
        <v>1.8</v>
      </c>
      <c r="Q560" s="177">
        <f>ROUND(E560*P560,2)</f>
        <v>16.809999999999999</v>
      </c>
      <c r="R560" s="179" t="s">
        <v>851</v>
      </c>
      <c r="S560" s="179" t="s">
        <v>273</v>
      </c>
      <c r="T560" s="180" t="s">
        <v>273</v>
      </c>
      <c r="U560" s="159">
        <v>3.6080000000000001</v>
      </c>
      <c r="V560" s="159">
        <f>ROUND(E560*U560,2)</f>
        <v>33.700000000000003</v>
      </c>
      <c r="W560" s="159"/>
      <c r="X560" s="159" t="s">
        <v>337</v>
      </c>
      <c r="Y560" s="159" t="s">
        <v>275</v>
      </c>
      <c r="Z560" s="149"/>
      <c r="AA560" s="149"/>
      <c r="AB560" s="149"/>
      <c r="AC560" s="149"/>
      <c r="AD560" s="149"/>
      <c r="AE560" s="149"/>
      <c r="AF560" s="149"/>
      <c r="AG560" s="149" t="s">
        <v>338</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2">
      <c r="A561" s="156"/>
      <c r="B561" s="157"/>
      <c r="C561" s="319" t="s">
        <v>939</v>
      </c>
      <c r="D561" s="320"/>
      <c r="E561" s="320"/>
      <c r="F561" s="320"/>
      <c r="G561" s="320"/>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340</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2">
      <c r="A562" s="156"/>
      <c r="B562" s="157"/>
      <c r="C562" s="308" t="s">
        <v>942</v>
      </c>
      <c r="D562" s="309"/>
      <c r="E562" s="309"/>
      <c r="F562" s="309"/>
      <c r="G562" s="309"/>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278</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ht="33.75" outlineLevel="2">
      <c r="A563" s="156"/>
      <c r="B563" s="157"/>
      <c r="C563" s="203" t="s">
        <v>985</v>
      </c>
      <c r="D563" s="195"/>
      <c r="E563" s="196">
        <v>4.5632599999999996</v>
      </c>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342</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c r="A564" s="156"/>
      <c r="B564" s="157"/>
      <c r="C564" s="203" t="s">
        <v>986</v>
      </c>
      <c r="D564" s="195"/>
      <c r="E564" s="196">
        <v>4.7764800000000003</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342</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ht="22.5" outlineLevel="1">
      <c r="A565" s="174">
        <v>160</v>
      </c>
      <c r="B565" s="175" t="s">
        <v>987</v>
      </c>
      <c r="C565" s="190" t="s">
        <v>988</v>
      </c>
      <c r="D565" s="176" t="s">
        <v>364</v>
      </c>
      <c r="E565" s="177">
        <v>4</v>
      </c>
      <c r="F565" s="178"/>
      <c r="G565" s="179">
        <f>ROUND(E565*F565,2)</f>
        <v>0</v>
      </c>
      <c r="H565" s="178"/>
      <c r="I565" s="179">
        <f>ROUND(E565*H565,2)</f>
        <v>0</v>
      </c>
      <c r="J565" s="178"/>
      <c r="K565" s="179">
        <f>ROUND(E565*J565,2)</f>
        <v>0</v>
      </c>
      <c r="L565" s="179">
        <v>21</v>
      </c>
      <c r="M565" s="179">
        <f>G565*(1+L565/100)</f>
        <v>0</v>
      </c>
      <c r="N565" s="177">
        <v>4.8999999999999998E-4</v>
      </c>
      <c r="O565" s="177">
        <f>ROUND(E565*N565,2)</f>
        <v>0</v>
      </c>
      <c r="P565" s="177">
        <v>1.4999999999999999E-2</v>
      </c>
      <c r="Q565" s="177">
        <f>ROUND(E565*P565,2)</f>
        <v>0.06</v>
      </c>
      <c r="R565" s="179" t="s">
        <v>851</v>
      </c>
      <c r="S565" s="179" t="s">
        <v>273</v>
      </c>
      <c r="T565" s="180" t="s">
        <v>273</v>
      </c>
      <c r="U565" s="159">
        <v>0.54200000000000004</v>
      </c>
      <c r="V565" s="159">
        <f>ROUND(E565*U565,2)</f>
        <v>2.17</v>
      </c>
      <c r="W565" s="159"/>
      <c r="X565" s="159" t="s">
        <v>337</v>
      </c>
      <c r="Y565" s="159" t="s">
        <v>275</v>
      </c>
      <c r="Z565" s="149"/>
      <c r="AA565" s="149"/>
      <c r="AB565" s="149"/>
      <c r="AC565" s="149"/>
      <c r="AD565" s="149"/>
      <c r="AE565" s="149"/>
      <c r="AF565" s="149"/>
      <c r="AG565" s="149" t="s">
        <v>338</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2">
      <c r="A566" s="156"/>
      <c r="B566" s="157"/>
      <c r="C566" s="310" t="s">
        <v>942</v>
      </c>
      <c r="D566" s="311"/>
      <c r="E566" s="311"/>
      <c r="F566" s="311"/>
      <c r="G566" s="311"/>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278</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ht="22.5" outlineLevel="1">
      <c r="A567" s="174">
        <v>161</v>
      </c>
      <c r="B567" s="175" t="s">
        <v>989</v>
      </c>
      <c r="C567" s="190" t="s">
        <v>990</v>
      </c>
      <c r="D567" s="176" t="s">
        <v>364</v>
      </c>
      <c r="E567" s="177">
        <v>10</v>
      </c>
      <c r="F567" s="178"/>
      <c r="G567" s="179">
        <f>ROUND(E567*F567,2)</f>
        <v>0</v>
      </c>
      <c r="H567" s="178"/>
      <c r="I567" s="179">
        <f>ROUND(E567*H567,2)</f>
        <v>0</v>
      </c>
      <c r="J567" s="178"/>
      <c r="K567" s="179">
        <f>ROUND(E567*J567,2)</f>
        <v>0</v>
      </c>
      <c r="L567" s="179">
        <v>21</v>
      </c>
      <c r="M567" s="179">
        <f>G567*(1+L567/100)</f>
        <v>0</v>
      </c>
      <c r="N567" s="177">
        <v>4.8999999999999998E-4</v>
      </c>
      <c r="O567" s="177">
        <f>ROUND(E567*N567,2)</f>
        <v>0</v>
      </c>
      <c r="P567" s="177">
        <v>3.1E-2</v>
      </c>
      <c r="Q567" s="177">
        <f>ROUND(E567*P567,2)</f>
        <v>0.31</v>
      </c>
      <c r="R567" s="179" t="s">
        <v>851</v>
      </c>
      <c r="S567" s="179" t="s">
        <v>273</v>
      </c>
      <c r="T567" s="180" t="s">
        <v>273</v>
      </c>
      <c r="U567" s="159">
        <v>0.77200000000000002</v>
      </c>
      <c r="V567" s="159">
        <f>ROUND(E567*U567,2)</f>
        <v>7.72</v>
      </c>
      <c r="W567" s="159"/>
      <c r="X567" s="159" t="s">
        <v>337</v>
      </c>
      <c r="Y567" s="159" t="s">
        <v>275</v>
      </c>
      <c r="Z567" s="149"/>
      <c r="AA567" s="149"/>
      <c r="AB567" s="149"/>
      <c r="AC567" s="149"/>
      <c r="AD567" s="149"/>
      <c r="AE567" s="149"/>
      <c r="AF567" s="149"/>
      <c r="AG567" s="149" t="s">
        <v>338</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c r="A568" s="156"/>
      <c r="B568" s="157"/>
      <c r="C568" s="310" t="s">
        <v>942</v>
      </c>
      <c r="D568" s="311"/>
      <c r="E568" s="311"/>
      <c r="F568" s="311"/>
      <c r="G568" s="311"/>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278</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ht="22.5" outlineLevel="1">
      <c r="A569" s="174">
        <v>162</v>
      </c>
      <c r="B569" s="175" t="s">
        <v>991</v>
      </c>
      <c r="C569" s="190" t="s">
        <v>992</v>
      </c>
      <c r="D569" s="176" t="s">
        <v>364</v>
      </c>
      <c r="E569" s="177">
        <v>1</v>
      </c>
      <c r="F569" s="178"/>
      <c r="G569" s="179">
        <f>ROUND(E569*F569,2)</f>
        <v>0</v>
      </c>
      <c r="H569" s="178"/>
      <c r="I569" s="179">
        <f>ROUND(E569*H569,2)</f>
        <v>0</v>
      </c>
      <c r="J569" s="178"/>
      <c r="K569" s="179">
        <f>ROUND(E569*J569,2)</f>
        <v>0</v>
      </c>
      <c r="L569" s="179">
        <v>21</v>
      </c>
      <c r="M569" s="179">
        <f>G569*(1+L569/100)</f>
        <v>0</v>
      </c>
      <c r="N569" s="177">
        <v>9.1E-4</v>
      </c>
      <c r="O569" s="177">
        <f>ROUND(E569*N569,2)</f>
        <v>0</v>
      </c>
      <c r="P569" s="177">
        <v>9.7000000000000003E-2</v>
      </c>
      <c r="Q569" s="177">
        <f>ROUND(E569*P569,2)</f>
        <v>0.1</v>
      </c>
      <c r="R569" s="179" t="s">
        <v>851</v>
      </c>
      <c r="S569" s="179" t="s">
        <v>273</v>
      </c>
      <c r="T569" s="180" t="s">
        <v>273</v>
      </c>
      <c r="U569" s="159">
        <v>1.1819999999999999</v>
      </c>
      <c r="V569" s="159">
        <f>ROUND(E569*U569,2)</f>
        <v>1.18</v>
      </c>
      <c r="W569" s="159"/>
      <c r="X569" s="159" t="s">
        <v>337</v>
      </c>
      <c r="Y569" s="159" t="s">
        <v>275</v>
      </c>
      <c r="Z569" s="149"/>
      <c r="AA569" s="149"/>
      <c r="AB569" s="149"/>
      <c r="AC569" s="149"/>
      <c r="AD569" s="149"/>
      <c r="AE569" s="149"/>
      <c r="AF569" s="149"/>
      <c r="AG569" s="149" t="s">
        <v>338</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c r="A570" s="156"/>
      <c r="B570" s="157"/>
      <c r="C570" s="310" t="s">
        <v>942</v>
      </c>
      <c r="D570" s="311"/>
      <c r="E570" s="311"/>
      <c r="F570" s="311"/>
      <c r="G570" s="311"/>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278</v>
      </c>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ht="22.5" outlineLevel="1">
      <c r="A571" s="174">
        <v>163</v>
      </c>
      <c r="B571" s="175" t="s">
        <v>993</v>
      </c>
      <c r="C571" s="190" t="s">
        <v>994</v>
      </c>
      <c r="D571" s="176" t="s">
        <v>469</v>
      </c>
      <c r="E571" s="177">
        <v>26.23</v>
      </c>
      <c r="F571" s="178"/>
      <c r="G571" s="179">
        <f>ROUND(E571*F571,2)</f>
        <v>0</v>
      </c>
      <c r="H571" s="178"/>
      <c r="I571" s="179">
        <f>ROUND(E571*H571,2)</f>
        <v>0</v>
      </c>
      <c r="J571" s="178"/>
      <c r="K571" s="179">
        <f>ROUND(E571*J571,2)</f>
        <v>0</v>
      </c>
      <c r="L571" s="179">
        <v>21</v>
      </c>
      <c r="M571" s="179">
        <f>G571*(1+L571/100)</f>
        <v>0</v>
      </c>
      <c r="N571" s="177">
        <v>0</v>
      </c>
      <c r="O571" s="177">
        <f>ROUND(E571*N571,2)</f>
        <v>0</v>
      </c>
      <c r="P571" s="177">
        <v>7.0000000000000001E-3</v>
      </c>
      <c r="Q571" s="177">
        <f>ROUND(E571*P571,2)</f>
        <v>0.18</v>
      </c>
      <c r="R571" s="179" t="s">
        <v>851</v>
      </c>
      <c r="S571" s="179" t="s">
        <v>273</v>
      </c>
      <c r="T571" s="180" t="s">
        <v>273</v>
      </c>
      <c r="U571" s="159">
        <v>0.25800000000000001</v>
      </c>
      <c r="V571" s="159">
        <f>ROUND(E571*U571,2)</f>
        <v>6.77</v>
      </c>
      <c r="W571" s="159"/>
      <c r="X571" s="159" t="s">
        <v>337</v>
      </c>
      <c r="Y571" s="159" t="s">
        <v>275</v>
      </c>
      <c r="Z571" s="149"/>
      <c r="AA571" s="149"/>
      <c r="AB571" s="149"/>
      <c r="AC571" s="149"/>
      <c r="AD571" s="149"/>
      <c r="AE571" s="149"/>
      <c r="AF571" s="149"/>
      <c r="AG571" s="149" t="s">
        <v>338</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2">
      <c r="A572" s="156"/>
      <c r="B572" s="157"/>
      <c r="C572" s="203" t="s">
        <v>995</v>
      </c>
      <c r="D572" s="195"/>
      <c r="E572" s="196">
        <v>26.23</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342</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ht="22.5" outlineLevel="1">
      <c r="A573" s="174">
        <v>164</v>
      </c>
      <c r="B573" s="175" t="s">
        <v>996</v>
      </c>
      <c r="C573" s="190" t="s">
        <v>997</v>
      </c>
      <c r="D573" s="176" t="s">
        <v>469</v>
      </c>
      <c r="E573" s="177">
        <v>26.56</v>
      </c>
      <c r="F573" s="178"/>
      <c r="G573" s="179">
        <f>ROUND(E573*F573,2)</f>
        <v>0</v>
      </c>
      <c r="H573" s="178"/>
      <c r="I573" s="179">
        <f>ROUND(E573*H573,2)</f>
        <v>0</v>
      </c>
      <c r="J573" s="178"/>
      <c r="K573" s="179">
        <f>ROUND(E573*J573,2)</f>
        <v>0</v>
      </c>
      <c r="L573" s="179">
        <v>21</v>
      </c>
      <c r="M573" s="179">
        <f>G573*(1+L573/100)</f>
        <v>0</v>
      </c>
      <c r="N573" s="177">
        <v>0</v>
      </c>
      <c r="O573" s="177">
        <f>ROUND(E573*N573,2)</f>
        <v>0</v>
      </c>
      <c r="P573" s="177">
        <v>8.9999999999999993E-3</v>
      </c>
      <c r="Q573" s="177">
        <f>ROUND(E573*P573,2)</f>
        <v>0.24</v>
      </c>
      <c r="R573" s="179" t="s">
        <v>851</v>
      </c>
      <c r="S573" s="179" t="s">
        <v>273</v>
      </c>
      <c r="T573" s="180" t="s">
        <v>273</v>
      </c>
      <c r="U573" s="159">
        <v>0.42</v>
      </c>
      <c r="V573" s="159">
        <f>ROUND(E573*U573,2)</f>
        <v>11.16</v>
      </c>
      <c r="W573" s="159"/>
      <c r="X573" s="159" t="s">
        <v>337</v>
      </c>
      <c r="Y573" s="159" t="s">
        <v>275</v>
      </c>
      <c r="Z573" s="149"/>
      <c r="AA573" s="149"/>
      <c r="AB573" s="149"/>
      <c r="AC573" s="149"/>
      <c r="AD573" s="149"/>
      <c r="AE573" s="149"/>
      <c r="AF573" s="149"/>
      <c r="AG573" s="149" t="s">
        <v>338</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2">
      <c r="A574" s="156"/>
      <c r="B574" s="157"/>
      <c r="C574" s="203" t="s">
        <v>998</v>
      </c>
      <c r="D574" s="195"/>
      <c r="E574" s="196">
        <v>26.56</v>
      </c>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342</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ht="22.5" outlineLevel="1">
      <c r="A575" s="174">
        <v>165</v>
      </c>
      <c r="B575" s="175" t="s">
        <v>999</v>
      </c>
      <c r="C575" s="190" t="s">
        <v>1000</v>
      </c>
      <c r="D575" s="176" t="s">
        <v>469</v>
      </c>
      <c r="E575" s="177">
        <v>62.25</v>
      </c>
      <c r="F575" s="178"/>
      <c r="G575" s="179">
        <f>ROUND(E575*F575,2)</f>
        <v>0</v>
      </c>
      <c r="H575" s="178"/>
      <c r="I575" s="179">
        <f>ROUND(E575*H575,2)</f>
        <v>0</v>
      </c>
      <c r="J575" s="178"/>
      <c r="K575" s="179">
        <f>ROUND(E575*J575,2)</f>
        <v>0</v>
      </c>
      <c r="L575" s="179">
        <v>21</v>
      </c>
      <c r="M575" s="179">
        <f>G575*(1+L575/100)</f>
        <v>0</v>
      </c>
      <c r="N575" s="177">
        <v>0</v>
      </c>
      <c r="O575" s="177">
        <f>ROUND(E575*N575,2)</f>
        <v>0</v>
      </c>
      <c r="P575" s="177">
        <v>4.2000000000000003E-2</v>
      </c>
      <c r="Q575" s="177">
        <f>ROUND(E575*P575,2)</f>
        <v>2.61</v>
      </c>
      <c r="R575" s="179" t="s">
        <v>851</v>
      </c>
      <c r="S575" s="179" t="s">
        <v>273</v>
      </c>
      <c r="T575" s="180" t="s">
        <v>273</v>
      </c>
      <c r="U575" s="159">
        <v>0.71499999999999997</v>
      </c>
      <c r="V575" s="159">
        <f>ROUND(E575*U575,2)</f>
        <v>44.51</v>
      </c>
      <c r="W575" s="159"/>
      <c r="X575" s="159" t="s">
        <v>337</v>
      </c>
      <c r="Y575" s="159" t="s">
        <v>275</v>
      </c>
      <c r="Z575" s="149"/>
      <c r="AA575" s="149"/>
      <c r="AB575" s="149"/>
      <c r="AC575" s="149"/>
      <c r="AD575" s="149"/>
      <c r="AE575" s="149"/>
      <c r="AF575" s="149"/>
      <c r="AG575" s="149" t="s">
        <v>338</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2">
      <c r="A576" s="156"/>
      <c r="B576" s="157"/>
      <c r="C576" s="203" t="s">
        <v>1001</v>
      </c>
      <c r="D576" s="195"/>
      <c r="E576" s="196">
        <v>46.2</v>
      </c>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342</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c r="A577" s="156"/>
      <c r="B577" s="157"/>
      <c r="C577" s="203" t="s">
        <v>1002</v>
      </c>
      <c r="D577" s="195"/>
      <c r="E577" s="196">
        <v>16.05</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342</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ht="22.5" outlineLevel="1">
      <c r="A578" s="174">
        <v>166</v>
      </c>
      <c r="B578" s="175" t="s">
        <v>1003</v>
      </c>
      <c r="C578" s="190" t="s">
        <v>1004</v>
      </c>
      <c r="D578" s="176" t="s">
        <v>469</v>
      </c>
      <c r="E578" s="177">
        <v>10.4</v>
      </c>
      <c r="F578" s="178"/>
      <c r="G578" s="179">
        <f>ROUND(E578*F578,2)</f>
        <v>0</v>
      </c>
      <c r="H578" s="178"/>
      <c r="I578" s="179">
        <f>ROUND(E578*H578,2)</f>
        <v>0</v>
      </c>
      <c r="J578" s="178"/>
      <c r="K578" s="179">
        <f>ROUND(E578*J578,2)</f>
        <v>0</v>
      </c>
      <c r="L578" s="179">
        <v>21</v>
      </c>
      <c r="M578" s="179">
        <f>G578*(1+L578/100)</f>
        <v>0</v>
      </c>
      <c r="N578" s="177">
        <v>0</v>
      </c>
      <c r="O578" s="177">
        <f>ROUND(E578*N578,2)</f>
        <v>0</v>
      </c>
      <c r="P578" s="177">
        <v>6.5000000000000002E-2</v>
      </c>
      <c r="Q578" s="177">
        <f>ROUND(E578*P578,2)</f>
        <v>0.68</v>
      </c>
      <c r="R578" s="179" t="s">
        <v>851</v>
      </c>
      <c r="S578" s="179" t="s">
        <v>273</v>
      </c>
      <c r="T578" s="180" t="s">
        <v>273</v>
      </c>
      <c r="U578" s="159">
        <v>0.93</v>
      </c>
      <c r="V578" s="159">
        <f>ROUND(E578*U578,2)</f>
        <v>9.67</v>
      </c>
      <c r="W578" s="159"/>
      <c r="X578" s="159" t="s">
        <v>337</v>
      </c>
      <c r="Y578" s="159" t="s">
        <v>275</v>
      </c>
      <c r="Z578" s="149"/>
      <c r="AA578" s="149"/>
      <c r="AB578" s="149"/>
      <c r="AC578" s="149"/>
      <c r="AD578" s="149"/>
      <c r="AE578" s="149"/>
      <c r="AF578" s="149"/>
      <c r="AG578" s="149" t="s">
        <v>338</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2">
      <c r="A579" s="156"/>
      <c r="B579" s="157"/>
      <c r="C579" s="203" t="s">
        <v>1005</v>
      </c>
      <c r="D579" s="195"/>
      <c r="E579" s="196">
        <v>10.4</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342</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c r="A580" s="174">
        <v>167</v>
      </c>
      <c r="B580" s="175" t="s">
        <v>1006</v>
      </c>
      <c r="C580" s="190" t="s">
        <v>1007</v>
      </c>
      <c r="D580" s="176" t="s">
        <v>469</v>
      </c>
      <c r="E580" s="177">
        <v>43.784999999999997</v>
      </c>
      <c r="F580" s="178"/>
      <c r="G580" s="179">
        <f>ROUND(E580*F580,2)</f>
        <v>0</v>
      </c>
      <c r="H580" s="178"/>
      <c r="I580" s="179">
        <f>ROUND(E580*H580,2)</f>
        <v>0</v>
      </c>
      <c r="J580" s="178"/>
      <c r="K580" s="179">
        <f>ROUND(E580*J580,2)</f>
        <v>0</v>
      </c>
      <c r="L580" s="179">
        <v>21</v>
      </c>
      <c r="M580" s="179">
        <f>G580*(1+L580/100)</f>
        <v>0</v>
      </c>
      <c r="N580" s="177">
        <v>0</v>
      </c>
      <c r="O580" s="177">
        <f>ROUND(E580*N580,2)</f>
        <v>0</v>
      </c>
      <c r="P580" s="177">
        <v>6.6000000000000003E-2</v>
      </c>
      <c r="Q580" s="177">
        <f>ROUND(E580*P580,2)</f>
        <v>2.89</v>
      </c>
      <c r="R580" s="179" t="s">
        <v>851</v>
      </c>
      <c r="S580" s="179" t="s">
        <v>273</v>
      </c>
      <c r="T580" s="180" t="s">
        <v>273</v>
      </c>
      <c r="U580" s="159">
        <v>1.456</v>
      </c>
      <c r="V580" s="159">
        <f>ROUND(E580*U580,2)</f>
        <v>63.75</v>
      </c>
      <c r="W580" s="159"/>
      <c r="X580" s="159" t="s">
        <v>337</v>
      </c>
      <c r="Y580" s="159" t="s">
        <v>275</v>
      </c>
      <c r="Z580" s="149"/>
      <c r="AA580" s="149"/>
      <c r="AB580" s="149"/>
      <c r="AC580" s="149"/>
      <c r="AD580" s="149"/>
      <c r="AE580" s="149"/>
      <c r="AF580" s="149"/>
      <c r="AG580" s="149" t="s">
        <v>338</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c r="A581" s="156"/>
      <c r="B581" s="157"/>
      <c r="C581" s="319" t="s">
        <v>1008</v>
      </c>
      <c r="D581" s="320"/>
      <c r="E581" s="320"/>
      <c r="F581" s="320"/>
      <c r="G581" s="320"/>
      <c r="H581" s="159"/>
      <c r="I581" s="159"/>
      <c r="J581" s="159"/>
      <c r="K581" s="159"/>
      <c r="L581" s="159"/>
      <c r="M581" s="159"/>
      <c r="N581" s="158"/>
      <c r="O581" s="158"/>
      <c r="P581" s="158"/>
      <c r="Q581" s="158"/>
      <c r="R581" s="159"/>
      <c r="S581" s="159"/>
      <c r="T581" s="159"/>
      <c r="U581" s="159"/>
      <c r="V581" s="159"/>
      <c r="W581" s="159"/>
      <c r="X581" s="159"/>
      <c r="Y581" s="159"/>
      <c r="Z581" s="149"/>
      <c r="AA581" s="149"/>
      <c r="AB581" s="149"/>
      <c r="AC581" s="149"/>
      <c r="AD581" s="149"/>
      <c r="AE581" s="149"/>
      <c r="AF581" s="149"/>
      <c r="AG581" s="149" t="s">
        <v>340</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2">
      <c r="A582" s="156"/>
      <c r="B582" s="157"/>
      <c r="C582" s="203" t="s">
        <v>1009</v>
      </c>
      <c r="D582" s="195"/>
      <c r="E582" s="196">
        <v>29.905000000000001</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342</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c r="A583" s="156"/>
      <c r="B583" s="157"/>
      <c r="C583" s="203" t="s">
        <v>1010</v>
      </c>
      <c r="D583" s="195"/>
      <c r="E583" s="196">
        <v>13.88</v>
      </c>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342</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ht="22.5" outlineLevel="1">
      <c r="A584" s="182">
        <v>168</v>
      </c>
      <c r="B584" s="183" t="s">
        <v>1011</v>
      </c>
      <c r="C584" s="191" t="s">
        <v>1012</v>
      </c>
      <c r="D584" s="184" t="s">
        <v>469</v>
      </c>
      <c r="E584" s="185">
        <v>20</v>
      </c>
      <c r="F584" s="186"/>
      <c r="G584" s="187">
        <f>ROUND(E584*F584,2)</f>
        <v>0</v>
      </c>
      <c r="H584" s="186"/>
      <c r="I584" s="187">
        <f>ROUND(E584*H584,2)</f>
        <v>0</v>
      </c>
      <c r="J584" s="186"/>
      <c r="K584" s="187">
        <f>ROUND(E584*J584,2)</f>
        <v>0</v>
      </c>
      <c r="L584" s="187">
        <v>21</v>
      </c>
      <c r="M584" s="187">
        <f>G584*(1+L584/100)</f>
        <v>0</v>
      </c>
      <c r="N584" s="185">
        <v>2.3630000000000002E-2</v>
      </c>
      <c r="O584" s="185">
        <f>ROUND(E584*N584,2)</f>
        <v>0.47</v>
      </c>
      <c r="P584" s="185">
        <v>0</v>
      </c>
      <c r="Q584" s="185">
        <f>ROUND(E584*P584,2)</f>
        <v>0</v>
      </c>
      <c r="R584" s="187" t="s">
        <v>851</v>
      </c>
      <c r="S584" s="187" t="s">
        <v>273</v>
      </c>
      <c r="T584" s="188" t="s">
        <v>273</v>
      </c>
      <c r="U584" s="159">
        <v>0.82599999999999996</v>
      </c>
      <c r="V584" s="159">
        <f>ROUND(E584*U584,2)</f>
        <v>16.52</v>
      </c>
      <c r="W584" s="159"/>
      <c r="X584" s="159" t="s">
        <v>337</v>
      </c>
      <c r="Y584" s="159" t="s">
        <v>275</v>
      </c>
      <c r="Z584" s="149"/>
      <c r="AA584" s="149"/>
      <c r="AB584" s="149"/>
      <c r="AC584" s="149"/>
      <c r="AD584" s="149"/>
      <c r="AE584" s="149"/>
      <c r="AF584" s="149"/>
      <c r="AG584" s="149" t="s">
        <v>338</v>
      </c>
      <c r="AH584" s="149"/>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ht="22.5" outlineLevel="1">
      <c r="A585" s="182">
        <v>169</v>
      </c>
      <c r="B585" s="183" t="s">
        <v>1013</v>
      </c>
      <c r="C585" s="191" t="s">
        <v>1014</v>
      </c>
      <c r="D585" s="184" t="s">
        <v>364</v>
      </c>
      <c r="E585" s="185">
        <v>4</v>
      </c>
      <c r="F585" s="186"/>
      <c r="G585" s="187">
        <f>ROUND(E585*F585,2)</f>
        <v>0</v>
      </c>
      <c r="H585" s="186"/>
      <c r="I585" s="187">
        <f>ROUND(E585*H585,2)</f>
        <v>0</v>
      </c>
      <c r="J585" s="186"/>
      <c r="K585" s="187">
        <f>ROUND(E585*J585,2)</f>
        <v>0</v>
      </c>
      <c r="L585" s="187">
        <v>21</v>
      </c>
      <c r="M585" s="187">
        <f>G585*(1+L585/100)</f>
        <v>0</v>
      </c>
      <c r="N585" s="185">
        <v>0</v>
      </c>
      <c r="O585" s="185">
        <f>ROUND(E585*N585,2)</f>
        <v>0</v>
      </c>
      <c r="P585" s="185">
        <v>4.4999999999999998E-2</v>
      </c>
      <c r="Q585" s="185">
        <f>ROUND(E585*P585,2)</f>
        <v>0.18</v>
      </c>
      <c r="R585" s="187" t="s">
        <v>851</v>
      </c>
      <c r="S585" s="187" t="s">
        <v>273</v>
      </c>
      <c r="T585" s="188" t="s">
        <v>273</v>
      </c>
      <c r="U585" s="159">
        <v>0.26</v>
      </c>
      <c r="V585" s="159">
        <f>ROUND(E585*U585,2)</f>
        <v>1.04</v>
      </c>
      <c r="W585" s="159"/>
      <c r="X585" s="159" t="s">
        <v>337</v>
      </c>
      <c r="Y585" s="159" t="s">
        <v>275</v>
      </c>
      <c r="Z585" s="149"/>
      <c r="AA585" s="149"/>
      <c r="AB585" s="149"/>
      <c r="AC585" s="149"/>
      <c r="AD585" s="149"/>
      <c r="AE585" s="149"/>
      <c r="AF585" s="149"/>
      <c r="AG585" s="149" t="s">
        <v>338</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ht="22.5" outlineLevel="1">
      <c r="A586" s="174">
        <v>170</v>
      </c>
      <c r="B586" s="175" t="s">
        <v>1015</v>
      </c>
      <c r="C586" s="190" t="s">
        <v>1016</v>
      </c>
      <c r="D586" s="176" t="s">
        <v>433</v>
      </c>
      <c r="E586" s="177">
        <v>252.49</v>
      </c>
      <c r="F586" s="178"/>
      <c r="G586" s="179">
        <f>ROUND(E586*F586,2)</f>
        <v>0</v>
      </c>
      <c r="H586" s="178"/>
      <c r="I586" s="179">
        <f>ROUND(E586*H586,2)</f>
        <v>0</v>
      </c>
      <c r="J586" s="178"/>
      <c r="K586" s="179">
        <f>ROUND(E586*J586,2)</f>
        <v>0</v>
      </c>
      <c r="L586" s="179">
        <v>21</v>
      </c>
      <c r="M586" s="179">
        <f>G586*(1+L586/100)</f>
        <v>0</v>
      </c>
      <c r="N586" s="177">
        <v>0</v>
      </c>
      <c r="O586" s="177">
        <f>ROUND(E586*N586,2)</f>
        <v>0</v>
      </c>
      <c r="P586" s="177">
        <v>4.0000000000000001E-3</v>
      </c>
      <c r="Q586" s="177">
        <f>ROUND(E586*P586,2)</f>
        <v>1.01</v>
      </c>
      <c r="R586" s="179" t="s">
        <v>851</v>
      </c>
      <c r="S586" s="179" t="s">
        <v>273</v>
      </c>
      <c r="T586" s="180" t="s">
        <v>273</v>
      </c>
      <c r="U586" s="159">
        <v>0.03</v>
      </c>
      <c r="V586" s="159">
        <f>ROUND(E586*U586,2)</f>
        <v>7.57</v>
      </c>
      <c r="W586" s="159"/>
      <c r="X586" s="159" t="s">
        <v>337</v>
      </c>
      <c r="Y586" s="159" t="s">
        <v>275</v>
      </c>
      <c r="Z586" s="149"/>
      <c r="AA586" s="149"/>
      <c r="AB586" s="149"/>
      <c r="AC586" s="149"/>
      <c r="AD586" s="149"/>
      <c r="AE586" s="149"/>
      <c r="AF586" s="149"/>
      <c r="AG586" s="149" t="s">
        <v>338</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2">
      <c r="A587" s="156"/>
      <c r="B587" s="157"/>
      <c r="C587" s="203" t="s">
        <v>1017</v>
      </c>
      <c r="D587" s="195"/>
      <c r="E587" s="196">
        <v>252.49</v>
      </c>
      <c r="F587" s="159"/>
      <c r="G587" s="159"/>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342</v>
      </c>
      <c r="AH587" s="149">
        <v>5</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ht="22.5" outlineLevel="1">
      <c r="A588" s="174">
        <v>171</v>
      </c>
      <c r="B588" s="175" t="s">
        <v>1018</v>
      </c>
      <c r="C588" s="190" t="s">
        <v>1019</v>
      </c>
      <c r="D588" s="176" t="s">
        <v>433</v>
      </c>
      <c r="E588" s="177">
        <v>90.31</v>
      </c>
      <c r="F588" s="178"/>
      <c r="G588" s="179">
        <f>ROUND(E588*F588,2)</f>
        <v>0</v>
      </c>
      <c r="H588" s="178"/>
      <c r="I588" s="179">
        <f>ROUND(E588*H588,2)</f>
        <v>0</v>
      </c>
      <c r="J588" s="178"/>
      <c r="K588" s="179">
        <f>ROUND(E588*J588,2)</f>
        <v>0</v>
      </c>
      <c r="L588" s="179">
        <v>21</v>
      </c>
      <c r="M588" s="179">
        <f>G588*(1+L588/100)</f>
        <v>0</v>
      </c>
      <c r="N588" s="177">
        <v>0</v>
      </c>
      <c r="O588" s="177">
        <f>ROUND(E588*N588,2)</f>
        <v>0</v>
      </c>
      <c r="P588" s="177">
        <v>0.01</v>
      </c>
      <c r="Q588" s="177">
        <f>ROUND(E588*P588,2)</f>
        <v>0.9</v>
      </c>
      <c r="R588" s="179" t="s">
        <v>851</v>
      </c>
      <c r="S588" s="179" t="s">
        <v>273</v>
      </c>
      <c r="T588" s="180" t="s">
        <v>273</v>
      </c>
      <c r="U588" s="159">
        <v>0.1</v>
      </c>
      <c r="V588" s="159">
        <f>ROUND(E588*U588,2)</f>
        <v>9.0299999999999994</v>
      </c>
      <c r="W588" s="159"/>
      <c r="X588" s="159" t="s">
        <v>337</v>
      </c>
      <c r="Y588" s="159" t="s">
        <v>275</v>
      </c>
      <c r="Z588" s="149"/>
      <c r="AA588" s="149"/>
      <c r="AB588" s="149"/>
      <c r="AC588" s="149"/>
      <c r="AD588" s="149"/>
      <c r="AE588" s="149"/>
      <c r="AF588" s="149"/>
      <c r="AG588" s="149" t="s">
        <v>338</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2">
      <c r="A589" s="156"/>
      <c r="B589" s="157"/>
      <c r="C589" s="203" t="s">
        <v>1020</v>
      </c>
      <c r="D589" s="195"/>
      <c r="E589" s="196">
        <v>90.31</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342</v>
      </c>
      <c r="AH589" s="149">
        <v>5</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ht="22.5" outlineLevel="1">
      <c r="A590" s="174">
        <v>172</v>
      </c>
      <c r="B590" s="175" t="s">
        <v>1021</v>
      </c>
      <c r="C590" s="190" t="s">
        <v>1022</v>
      </c>
      <c r="D590" s="176" t="s">
        <v>433</v>
      </c>
      <c r="E590" s="177">
        <v>510.65505000000002</v>
      </c>
      <c r="F590" s="178"/>
      <c r="G590" s="179">
        <f>ROUND(E590*F590,2)</f>
        <v>0</v>
      </c>
      <c r="H590" s="178"/>
      <c r="I590" s="179">
        <f>ROUND(E590*H590,2)</f>
        <v>0</v>
      </c>
      <c r="J590" s="178"/>
      <c r="K590" s="179">
        <f>ROUND(E590*J590,2)</f>
        <v>0</v>
      </c>
      <c r="L590" s="179">
        <v>21</v>
      </c>
      <c r="M590" s="179">
        <f>G590*(1+L590/100)</f>
        <v>0</v>
      </c>
      <c r="N590" s="177">
        <v>0</v>
      </c>
      <c r="O590" s="177">
        <f>ROUND(E590*N590,2)</f>
        <v>0</v>
      </c>
      <c r="P590" s="177">
        <v>0.02</v>
      </c>
      <c r="Q590" s="177">
        <f>ROUND(E590*P590,2)</f>
        <v>10.210000000000001</v>
      </c>
      <c r="R590" s="179" t="s">
        <v>851</v>
      </c>
      <c r="S590" s="179" t="s">
        <v>273</v>
      </c>
      <c r="T590" s="180" t="s">
        <v>273</v>
      </c>
      <c r="U590" s="159">
        <v>0.13</v>
      </c>
      <c r="V590" s="159">
        <f>ROUND(E590*U590,2)</f>
        <v>66.39</v>
      </c>
      <c r="W590" s="159"/>
      <c r="X590" s="159" t="s">
        <v>337</v>
      </c>
      <c r="Y590" s="159" t="s">
        <v>275</v>
      </c>
      <c r="Z590" s="149"/>
      <c r="AA590" s="149"/>
      <c r="AB590" s="149"/>
      <c r="AC590" s="149"/>
      <c r="AD590" s="149"/>
      <c r="AE590" s="149"/>
      <c r="AF590" s="149"/>
      <c r="AG590" s="149" t="s">
        <v>338</v>
      </c>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2">
      <c r="A591" s="156"/>
      <c r="B591" s="157"/>
      <c r="C591" s="203" t="s">
        <v>1023</v>
      </c>
      <c r="D591" s="195"/>
      <c r="E591" s="196">
        <v>510.65505000000002</v>
      </c>
      <c r="F591" s="159"/>
      <c r="G591" s="159"/>
      <c r="H591" s="159"/>
      <c r="I591" s="159"/>
      <c r="J591" s="159"/>
      <c r="K591" s="159"/>
      <c r="L591" s="159"/>
      <c r="M591" s="159"/>
      <c r="N591" s="158"/>
      <c r="O591" s="158"/>
      <c r="P591" s="158"/>
      <c r="Q591" s="158"/>
      <c r="R591" s="159"/>
      <c r="S591" s="159"/>
      <c r="T591" s="159"/>
      <c r="U591" s="159"/>
      <c r="V591" s="159"/>
      <c r="W591" s="159"/>
      <c r="X591" s="159"/>
      <c r="Y591" s="159"/>
      <c r="Z591" s="149"/>
      <c r="AA591" s="149"/>
      <c r="AB591" s="149"/>
      <c r="AC591" s="149"/>
      <c r="AD591" s="149"/>
      <c r="AE591" s="149"/>
      <c r="AF591" s="149"/>
      <c r="AG591" s="149" t="s">
        <v>342</v>
      </c>
      <c r="AH591" s="149">
        <v>5</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ht="22.5" outlineLevel="1">
      <c r="A592" s="174">
        <v>173</v>
      </c>
      <c r="B592" s="175" t="s">
        <v>1024</v>
      </c>
      <c r="C592" s="190" t="s">
        <v>1025</v>
      </c>
      <c r="D592" s="176" t="s">
        <v>433</v>
      </c>
      <c r="E592" s="177">
        <v>3.02</v>
      </c>
      <c r="F592" s="178"/>
      <c r="G592" s="179">
        <f>ROUND(E592*F592,2)</f>
        <v>0</v>
      </c>
      <c r="H592" s="178"/>
      <c r="I592" s="179">
        <f>ROUND(E592*H592,2)</f>
        <v>0</v>
      </c>
      <c r="J592" s="178"/>
      <c r="K592" s="179">
        <f>ROUND(E592*J592,2)</f>
        <v>0</v>
      </c>
      <c r="L592" s="179">
        <v>21</v>
      </c>
      <c r="M592" s="179">
        <f>G592*(1+L592/100)</f>
        <v>0</v>
      </c>
      <c r="N592" s="177">
        <v>0</v>
      </c>
      <c r="O592" s="177">
        <f>ROUND(E592*N592,2)</f>
        <v>0</v>
      </c>
      <c r="P592" s="177">
        <v>1.319E-2</v>
      </c>
      <c r="Q592" s="177">
        <f>ROUND(E592*P592,2)</f>
        <v>0.04</v>
      </c>
      <c r="R592" s="179" t="s">
        <v>851</v>
      </c>
      <c r="S592" s="179" t="s">
        <v>273</v>
      </c>
      <c r="T592" s="180" t="s">
        <v>273</v>
      </c>
      <c r="U592" s="159">
        <v>0.24099999999999999</v>
      </c>
      <c r="V592" s="159">
        <f>ROUND(E592*U592,2)</f>
        <v>0.73</v>
      </c>
      <c r="W592" s="159"/>
      <c r="X592" s="159" t="s">
        <v>337</v>
      </c>
      <c r="Y592" s="159" t="s">
        <v>275</v>
      </c>
      <c r="Z592" s="149"/>
      <c r="AA592" s="149"/>
      <c r="AB592" s="149"/>
      <c r="AC592" s="149"/>
      <c r="AD592" s="149"/>
      <c r="AE592" s="149"/>
      <c r="AF592" s="149"/>
      <c r="AG592" s="149" t="s">
        <v>338</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2">
      <c r="A593" s="156"/>
      <c r="B593" s="157"/>
      <c r="C593" s="203" t="s">
        <v>1026</v>
      </c>
      <c r="D593" s="195"/>
      <c r="E593" s="196">
        <v>2.5099999999999998</v>
      </c>
      <c r="F593" s="159"/>
      <c r="G593" s="159"/>
      <c r="H593" s="159"/>
      <c r="I593" s="159"/>
      <c r="J593" s="159"/>
      <c r="K593" s="159"/>
      <c r="L593" s="159"/>
      <c r="M593" s="159"/>
      <c r="N593" s="158"/>
      <c r="O593" s="158"/>
      <c r="P593" s="158"/>
      <c r="Q593" s="158"/>
      <c r="R593" s="159"/>
      <c r="S593" s="159"/>
      <c r="T593" s="159"/>
      <c r="U593" s="159"/>
      <c r="V593" s="159"/>
      <c r="W593" s="159"/>
      <c r="X593" s="159"/>
      <c r="Y593" s="159"/>
      <c r="Z593" s="149"/>
      <c r="AA593" s="149"/>
      <c r="AB593" s="149"/>
      <c r="AC593" s="149"/>
      <c r="AD593" s="149"/>
      <c r="AE593" s="149"/>
      <c r="AF593" s="149"/>
      <c r="AG593" s="149" t="s">
        <v>342</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c r="A594" s="156"/>
      <c r="B594" s="157"/>
      <c r="C594" s="203" t="s">
        <v>1027</v>
      </c>
      <c r="D594" s="195"/>
      <c r="E594" s="196">
        <v>0.51</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342</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ht="22.5" outlineLevel="1">
      <c r="A595" s="182">
        <v>174</v>
      </c>
      <c r="B595" s="183" t="s">
        <v>1028</v>
      </c>
      <c r="C595" s="191" t="s">
        <v>1029</v>
      </c>
      <c r="D595" s="184" t="s">
        <v>433</v>
      </c>
      <c r="E595" s="185">
        <v>4</v>
      </c>
      <c r="F595" s="186"/>
      <c r="G595" s="187">
        <f>ROUND(E595*F595,2)</f>
        <v>0</v>
      </c>
      <c r="H595" s="186"/>
      <c r="I595" s="187">
        <f>ROUND(E595*H595,2)</f>
        <v>0</v>
      </c>
      <c r="J595" s="186"/>
      <c r="K595" s="187">
        <f>ROUND(E595*J595,2)</f>
        <v>0</v>
      </c>
      <c r="L595" s="187">
        <v>21</v>
      </c>
      <c r="M595" s="187">
        <f>G595*(1+L595/100)</f>
        <v>0</v>
      </c>
      <c r="N595" s="185">
        <v>0</v>
      </c>
      <c r="O595" s="185">
        <f>ROUND(E595*N595,2)</f>
        <v>0</v>
      </c>
      <c r="P595" s="185">
        <v>1.2930000000000001E-2</v>
      </c>
      <c r="Q595" s="185">
        <f>ROUND(E595*P595,2)</f>
        <v>0.05</v>
      </c>
      <c r="R595" s="187" t="s">
        <v>851</v>
      </c>
      <c r="S595" s="187" t="s">
        <v>273</v>
      </c>
      <c r="T595" s="188" t="s">
        <v>273</v>
      </c>
      <c r="U595" s="159">
        <v>0.39100000000000001</v>
      </c>
      <c r="V595" s="159">
        <f>ROUND(E595*U595,2)</f>
        <v>1.56</v>
      </c>
      <c r="W595" s="159"/>
      <c r="X595" s="159" t="s">
        <v>337</v>
      </c>
      <c r="Y595" s="159" t="s">
        <v>275</v>
      </c>
      <c r="Z595" s="149"/>
      <c r="AA595" s="149"/>
      <c r="AB595" s="149"/>
      <c r="AC595" s="149"/>
      <c r="AD595" s="149"/>
      <c r="AE595" s="149"/>
      <c r="AF595" s="149"/>
      <c r="AG595" s="149" t="s">
        <v>338</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ht="22.5" outlineLevel="1">
      <c r="A596" s="174">
        <v>175</v>
      </c>
      <c r="B596" s="175" t="s">
        <v>1030</v>
      </c>
      <c r="C596" s="190" t="s">
        <v>1031</v>
      </c>
      <c r="D596" s="176" t="s">
        <v>433</v>
      </c>
      <c r="E596" s="177">
        <v>74.149900000000002</v>
      </c>
      <c r="F596" s="178"/>
      <c r="G596" s="179">
        <f>ROUND(E596*F596,2)</f>
        <v>0</v>
      </c>
      <c r="H596" s="178"/>
      <c r="I596" s="179">
        <f>ROUND(E596*H596,2)</f>
        <v>0</v>
      </c>
      <c r="J596" s="178"/>
      <c r="K596" s="179">
        <f>ROUND(E596*J596,2)</f>
        <v>0</v>
      </c>
      <c r="L596" s="179">
        <v>21</v>
      </c>
      <c r="M596" s="179">
        <f>G596*(1+L596/100)</f>
        <v>0</v>
      </c>
      <c r="N596" s="177">
        <v>0</v>
      </c>
      <c r="O596" s="177">
        <f>ROUND(E596*N596,2)</f>
        <v>0</v>
      </c>
      <c r="P596" s="177">
        <v>6.8000000000000005E-2</v>
      </c>
      <c r="Q596" s="177">
        <f>ROUND(E596*P596,2)</f>
        <v>5.04</v>
      </c>
      <c r="R596" s="179" t="s">
        <v>851</v>
      </c>
      <c r="S596" s="179" t="s">
        <v>273</v>
      </c>
      <c r="T596" s="180" t="s">
        <v>273</v>
      </c>
      <c r="U596" s="159">
        <v>0.3</v>
      </c>
      <c r="V596" s="159">
        <f>ROUND(E596*U596,2)</f>
        <v>22.24</v>
      </c>
      <c r="W596" s="159"/>
      <c r="X596" s="159" t="s">
        <v>337</v>
      </c>
      <c r="Y596" s="159" t="s">
        <v>275</v>
      </c>
      <c r="Z596" s="149"/>
      <c r="AA596" s="149"/>
      <c r="AB596" s="149"/>
      <c r="AC596" s="149"/>
      <c r="AD596" s="149"/>
      <c r="AE596" s="149"/>
      <c r="AF596" s="149"/>
      <c r="AG596" s="149" t="s">
        <v>338</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2">
      <c r="A597" s="156"/>
      <c r="B597" s="157"/>
      <c r="C597" s="319" t="s">
        <v>1032</v>
      </c>
      <c r="D597" s="320"/>
      <c r="E597" s="320"/>
      <c r="F597" s="320"/>
      <c r="G597" s="320"/>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340</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2">
      <c r="A598" s="156"/>
      <c r="B598" s="157"/>
      <c r="C598" s="203" t="s">
        <v>1033</v>
      </c>
      <c r="D598" s="195"/>
      <c r="E598" s="196">
        <v>23.984999999999999</v>
      </c>
      <c r="F598" s="159"/>
      <c r="G598" s="159"/>
      <c r="H598" s="159"/>
      <c r="I598" s="159"/>
      <c r="J598" s="159"/>
      <c r="K598" s="159"/>
      <c r="L598" s="159"/>
      <c r="M598" s="159"/>
      <c r="N598" s="158"/>
      <c r="O598" s="158"/>
      <c r="P598" s="158"/>
      <c r="Q598" s="158"/>
      <c r="R598" s="159"/>
      <c r="S598" s="159"/>
      <c r="T598" s="159"/>
      <c r="U598" s="159"/>
      <c r="V598" s="159"/>
      <c r="W598" s="159"/>
      <c r="X598" s="159"/>
      <c r="Y598" s="159"/>
      <c r="Z598" s="149"/>
      <c r="AA598" s="149"/>
      <c r="AB598" s="149"/>
      <c r="AC598" s="149"/>
      <c r="AD598" s="149"/>
      <c r="AE598" s="149"/>
      <c r="AF598" s="149"/>
      <c r="AG598" s="149" t="s">
        <v>342</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c r="A599" s="156"/>
      <c r="B599" s="157"/>
      <c r="C599" s="203" t="s">
        <v>1034</v>
      </c>
      <c r="D599" s="195"/>
      <c r="E599" s="196">
        <v>52.362000000000002</v>
      </c>
      <c r="F599" s="159"/>
      <c r="G599" s="159"/>
      <c r="H599" s="159"/>
      <c r="I599" s="159"/>
      <c r="J599" s="159"/>
      <c r="K599" s="159"/>
      <c r="L599" s="159"/>
      <c r="M599" s="159"/>
      <c r="N599" s="158"/>
      <c r="O599" s="158"/>
      <c r="P599" s="158"/>
      <c r="Q599" s="158"/>
      <c r="R599" s="159"/>
      <c r="S599" s="159"/>
      <c r="T599" s="159"/>
      <c r="U599" s="159"/>
      <c r="V599" s="159"/>
      <c r="W599" s="159"/>
      <c r="X599" s="159"/>
      <c r="Y599" s="159"/>
      <c r="Z599" s="149"/>
      <c r="AA599" s="149"/>
      <c r="AB599" s="149"/>
      <c r="AC599" s="149"/>
      <c r="AD599" s="149"/>
      <c r="AE599" s="149"/>
      <c r="AF599" s="149"/>
      <c r="AG599" s="149" t="s">
        <v>342</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c r="A600" s="156"/>
      <c r="B600" s="157"/>
      <c r="C600" s="203" t="s">
        <v>1035</v>
      </c>
      <c r="D600" s="195"/>
      <c r="E600" s="196">
        <v>6.2916999999999996</v>
      </c>
      <c r="F600" s="159"/>
      <c r="G600" s="159"/>
      <c r="H600" s="159"/>
      <c r="I600" s="159"/>
      <c r="J600" s="159"/>
      <c r="K600" s="159"/>
      <c r="L600" s="159"/>
      <c r="M600" s="159"/>
      <c r="N600" s="158"/>
      <c r="O600" s="158"/>
      <c r="P600" s="158"/>
      <c r="Q600" s="158"/>
      <c r="R600" s="159"/>
      <c r="S600" s="159"/>
      <c r="T600" s="159"/>
      <c r="U600" s="159"/>
      <c r="V600" s="159"/>
      <c r="W600" s="159"/>
      <c r="X600" s="159"/>
      <c r="Y600" s="159"/>
      <c r="Z600" s="149"/>
      <c r="AA600" s="149"/>
      <c r="AB600" s="149"/>
      <c r="AC600" s="149"/>
      <c r="AD600" s="149"/>
      <c r="AE600" s="149"/>
      <c r="AF600" s="149"/>
      <c r="AG600" s="149" t="s">
        <v>342</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c r="A601" s="156"/>
      <c r="B601" s="157"/>
      <c r="C601" s="203" t="s">
        <v>1036</v>
      </c>
      <c r="D601" s="195"/>
      <c r="E601" s="196">
        <v>-8.4887999999999995</v>
      </c>
      <c r="F601" s="159"/>
      <c r="G601" s="159"/>
      <c r="H601" s="159"/>
      <c r="I601" s="159"/>
      <c r="J601" s="159"/>
      <c r="K601" s="159"/>
      <c r="L601" s="159"/>
      <c r="M601" s="159"/>
      <c r="N601" s="158"/>
      <c r="O601" s="158"/>
      <c r="P601" s="158"/>
      <c r="Q601" s="158"/>
      <c r="R601" s="159"/>
      <c r="S601" s="159"/>
      <c r="T601" s="159"/>
      <c r="U601" s="159"/>
      <c r="V601" s="159"/>
      <c r="W601" s="159"/>
      <c r="X601" s="159"/>
      <c r="Y601" s="159"/>
      <c r="Z601" s="149"/>
      <c r="AA601" s="149"/>
      <c r="AB601" s="149"/>
      <c r="AC601" s="149"/>
      <c r="AD601" s="149"/>
      <c r="AE601" s="149"/>
      <c r="AF601" s="149"/>
      <c r="AG601" s="149" t="s">
        <v>342</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c r="A602" s="182">
        <v>176</v>
      </c>
      <c r="B602" s="183" t="s">
        <v>1037</v>
      </c>
      <c r="C602" s="191" t="s">
        <v>1038</v>
      </c>
      <c r="D602" s="184" t="s">
        <v>364</v>
      </c>
      <c r="E602" s="185">
        <v>1</v>
      </c>
      <c r="F602" s="186"/>
      <c r="G602" s="187">
        <f>ROUND(E602*F602,2)</f>
        <v>0</v>
      </c>
      <c r="H602" s="186"/>
      <c r="I602" s="187">
        <f>ROUND(E602*H602,2)</f>
        <v>0</v>
      </c>
      <c r="J602" s="186"/>
      <c r="K602" s="187">
        <f>ROUND(E602*J602,2)</f>
        <v>0</v>
      </c>
      <c r="L602" s="187">
        <v>21</v>
      </c>
      <c r="M602" s="187">
        <f>G602*(1+L602/100)</f>
        <v>0</v>
      </c>
      <c r="N602" s="185">
        <v>0</v>
      </c>
      <c r="O602" s="185">
        <f>ROUND(E602*N602,2)</f>
        <v>0</v>
      </c>
      <c r="P602" s="185">
        <v>3.2000000000000002E-3</v>
      </c>
      <c r="Q602" s="185">
        <f>ROUND(E602*P602,2)</f>
        <v>0</v>
      </c>
      <c r="R602" s="187" t="s">
        <v>1039</v>
      </c>
      <c r="S602" s="187" t="s">
        <v>273</v>
      </c>
      <c r="T602" s="188" t="s">
        <v>273</v>
      </c>
      <c r="U602" s="159">
        <v>0.6825</v>
      </c>
      <c r="V602" s="159">
        <f>ROUND(E602*U602,2)</f>
        <v>0.68</v>
      </c>
      <c r="W602" s="159"/>
      <c r="X602" s="159" t="s">
        <v>337</v>
      </c>
      <c r="Y602" s="159" t="s">
        <v>275</v>
      </c>
      <c r="Z602" s="149"/>
      <c r="AA602" s="149"/>
      <c r="AB602" s="149"/>
      <c r="AC602" s="149"/>
      <c r="AD602" s="149"/>
      <c r="AE602" s="149"/>
      <c r="AF602" s="149"/>
      <c r="AG602" s="149" t="s">
        <v>338</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c r="A603" s="164" t="s">
        <v>268</v>
      </c>
      <c r="B603" s="165" t="s">
        <v>180</v>
      </c>
      <c r="C603" s="189" t="s">
        <v>181</v>
      </c>
      <c r="D603" s="166"/>
      <c r="E603" s="167"/>
      <c r="F603" s="168"/>
      <c r="G603" s="168">
        <f>SUMIF(AG604:AG612,"&lt;&gt;NOR",G604:G612)</f>
        <v>0</v>
      </c>
      <c r="H603" s="168"/>
      <c r="I603" s="168">
        <f>SUM(I604:I612)</f>
        <v>0</v>
      </c>
      <c r="J603" s="168"/>
      <c r="K603" s="168">
        <f>SUM(K604:K612)</f>
        <v>0</v>
      </c>
      <c r="L603" s="168"/>
      <c r="M603" s="168">
        <f>SUM(M604:M612)</f>
        <v>0</v>
      </c>
      <c r="N603" s="167"/>
      <c r="O603" s="167">
        <f>SUM(O604:O612)</f>
        <v>0</v>
      </c>
      <c r="P603" s="167"/>
      <c r="Q603" s="167">
        <f>SUM(Q604:Q612)</f>
        <v>0</v>
      </c>
      <c r="R603" s="168"/>
      <c r="S603" s="168"/>
      <c r="T603" s="169"/>
      <c r="U603" s="163"/>
      <c r="V603" s="163">
        <f>SUM(V604:V612)</f>
        <v>140.76</v>
      </c>
      <c r="W603" s="163"/>
      <c r="X603" s="163"/>
      <c r="Y603" s="163"/>
      <c r="AG603" t="s">
        <v>269</v>
      </c>
    </row>
    <row r="604" spans="1:60" ht="22.5" outlineLevel="1">
      <c r="A604" s="174">
        <v>177</v>
      </c>
      <c r="B604" s="175" t="s">
        <v>1040</v>
      </c>
      <c r="C604" s="190" t="s">
        <v>1041</v>
      </c>
      <c r="D604" s="176" t="s">
        <v>360</v>
      </c>
      <c r="E604" s="177">
        <v>149.98652999999999</v>
      </c>
      <c r="F604" s="178"/>
      <c r="G604" s="179">
        <f>ROUND(E604*F604,2)</f>
        <v>0</v>
      </c>
      <c r="H604" s="178"/>
      <c r="I604" s="179">
        <f>ROUND(E604*H604,2)</f>
        <v>0</v>
      </c>
      <c r="J604" s="178"/>
      <c r="K604" s="179">
        <f>ROUND(E604*J604,2)</f>
        <v>0</v>
      </c>
      <c r="L604" s="179">
        <v>21</v>
      </c>
      <c r="M604" s="179">
        <f>G604*(1+L604/100)</f>
        <v>0</v>
      </c>
      <c r="N604" s="177">
        <v>0</v>
      </c>
      <c r="O604" s="177">
        <f>ROUND(E604*N604,2)</f>
        <v>0</v>
      </c>
      <c r="P604" s="177">
        <v>0</v>
      </c>
      <c r="Q604" s="177">
        <f>ROUND(E604*P604,2)</f>
        <v>0</v>
      </c>
      <c r="R604" s="179" t="s">
        <v>365</v>
      </c>
      <c r="S604" s="179" t="s">
        <v>273</v>
      </c>
      <c r="T604" s="180" t="s">
        <v>273</v>
      </c>
      <c r="U604" s="159">
        <v>0.9385</v>
      </c>
      <c r="V604" s="159">
        <f>ROUND(E604*U604,2)</f>
        <v>140.76</v>
      </c>
      <c r="W604" s="159"/>
      <c r="X604" s="159" t="s">
        <v>1042</v>
      </c>
      <c r="Y604" s="159" t="s">
        <v>275</v>
      </c>
      <c r="Z604" s="149"/>
      <c r="AA604" s="149"/>
      <c r="AB604" s="149"/>
      <c r="AC604" s="149"/>
      <c r="AD604" s="149"/>
      <c r="AE604" s="149"/>
      <c r="AF604" s="149"/>
      <c r="AG604" s="149" t="s">
        <v>1043</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2">
      <c r="A605" s="156"/>
      <c r="B605" s="157"/>
      <c r="C605" s="319" t="s">
        <v>1044</v>
      </c>
      <c r="D605" s="320"/>
      <c r="E605" s="320"/>
      <c r="F605" s="320"/>
      <c r="G605" s="320"/>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340</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2">
      <c r="A606" s="156"/>
      <c r="B606" s="157"/>
      <c r="C606" s="203" t="s">
        <v>1045</v>
      </c>
      <c r="D606" s="195"/>
      <c r="E606" s="196"/>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342</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ht="22.5" outlineLevel="3">
      <c r="A607" s="156"/>
      <c r="B607" s="157"/>
      <c r="C607" s="203" t="s">
        <v>1046</v>
      </c>
      <c r="D607" s="195"/>
      <c r="E607" s="196"/>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342</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ht="22.5" outlineLevel="3">
      <c r="A608" s="156"/>
      <c r="B608" s="157"/>
      <c r="C608" s="203" t="s">
        <v>1047</v>
      </c>
      <c r="D608" s="195"/>
      <c r="E608" s="196"/>
      <c r="F608" s="159"/>
      <c r="G608" s="159"/>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342</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ht="22.5" outlineLevel="3">
      <c r="A609" s="156"/>
      <c r="B609" s="157"/>
      <c r="C609" s="203" t="s">
        <v>1048</v>
      </c>
      <c r="D609" s="195"/>
      <c r="E609" s="196"/>
      <c r="F609" s="159"/>
      <c r="G609" s="159"/>
      <c r="H609" s="159"/>
      <c r="I609" s="159"/>
      <c r="J609" s="159"/>
      <c r="K609" s="159"/>
      <c r="L609" s="159"/>
      <c r="M609" s="159"/>
      <c r="N609" s="158"/>
      <c r="O609" s="158"/>
      <c r="P609" s="158"/>
      <c r="Q609" s="158"/>
      <c r="R609" s="159"/>
      <c r="S609" s="159"/>
      <c r="T609" s="159"/>
      <c r="U609" s="159"/>
      <c r="V609" s="159"/>
      <c r="W609" s="159"/>
      <c r="X609" s="159"/>
      <c r="Y609" s="159"/>
      <c r="Z609" s="149"/>
      <c r="AA609" s="149"/>
      <c r="AB609" s="149"/>
      <c r="AC609" s="149"/>
      <c r="AD609" s="149"/>
      <c r="AE609" s="149"/>
      <c r="AF609" s="149"/>
      <c r="AG609" s="149" t="s">
        <v>342</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2.5" outlineLevel="3">
      <c r="A610" s="156"/>
      <c r="B610" s="157"/>
      <c r="C610" s="203" t="s">
        <v>1049</v>
      </c>
      <c r="D610" s="195"/>
      <c r="E610" s="196"/>
      <c r="F610" s="159"/>
      <c r="G610" s="159"/>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342</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c r="A611" s="156"/>
      <c r="B611" s="157"/>
      <c r="C611" s="203" t="s">
        <v>1050</v>
      </c>
      <c r="D611" s="195"/>
      <c r="E611" s="196"/>
      <c r="F611" s="159"/>
      <c r="G611" s="159"/>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342</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c r="A612" s="156"/>
      <c r="B612" s="157"/>
      <c r="C612" s="203" t="s">
        <v>1051</v>
      </c>
      <c r="D612" s="195"/>
      <c r="E612" s="196">
        <v>149.98652999999999</v>
      </c>
      <c r="F612" s="159"/>
      <c r="G612" s="159"/>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342</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c r="A613" s="164" t="s">
        <v>268</v>
      </c>
      <c r="B613" s="165" t="s">
        <v>194</v>
      </c>
      <c r="C613" s="189" t="s">
        <v>195</v>
      </c>
      <c r="D613" s="166"/>
      <c r="E613" s="167"/>
      <c r="F613" s="168"/>
      <c r="G613" s="168">
        <f>SUMIF(AG614:AG677,"&lt;&gt;NOR",G614:G677)</f>
        <v>0</v>
      </c>
      <c r="H613" s="168"/>
      <c r="I613" s="168">
        <f>SUM(I614:I677)</f>
        <v>0</v>
      </c>
      <c r="J613" s="168"/>
      <c r="K613" s="168">
        <f>SUM(K614:K677)</f>
        <v>0</v>
      </c>
      <c r="L613" s="168"/>
      <c r="M613" s="168">
        <f>SUM(M614:M677)</f>
        <v>0</v>
      </c>
      <c r="N613" s="167"/>
      <c r="O613" s="167">
        <f>SUM(O614:O677)</f>
        <v>2.1</v>
      </c>
      <c r="P613" s="167"/>
      <c r="Q613" s="167">
        <f>SUM(Q614:Q677)</f>
        <v>0</v>
      </c>
      <c r="R613" s="168"/>
      <c r="S613" s="168"/>
      <c r="T613" s="169"/>
      <c r="U613" s="163"/>
      <c r="V613" s="163">
        <f>SUM(V614:V677)</f>
        <v>224.98</v>
      </c>
      <c r="W613" s="163"/>
      <c r="X613" s="163"/>
      <c r="Y613" s="163"/>
      <c r="AG613" t="s">
        <v>269</v>
      </c>
    </row>
    <row r="614" spans="1:60" ht="22.5" outlineLevel="1">
      <c r="A614" s="174">
        <v>178</v>
      </c>
      <c r="B614" s="175" t="s">
        <v>1052</v>
      </c>
      <c r="C614" s="190" t="s">
        <v>1053</v>
      </c>
      <c r="D614" s="176" t="s">
        <v>433</v>
      </c>
      <c r="E614" s="177">
        <v>64.53</v>
      </c>
      <c r="F614" s="178"/>
      <c r="G614" s="179">
        <f>ROUND(E614*F614,2)</f>
        <v>0</v>
      </c>
      <c r="H614" s="178"/>
      <c r="I614" s="179">
        <f>ROUND(E614*H614,2)</f>
        <v>0</v>
      </c>
      <c r="J614" s="178"/>
      <c r="K614" s="179">
        <f>ROUND(E614*J614,2)</f>
        <v>0</v>
      </c>
      <c r="L614" s="179">
        <v>21</v>
      </c>
      <c r="M614" s="179">
        <f>G614*(1+L614/100)</f>
        <v>0</v>
      </c>
      <c r="N614" s="177">
        <v>0</v>
      </c>
      <c r="O614" s="177">
        <f>ROUND(E614*N614,2)</f>
        <v>0</v>
      </c>
      <c r="P614" s="177">
        <v>0</v>
      </c>
      <c r="Q614" s="177">
        <f>ROUND(E614*P614,2)</f>
        <v>0</v>
      </c>
      <c r="R614" s="179" t="s">
        <v>1054</v>
      </c>
      <c r="S614" s="179" t="s">
        <v>273</v>
      </c>
      <c r="T614" s="180" t="s">
        <v>273</v>
      </c>
      <c r="U614" s="159">
        <v>2.75E-2</v>
      </c>
      <c r="V614" s="159">
        <f>ROUND(E614*U614,2)</f>
        <v>1.77</v>
      </c>
      <c r="W614" s="159"/>
      <c r="X614" s="159" t="s">
        <v>337</v>
      </c>
      <c r="Y614" s="159" t="s">
        <v>275</v>
      </c>
      <c r="Z614" s="149"/>
      <c r="AA614" s="149"/>
      <c r="AB614" s="149"/>
      <c r="AC614" s="149"/>
      <c r="AD614" s="149"/>
      <c r="AE614" s="149"/>
      <c r="AF614" s="149"/>
      <c r="AG614" s="149" t="s">
        <v>338</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c r="A615" s="156"/>
      <c r="B615" s="157"/>
      <c r="C615" s="203" t="s">
        <v>1055</v>
      </c>
      <c r="D615" s="195"/>
      <c r="E615" s="196">
        <v>64.53</v>
      </c>
      <c r="F615" s="159"/>
      <c r="G615" s="159"/>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342</v>
      </c>
      <c r="AH615" s="149">
        <v>5</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ht="22.5" outlineLevel="1">
      <c r="A616" s="174">
        <v>179</v>
      </c>
      <c r="B616" s="175" t="s">
        <v>1056</v>
      </c>
      <c r="C616" s="190" t="s">
        <v>1057</v>
      </c>
      <c r="D616" s="176" t="s">
        <v>433</v>
      </c>
      <c r="E616" s="177">
        <v>64.53</v>
      </c>
      <c r="F616" s="178"/>
      <c r="G616" s="179">
        <f>ROUND(E616*F616,2)</f>
        <v>0</v>
      </c>
      <c r="H616" s="178"/>
      <c r="I616" s="179">
        <f>ROUND(E616*H616,2)</f>
        <v>0</v>
      </c>
      <c r="J616" s="178"/>
      <c r="K616" s="179">
        <f>ROUND(E616*J616,2)</f>
        <v>0</v>
      </c>
      <c r="L616" s="179">
        <v>21</v>
      </c>
      <c r="M616" s="179">
        <f>G616*(1+L616/100)</f>
        <v>0</v>
      </c>
      <c r="N616" s="177">
        <v>8.1999999999999998E-4</v>
      </c>
      <c r="O616" s="177">
        <f>ROUND(E616*N616,2)</f>
        <v>0.05</v>
      </c>
      <c r="P616" s="177">
        <v>0</v>
      </c>
      <c r="Q616" s="177">
        <f>ROUND(E616*P616,2)</f>
        <v>0</v>
      </c>
      <c r="R616" s="179" t="s">
        <v>1054</v>
      </c>
      <c r="S616" s="179" t="s">
        <v>273</v>
      </c>
      <c r="T616" s="180" t="s">
        <v>273</v>
      </c>
      <c r="U616" s="159">
        <v>0.45982000000000001</v>
      </c>
      <c r="V616" s="159">
        <f>ROUND(E616*U616,2)</f>
        <v>29.67</v>
      </c>
      <c r="W616" s="159"/>
      <c r="X616" s="159" t="s">
        <v>337</v>
      </c>
      <c r="Y616" s="159" t="s">
        <v>275</v>
      </c>
      <c r="Z616" s="149"/>
      <c r="AA616" s="149"/>
      <c r="AB616" s="149"/>
      <c r="AC616" s="149"/>
      <c r="AD616" s="149"/>
      <c r="AE616" s="149"/>
      <c r="AF616" s="149"/>
      <c r="AG616" s="149" t="s">
        <v>338</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c r="A617" s="156"/>
      <c r="B617" s="157"/>
      <c r="C617" s="203" t="s">
        <v>1058</v>
      </c>
      <c r="D617" s="195"/>
      <c r="E617" s="196">
        <v>57.8</v>
      </c>
      <c r="F617" s="159"/>
      <c r="G617" s="159"/>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342</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c r="A618" s="156"/>
      <c r="B618" s="157"/>
      <c r="C618" s="203" t="s">
        <v>1059</v>
      </c>
      <c r="D618" s="195"/>
      <c r="E618" s="196">
        <v>1.73</v>
      </c>
      <c r="F618" s="159"/>
      <c r="G618" s="159"/>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342</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c r="A619" s="156"/>
      <c r="B619" s="157"/>
      <c r="C619" s="203" t="s">
        <v>1060</v>
      </c>
      <c r="D619" s="195"/>
      <c r="E619" s="196">
        <v>5</v>
      </c>
      <c r="F619" s="159"/>
      <c r="G619" s="159"/>
      <c r="H619" s="159"/>
      <c r="I619" s="159"/>
      <c r="J619" s="159"/>
      <c r="K619" s="159"/>
      <c r="L619" s="159"/>
      <c r="M619" s="159"/>
      <c r="N619" s="158"/>
      <c r="O619" s="158"/>
      <c r="P619" s="158"/>
      <c r="Q619" s="158"/>
      <c r="R619" s="159"/>
      <c r="S619" s="159"/>
      <c r="T619" s="159"/>
      <c r="U619" s="159"/>
      <c r="V619" s="159"/>
      <c r="W619" s="159"/>
      <c r="X619" s="159"/>
      <c r="Y619" s="159"/>
      <c r="Z619" s="149"/>
      <c r="AA619" s="149"/>
      <c r="AB619" s="149"/>
      <c r="AC619" s="149"/>
      <c r="AD619" s="149"/>
      <c r="AE619" s="149"/>
      <c r="AF619" s="149"/>
      <c r="AG619" s="149" t="s">
        <v>342</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c r="A620" s="156"/>
      <c r="B620" s="157"/>
      <c r="C620" s="203" t="s">
        <v>1061</v>
      </c>
      <c r="D620" s="195"/>
      <c r="E620" s="196"/>
      <c r="F620" s="159"/>
      <c r="G620" s="159"/>
      <c r="H620" s="159"/>
      <c r="I620" s="159"/>
      <c r="J620" s="159"/>
      <c r="K620" s="159"/>
      <c r="L620" s="159"/>
      <c r="M620" s="159"/>
      <c r="N620" s="158"/>
      <c r="O620" s="158"/>
      <c r="P620" s="158"/>
      <c r="Q620" s="158"/>
      <c r="R620" s="159"/>
      <c r="S620" s="159"/>
      <c r="T620" s="159"/>
      <c r="U620" s="159"/>
      <c r="V620" s="159"/>
      <c r="W620" s="159"/>
      <c r="X620" s="159"/>
      <c r="Y620" s="159"/>
      <c r="Z620" s="149"/>
      <c r="AA620" s="149"/>
      <c r="AB620" s="149"/>
      <c r="AC620" s="149"/>
      <c r="AD620" s="149"/>
      <c r="AE620" s="149"/>
      <c r="AF620" s="149"/>
      <c r="AG620" s="149" t="s">
        <v>342</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c r="A621" s="156"/>
      <c r="B621" s="157"/>
      <c r="C621" s="203" t="s">
        <v>1061</v>
      </c>
      <c r="D621" s="195"/>
      <c r="E621" s="196"/>
      <c r="F621" s="159"/>
      <c r="G621" s="159"/>
      <c r="H621" s="159"/>
      <c r="I621" s="159"/>
      <c r="J621" s="159"/>
      <c r="K621" s="159"/>
      <c r="L621" s="159"/>
      <c r="M621" s="159"/>
      <c r="N621" s="158"/>
      <c r="O621" s="158"/>
      <c r="P621" s="158"/>
      <c r="Q621" s="158"/>
      <c r="R621" s="159"/>
      <c r="S621" s="159"/>
      <c r="T621" s="159"/>
      <c r="U621" s="159"/>
      <c r="V621" s="159"/>
      <c r="W621" s="159"/>
      <c r="X621" s="159"/>
      <c r="Y621" s="159"/>
      <c r="Z621" s="149"/>
      <c r="AA621" s="149"/>
      <c r="AB621" s="149"/>
      <c r="AC621" s="149"/>
      <c r="AD621" s="149"/>
      <c r="AE621" s="149"/>
      <c r="AF621" s="149"/>
      <c r="AG621" s="149" t="s">
        <v>342</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c r="A622" s="174">
        <v>180</v>
      </c>
      <c r="B622" s="175" t="s">
        <v>1062</v>
      </c>
      <c r="C622" s="190" t="s">
        <v>1063</v>
      </c>
      <c r="D622" s="176" t="s">
        <v>433</v>
      </c>
      <c r="E622" s="177">
        <v>329.83731999999998</v>
      </c>
      <c r="F622" s="178"/>
      <c r="G622" s="179">
        <f>ROUND(E622*F622,2)</f>
        <v>0</v>
      </c>
      <c r="H622" s="178"/>
      <c r="I622" s="179">
        <f>ROUND(E622*H622,2)</f>
        <v>0</v>
      </c>
      <c r="J622" s="178"/>
      <c r="K622" s="179">
        <f>ROUND(E622*J622,2)</f>
        <v>0</v>
      </c>
      <c r="L622" s="179">
        <v>21</v>
      </c>
      <c r="M622" s="179">
        <f>G622*(1+L622/100)</f>
        <v>0</v>
      </c>
      <c r="N622" s="177">
        <v>2.1000000000000001E-4</v>
      </c>
      <c r="O622" s="177">
        <f>ROUND(E622*N622,2)</f>
        <v>7.0000000000000007E-2</v>
      </c>
      <c r="P622" s="177">
        <v>0</v>
      </c>
      <c r="Q622" s="177">
        <f>ROUND(E622*P622,2)</f>
        <v>0</v>
      </c>
      <c r="R622" s="179" t="s">
        <v>1054</v>
      </c>
      <c r="S622" s="179" t="s">
        <v>273</v>
      </c>
      <c r="T622" s="180" t="s">
        <v>273</v>
      </c>
      <c r="U622" s="159">
        <v>9.5000000000000001E-2</v>
      </c>
      <c r="V622" s="159">
        <f>ROUND(E622*U622,2)</f>
        <v>31.33</v>
      </c>
      <c r="W622" s="159"/>
      <c r="X622" s="159" t="s">
        <v>337</v>
      </c>
      <c r="Y622" s="159" t="s">
        <v>275</v>
      </c>
      <c r="Z622" s="149"/>
      <c r="AA622" s="149"/>
      <c r="AB622" s="149"/>
      <c r="AC622" s="149"/>
      <c r="AD622" s="149"/>
      <c r="AE622" s="149"/>
      <c r="AF622" s="149"/>
      <c r="AG622" s="149" t="s">
        <v>338</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c r="A623" s="156"/>
      <c r="B623" s="157"/>
      <c r="C623" s="203" t="s">
        <v>1064</v>
      </c>
      <c r="D623" s="195"/>
      <c r="E623" s="196">
        <v>309.83731999999998</v>
      </c>
      <c r="F623" s="159"/>
      <c r="G623" s="159"/>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342</v>
      </c>
      <c r="AH623" s="149">
        <v>5</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c r="A624" s="156"/>
      <c r="B624" s="157"/>
      <c r="C624" s="203" t="s">
        <v>1065</v>
      </c>
      <c r="D624" s="195"/>
      <c r="E624" s="196">
        <v>20</v>
      </c>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342</v>
      </c>
      <c r="AH624" s="149">
        <v>5</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c r="A625" s="174">
        <v>181</v>
      </c>
      <c r="B625" s="175" t="s">
        <v>1066</v>
      </c>
      <c r="C625" s="190" t="s">
        <v>1067</v>
      </c>
      <c r="D625" s="176" t="s">
        <v>433</v>
      </c>
      <c r="E625" s="177">
        <v>309.83731999999998</v>
      </c>
      <c r="F625" s="178"/>
      <c r="G625" s="179">
        <f>ROUND(E625*F625,2)</f>
        <v>0</v>
      </c>
      <c r="H625" s="178"/>
      <c r="I625" s="179">
        <f>ROUND(E625*H625,2)</f>
        <v>0</v>
      </c>
      <c r="J625" s="178"/>
      <c r="K625" s="179">
        <f>ROUND(E625*J625,2)</f>
        <v>0</v>
      </c>
      <c r="L625" s="179">
        <v>21</v>
      </c>
      <c r="M625" s="179">
        <f>G625*(1+L625/100)</f>
        <v>0</v>
      </c>
      <c r="N625" s="177">
        <v>3.6800000000000001E-3</v>
      </c>
      <c r="O625" s="177">
        <f>ROUND(E625*N625,2)</f>
        <v>1.1399999999999999</v>
      </c>
      <c r="P625" s="177">
        <v>0</v>
      </c>
      <c r="Q625" s="177">
        <f>ROUND(E625*P625,2)</f>
        <v>0</v>
      </c>
      <c r="R625" s="179" t="s">
        <v>1054</v>
      </c>
      <c r="S625" s="179" t="s">
        <v>273</v>
      </c>
      <c r="T625" s="180" t="s">
        <v>273</v>
      </c>
      <c r="U625" s="159">
        <v>0.38500000000000001</v>
      </c>
      <c r="V625" s="159">
        <f>ROUND(E625*U625,2)</f>
        <v>119.29</v>
      </c>
      <c r="W625" s="159"/>
      <c r="X625" s="159" t="s">
        <v>337</v>
      </c>
      <c r="Y625" s="159" t="s">
        <v>275</v>
      </c>
      <c r="Z625" s="149"/>
      <c r="AA625" s="149"/>
      <c r="AB625" s="149"/>
      <c r="AC625" s="149"/>
      <c r="AD625" s="149"/>
      <c r="AE625" s="149"/>
      <c r="AF625" s="149"/>
      <c r="AG625" s="149" t="s">
        <v>338</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2">
      <c r="A626" s="156"/>
      <c r="B626" s="157"/>
      <c r="C626" s="310" t="s">
        <v>1068</v>
      </c>
      <c r="D626" s="311"/>
      <c r="E626" s="311"/>
      <c r="F626" s="311"/>
      <c r="G626" s="311"/>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278</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2">
      <c r="A627" s="156"/>
      <c r="B627" s="157"/>
      <c r="C627" s="203" t="s">
        <v>1069</v>
      </c>
      <c r="D627" s="195"/>
      <c r="E627" s="196"/>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342</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c r="A628" s="156"/>
      <c r="B628" s="157"/>
      <c r="C628" s="203" t="s">
        <v>1070</v>
      </c>
      <c r="D628" s="195"/>
      <c r="E628" s="196">
        <v>13.321999999999999</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342</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c r="A629" s="156"/>
      <c r="B629" s="157"/>
      <c r="C629" s="203" t="s">
        <v>1071</v>
      </c>
      <c r="D629" s="195"/>
      <c r="E629" s="196">
        <v>34.21</v>
      </c>
      <c r="F629" s="159"/>
      <c r="G629" s="159"/>
      <c r="H629" s="159"/>
      <c r="I629" s="159"/>
      <c r="J629" s="159"/>
      <c r="K629" s="159"/>
      <c r="L629" s="159"/>
      <c r="M629" s="159"/>
      <c r="N629" s="158"/>
      <c r="O629" s="158"/>
      <c r="P629" s="158"/>
      <c r="Q629" s="158"/>
      <c r="R629" s="159"/>
      <c r="S629" s="159"/>
      <c r="T629" s="159"/>
      <c r="U629" s="159"/>
      <c r="V629" s="159"/>
      <c r="W629" s="159"/>
      <c r="X629" s="159"/>
      <c r="Y629" s="159"/>
      <c r="Z629" s="149"/>
      <c r="AA629" s="149"/>
      <c r="AB629" s="149"/>
      <c r="AC629" s="149"/>
      <c r="AD629" s="149"/>
      <c r="AE629" s="149"/>
      <c r="AF629" s="149"/>
      <c r="AG629" s="149" t="s">
        <v>342</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c r="A630" s="156"/>
      <c r="B630" s="157"/>
      <c r="C630" s="203" t="s">
        <v>1072</v>
      </c>
      <c r="D630" s="195"/>
      <c r="E630" s="196">
        <v>31.97</v>
      </c>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342</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ht="22.5" outlineLevel="3">
      <c r="A631" s="156"/>
      <c r="B631" s="157"/>
      <c r="C631" s="203" t="s">
        <v>1073</v>
      </c>
      <c r="D631" s="195"/>
      <c r="E631" s="196">
        <v>40.265999999999998</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342</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c r="A632" s="156"/>
      <c r="B632" s="157"/>
      <c r="C632" s="203" t="s">
        <v>1074</v>
      </c>
      <c r="D632" s="195"/>
      <c r="E632" s="196">
        <v>8.3390000000000004</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342</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c r="A633" s="156"/>
      <c r="B633" s="157"/>
      <c r="C633" s="203" t="s">
        <v>1075</v>
      </c>
      <c r="D633" s="195"/>
      <c r="E633" s="196">
        <v>9.266</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342</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c r="A634" s="156"/>
      <c r="B634" s="157"/>
      <c r="C634" s="203" t="s">
        <v>1076</v>
      </c>
      <c r="D634" s="195"/>
      <c r="E634" s="196">
        <v>12.176</v>
      </c>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342</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c r="A635" s="156"/>
      <c r="B635" s="157"/>
      <c r="C635" s="203" t="s">
        <v>1077</v>
      </c>
      <c r="D635" s="195"/>
      <c r="E635" s="196">
        <v>17.420000000000002</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342</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c r="A636" s="156"/>
      <c r="B636" s="157"/>
      <c r="C636" s="203" t="s">
        <v>1078</v>
      </c>
      <c r="D636" s="195"/>
      <c r="E636" s="196">
        <v>6.9139999999999997</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342</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c r="A637" s="156"/>
      <c r="B637" s="157"/>
      <c r="C637" s="203" t="s">
        <v>1079</v>
      </c>
      <c r="D637" s="195"/>
      <c r="E637" s="196">
        <v>4.5651999999999999</v>
      </c>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342</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c r="A638" s="156"/>
      <c r="B638" s="157"/>
      <c r="C638" s="203" t="s">
        <v>1080</v>
      </c>
      <c r="D638" s="195"/>
      <c r="E638" s="196">
        <v>3.5059999999999998</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342</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c r="A639" s="156"/>
      <c r="B639" s="157"/>
      <c r="C639" s="203" t="s">
        <v>1081</v>
      </c>
      <c r="D639" s="195"/>
      <c r="E639" s="196">
        <v>43.595120000000001</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342</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c r="A640" s="156"/>
      <c r="B640" s="157"/>
      <c r="C640" s="203" t="s">
        <v>1082</v>
      </c>
      <c r="D640" s="195"/>
      <c r="E640" s="196">
        <v>14.43</v>
      </c>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342</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c r="A641" s="156"/>
      <c r="B641" s="157"/>
      <c r="C641" s="203" t="s">
        <v>1083</v>
      </c>
      <c r="D641" s="195"/>
      <c r="E641" s="196">
        <v>69.858000000000004</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342</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c r="A642" s="174">
        <v>182</v>
      </c>
      <c r="B642" s="175" t="s">
        <v>1084</v>
      </c>
      <c r="C642" s="190" t="s">
        <v>1085</v>
      </c>
      <c r="D642" s="176" t="s">
        <v>433</v>
      </c>
      <c r="E642" s="177">
        <v>20</v>
      </c>
      <c r="F642" s="178"/>
      <c r="G642" s="179">
        <f>ROUND(E642*F642,2)</f>
        <v>0</v>
      </c>
      <c r="H642" s="178"/>
      <c r="I642" s="179">
        <f>ROUND(E642*H642,2)</f>
        <v>0</v>
      </c>
      <c r="J642" s="178"/>
      <c r="K642" s="179">
        <f>ROUND(E642*J642,2)</f>
        <v>0</v>
      </c>
      <c r="L642" s="179">
        <v>21</v>
      </c>
      <c r="M642" s="179">
        <f>G642*(1+L642/100)</f>
        <v>0</v>
      </c>
      <c r="N642" s="177">
        <v>3.5799999999999998E-3</v>
      </c>
      <c r="O642" s="177">
        <f>ROUND(E642*N642,2)</f>
        <v>7.0000000000000007E-2</v>
      </c>
      <c r="P642" s="177">
        <v>0</v>
      </c>
      <c r="Q642" s="177">
        <f>ROUND(E642*P642,2)</f>
        <v>0</v>
      </c>
      <c r="R642" s="179" t="s">
        <v>1054</v>
      </c>
      <c r="S642" s="179" t="s">
        <v>273</v>
      </c>
      <c r="T642" s="180" t="s">
        <v>273</v>
      </c>
      <c r="U642" s="159">
        <v>0.498</v>
      </c>
      <c r="V642" s="159">
        <f>ROUND(E642*U642,2)</f>
        <v>9.9600000000000009</v>
      </c>
      <c r="W642" s="159"/>
      <c r="X642" s="159" t="s">
        <v>337</v>
      </c>
      <c r="Y642" s="159" t="s">
        <v>507</v>
      </c>
      <c r="Z642" s="149"/>
      <c r="AA642" s="149"/>
      <c r="AB642" s="149"/>
      <c r="AC642" s="149"/>
      <c r="AD642" s="149"/>
      <c r="AE642" s="149"/>
      <c r="AF642" s="149"/>
      <c r="AG642" s="149" t="s">
        <v>338</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2">
      <c r="A643" s="156"/>
      <c r="B643" s="157"/>
      <c r="C643" s="203" t="s">
        <v>1086</v>
      </c>
      <c r="D643" s="195"/>
      <c r="E643" s="196">
        <v>20</v>
      </c>
      <c r="F643" s="159"/>
      <c r="G643" s="159"/>
      <c r="H643" s="159"/>
      <c r="I643" s="159"/>
      <c r="J643" s="159"/>
      <c r="K643" s="159"/>
      <c r="L643" s="159"/>
      <c r="M643" s="159"/>
      <c r="N643" s="158"/>
      <c r="O643" s="158"/>
      <c r="P643" s="158"/>
      <c r="Q643" s="158"/>
      <c r="R643" s="159"/>
      <c r="S643" s="159"/>
      <c r="T643" s="159"/>
      <c r="U643" s="159"/>
      <c r="V643" s="159"/>
      <c r="W643" s="159"/>
      <c r="X643" s="159"/>
      <c r="Y643" s="159"/>
      <c r="Z643" s="149"/>
      <c r="AA643" s="149"/>
      <c r="AB643" s="149"/>
      <c r="AC643" s="149"/>
      <c r="AD643" s="149"/>
      <c r="AE643" s="149"/>
      <c r="AF643" s="149"/>
      <c r="AG643" s="149" t="s">
        <v>342</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c r="A644" s="156"/>
      <c r="B644" s="157"/>
      <c r="C644" s="203" t="s">
        <v>1061</v>
      </c>
      <c r="D644" s="195"/>
      <c r="E644" s="196"/>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342</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c r="A645" s="174">
        <v>183</v>
      </c>
      <c r="B645" s="175" t="s">
        <v>1087</v>
      </c>
      <c r="C645" s="190" t="s">
        <v>1088</v>
      </c>
      <c r="D645" s="176" t="s">
        <v>469</v>
      </c>
      <c r="E645" s="177">
        <v>204.02500000000001</v>
      </c>
      <c r="F645" s="178"/>
      <c r="G645" s="179">
        <f>ROUND(E645*F645,2)</f>
        <v>0</v>
      </c>
      <c r="H645" s="178"/>
      <c r="I645" s="179">
        <f>ROUND(E645*H645,2)</f>
        <v>0</v>
      </c>
      <c r="J645" s="178"/>
      <c r="K645" s="179">
        <f>ROUND(E645*J645,2)</f>
        <v>0</v>
      </c>
      <c r="L645" s="179">
        <v>21</v>
      </c>
      <c r="M645" s="179">
        <f>G645*(1+L645/100)</f>
        <v>0</v>
      </c>
      <c r="N645" s="177">
        <v>3.2000000000000003E-4</v>
      </c>
      <c r="O645" s="177">
        <f>ROUND(E645*N645,2)</f>
        <v>7.0000000000000007E-2</v>
      </c>
      <c r="P645" s="177">
        <v>0</v>
      </c>
      <c r="Q645" s="177">
        <f>ROUND(E645*P645,2)</f>
        <v>0</v>
      </c>
      <c r="R645" s="179" t="s">
        <v>1054</v>
      </c>
      <c r="S645" s="179" t="s">
        <v>273</v>
      </c>
      <c r="T645" s="180" t="s">
        <v>273</v>
      </c>
      <c r="U645" s="159">
        <v>0.11</v>
      </c>
      <c r="V645" s="159">
        <f>ROUND(E645*U645,2)</f>
        <v>22.44</v>
      </c>
      <c r="W645" s="159"/>
      <c r="X645" s="159" t="s">
        <v>337</v>
      </c>
      <c r="Y645" s="159" t="s">
        <v>275</v>
      </c>
      <c r="Z645" s="149"/>
      <c r="AA645" s="149"/>
      <c r="AB645" s="149"/>
      <c r="AC645" s="149"/>
      <c r="AD645" s="149"/>
      <c r="AE645" s="149"/>
      <c r="AF645" s="149"/>
      <c r="AG645" s="149" t="s">
        <v>338</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2">
      <c r="A646" s="156"/>
      <c r="B646" s="157"/>
      <c r="C646" s="203" t="s">
        <v>1069</v>
      </c>
      <c r="D646" s="195"/>
      <c r="E646" s="196"/>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342</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c r="A647" s="156"/>
      <c r="B647" s="157"/>
      <c r="C647" s="203" t="s">
        <v>1089</v>
      </c>
      <c r="D647" s="195"/>
      <c r="E647" s="196">
        <v>12.16</v>
      </c>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342</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c r="A648" s="156"/>
      <c r="B648" s="157"/>
      <c r="C648" s="203" t="s">
        <v>1090</v>
      </c>
      <c r="D648" s="195"/>
      <c r="E648" s="196">
        <v>18.8</v>
      </c>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342</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c r="A649" s="156"/>
      <c r="B649" s="157"/>
      <c r="C649" s="203" t="s">
        <v>1091</v>
      </c>
      <c r="D649" s="195"/>
      <c r="E649" s="196">
        <v>17.600000000000001</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342</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ht="22.5" outlineLevel="3">
      <c r="A650" s="156"/>
      <c r="B650" s="157"/>
      <c r="C650" s="203" t="s">
        <v>1092</v>
      </c>
      <c r="D650" s="195"/>
      <c r="E650" s="196">
        <v>32.83</v>
      </c>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342</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c r="A651" s="156"/>
      <c r="B651" s="157"/>
      <c r="C651" s="203" t="s">
        <v>1093</v>
      </c>
      <c r="D651" s="195"/>
      <c r="E651" s="196">
        <v>9.1950000000000003</v>
      </c>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342</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c r="A652" s="156"/>
      <c r="B652" s="157"/>
      <c r="C652" s="203" t="s">
        <v>1094</v>
      </c>
      <c r="D652" s="195"/>
      <c r="E652" s="196">
        <v>8.83</v>
      </c>
      <c r="F652" s="159"/>
      <c r="G652" s="159"/>
      <c r="H652" s="159"/>
      <c r="I652" s="159"/>
      <c r="J652" s="159"/>
      <c r="K652" s="159"/>
      <c r="L652" s="159"/>
      <c r="M652" s="159"/>
      <c r="N652" s="158"/>
      <c r="O652" s="158"/>
      <c r="P652" s="158"/>
      <c r="Q652" s="158"/>
      <c r="R652" s="159"/>
      <c r="S652" s="159"/>
      <c r="T652" s="159"/>
      <c r="U652" s="159"/>
      <c r="V652" s="159"/>
      <c r="W652" s="159"/>
      <c r="X652" s="159"/>
      <c r="Y652" s="159"/>
      <c r="Z652" s="149"/>
      <c r="AA652" s="149"/>
      <c r="AB652" s="149"/>
      <c r="AC652" s="149"/>
      <c r="AD652" s="149"/>
      <c r="AE652" s="149"/>
      <c r="AF652" s="149"/>
      <c r="AG652" s="149" t="s">
        <v>342</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c r="A653" s="156"/>
      <c r="B653" s="157"/>
      <c r="C653" s="203" t="s">
        <v>1095</v>
      </c>
      <c r="D653" s="195"/>
      <c r="E653" s="196">
        <v>12.88</v>
      </c>
      <c r="F653" s="159"/>
      <c r="G653" s="159"/>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342</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c r="A654" s="156"/>
      <c r="B654" s="157"/>
      <c r="C654" s="203" t="s">
        <v>1096</v>
      </c>
      <c r="D654" s="195"/>
      <c r="E654" s="196">
        <v>14.1</v>
      </c>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342</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c r="A655" s="156"/>
      <c r="B655" s="157"/>
      <c r="C655" s="203" t="s">
        <v>1097</v>
      </c>
      <c r="D655" s="195"/>
      <c r="E655" s="196">
        <v>8.82</v>
      </c>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342</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c r="A656" s="156"/>
      <c r="B656" s="157"/>
      <c r="C656" s="203" t="s">
        <v>1098</v>
      </c>
      <c r="D656" s="195"/>
      <c r="E656" s="196">
        <v>1.25</v>
      </c>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342</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c r="A657" s="156"/>
      <c r="B657" s="157"/>
      <c r="C657" s="203" t="s">
        <v>1099</v>
      </c>
      <c r="D657" s="195"/>
      <c r="E657" s="196">
        <v>5.78</v>
      </c>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342</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c r="A658" s="156"/>
      <c r="B658" s="157"/>
      <c r="C658" s="203" t="s">
        <v>1100</v>
      </c>
      <c r="D658" s="195"/>
      <c r="E658" s="196">
        <v>16.34</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342</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c r="A659" s="156"/>
      <c r="B659" s="157"/>
      <c r="C659" s="203" t="s">
        <v>1101</v>
      </c>
      <c r="D659" s="195"/>
      <c r="E659" s="196">
        <v>14.65</v>
      </c>
      <c r="F659" s="159"/>
      <c r="G659" s="159"/>
      <c r="H659" s="159"/>
      <c r="I659" s="159"/>
      <c r="J659" s="159"/>
      <c r="K659" s="159"/>
      <c r="L659" s="159"/>
      <c r="M659" s="159"/>
      <c r="N659" s="158"/>
      <c r="O659" s="158"/>
      <c r="P659" s="158"/>
      <c r="Q659" s="158"/>
      <c r="R659" s="159"/>
      <c r="S659" s="159"/>
      <c r="T659" s="159"/>
      <c r="U659" s="159"/>
      <c r="V659" s="159"/>
      <c r="W659" s="159"/>
      <c r="X659" s="159"/>
      <c r="Y659" s="159"/>
      <c r="Z659" s="149"/>
      <c r="AA659" s="149"/>
      <c r="AB659" s="149"/>
      <c r="AC659" s="149"/>
      <c r="AD659" s="149"/>
      <c r="AE659" s="149"/>
      <c r="AF659" s="149"/>
      <c r="AG659" s="149" t="s">
        <v>342</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c r="A660" s="156"/>
      <c r="B660" s="157"/>
      <c r="C660" s="203" t="s">
        <v>1102</v>
      </c>
      <c r="D660" s="195"/>
      <c r="E660" s="196">
        <v>30.79</v>
      </c>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342</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c r="A661" s="174">
        <v>184</v>
      </c>
      <c r="B661" s="175" t="s">
        <v>1103</v>
      </c>
      <c r="C661" s="190" t="s">
        <v>1104</v>
      </c>
      <c r="D661" s="176" t="s">
        <v>469</v>
      </c>
      <c r="E661" s="177">
        <v>27.2</v>
      </c>
      <c r="F661" s="178"/>
      <c r="G661" s="179">
        <f>ROUND(E661*F661,2)</f>
        <v>0</v>
      </c>
      <c r="H661" s="178"/>
      <c r="I661" s="179">
        <f>ROUND(E661*H661,2)</f>
        <v>0</v>
      </c>
      <c r="J661" s="178"/>
      <c r="K661" s="179">
        <f>ROUND(E661*J661,2)</f>
        <v>0</v>
      </c>
      <c r="L661" s="179">
        <v>21</v>
      </c>
      <c r="M661" s="179">
        <f>G661*(1+L661/100)</f>
        <v>0</v>
      </c>
      <c r="N661" s="177">
        <v>3.2000000000000003E-4</v>
      </c>
      <c r="O661" s="177">
        <f>ROUND(E661*N661,2)</f>
        <v>0.01</v>
      </c>
      <c r="P661" s="177">
        <v>0</v>
      </c>
      <c r="Q661" s="177">
        <f>ROUND(E661*P661,2)</f>
        <v>0</v>
      </c>
      <c r="R661" s="179" t="s">
        <v>1054</v>
      </c>
      <c r="S661" s="179" t="s">
        <v>273</v>
      </c>
      <c r="T661" s="180" t="s">
        <v>273</v>
      </c>
      <c r="U661" s="159">
        <v>0.14000000000000001</v>
      </c>
      <c r="V661" s="159">
        <f>ROUND(E661*U661,2)</f>
        <v>3.81</v>
      </c>
      <c r="W661" s="159"/>
      <c r="X661" s="159" t="s">
        <v>337</v>
      </c>
      <c r="Y661" s="159" t="s">
        <v>275</v>
      </c>
      <c r="Z661" s="149"/>
      <c r="AA661" s="149"/>
      <c r="AB661" s="149"/>
      <c r="AC661" s="149"/>
      <c r="AD661" s="149"/>
      <c r="AE661" s="149"/>
      <c r="AF661" s="149"/>
      <c r="AG661" s="149" t="s">
        <v>338</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2">
      <c r="A662" s="156"/>
      <c r="B662" s="157"/>
      <c r="C662" s="203" t="s">
        <v>1105</v>
      </c>
      <c r="D662" s="195"/>
      <c r="E662" s="196">
        <v>27.2</v>
      </c>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342</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c r="A663" s="174">
        <v>185</v>
      </c>
      <c r="B663" s="175" t="s">
        <v>1106</v>
      </c>
      <c r="C663" s="190" t="s">
        <v>1107</v>
      </c>
      <c r="D663" s="176" t="s">
        <v>364</v>
      </c>
      <c r="E663" s="177">
        <v>38</v>
      </c>
      <c r="F663" s="178"/>
      <c r="G663" s="179">
        <f>ROUND(E663*F663,2)</f>
        <v>0</v>
      </c>
      <c r="H663" s="178"/>
      <c r="I663" s="179">
        <f>ROUND(E663*H663,2)</f>
        <v>0</v>
      </c>
      <c r="J663" s="178"/>
      <c r="K663" s="179">
        <f>ROUND(E663*J663,2)</f>
        <v>0</v>
      </c>
      <c r="L663" s="179">
        <v>21</v>
      </c>
      <c r="M663" s="179">
        <f>G663*(1+L663/100)</f>
        <v>0</v>
      </c>
      <c r="N663" s="177">
        <v>3.8999999999999999E-4</v>
      </c>
      <c r="O663" s="177">
        <f>ROUND(E663*N663,2)</f>
        <v>0.01</v>
      </c>
      <c r="P663" s="177">
        <v>0</v>
      </c>
      <c r="Q663" s="177">
        <f>ROUND(E663*P663,2)</f>
        <v>0</v>
      </c>
      <c r="R663" s="179" t="s">
        <v>1054</v>
      </c>
      <c r="S663" s="179" t="s">
        <v>273</v>
      </c>
      <c r="T663" s="180" t="s">
        <v>273</v>
      </c>
      <c r="U663" s="159">
        <v>0.09</v>
      </c>
      <c r="V663" s="159">
        <f>ROUND(E663*U663,2)</f>
        <v>3.42</v>
      </c>
      <c r="W663" s="159"/>
      <c r="X663" s="159" t="s">
        <v>337</v>
      </c>
      <c r="Y663" s="159" t="s">
        <v>275</v>
      </c>
      <c r="Z663" s="149"/>
      <c r="AA663" s="149"/>
      <c r="AB663" s="149"/>
      <c r="AC663" s="149"/>
      <c r="AD663" s="149"/>
      <c r="AE663" s="149"/>
      <c r="AF663" s="149"/>
      <c r="AG663" s="149" t="s">
        <v>338</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2">
      <c r="A664" s="156"/>
      <c r="B664" s="157"/>
      <c r="C664" s="203" t="s">
        <v>1108</v>
      </c>
      <c r="D664" s="195"/>
      <c r="E664" s="196">
        <v>38</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342</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c r="A665" s="174">
        <v>186</v>
      </c>
      <c r="B665" s="175" t="s">
        <v>1109</v>
      </c>
      <c r="C665" s="190" t="s">
        <v>1110</v>
      </c>
      <c r="D665" s="176" t="s">
        <v>1111</v>
      </c>
      <c r="E665" s="177">
        <v>19.359000000000002</v>
      </c>
      <c r="F665" s="178"/>
      <c r="G665" s="179">
        <f>ROUND(E665*F665,2)</f>
        <v>0</v>
      </c>
      <c r="H665" s="178"/>
      <c r="I665" s="179">
        <f>ROUND(E665*H665,2)</f>
        <v>0</v>
      </c>
      <c r="J665" s="178"/>
      <c r="K665" s="179">
        <f>ROUND(E665*J665,2)</f>
        <v>0</v>
      </c>
      <c r="L665" s="179">
        <v>21</v>
      </c>
      <c r="M665" s="179">
        <f>G665*(1+L665/100)</f>
        <v>0</v>
      </c>
      <c r="N665" s="177">
        <v>1E-3</v>
      </c>
      <c r="O665" s="177">
        <f>ROUND(E665*N665,2)</f>
        <v>0.02</v>
      </c>
      <c r="P665" s="177">
        <v>0</v>
      </c>
      <c r="Q665" s="177">
        <f>ROUND(E665*P665,2)</f>
        <v>0</v>
      </c>
      <c r="R665" s="179" t="s">
        <v>523</v>
      </c>
      <c r="S665" s="179" t="s">
        <v>273</v>
      </c>
      <c r="T665" s="180" t="s">
        <v>273</v>
      </c>
      <c r="U665" s="159">
        <v>0</v>
      </c>
      <c r="V665" s="159">
        <f>ROUND(E665*U665,2)</f>
        <v>0</v>
      </c>
      <c r="W665" s="159"/>
      <c r="X665" s="159" t="s">
        <v>524</v>
      </c>
      <c r="Y665" s="159" t="s">
        <v>275</v>
      </c>
      <c r="Z665" s="149"/>
      <c r="AA665" s="149"/>
      <c r="AB665" s="149"/>
      <c r="AC665" s="149"/>
      <c r="AD665" s="149"/>
      <c r="AE665" s="149"/>
      <c r="AF665" s="149"/>
      <c r="AG665" s="149" t="s">
        <v>525</v>
      </c>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2">
      <c r="A666" s="156"/>
      <c r="B666" s="157"/>
      <c r="C666" s="203" t="s">
        <v>1112</v>
      </c>
      <c r="D666" s="195"/>
      <c r="E666" s="196">
        <v>19.359000000000002</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342</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ht="33.75" outlineLevel="1">
      <c r="A667" s="174">
        <v>187</v>
      </c>
      <c r="B667" s="175" t="s">
        <v>1113</v>
      </c>
      <c r="C667" s="190" t="s">
        <v>1114</v>
      </c>
      <c r="D667" s="176" t="s">
        <v>433</v>
      </c>
      <c r="E667" s="177">
        <v>74.209500000000006</v>
      </c>
      <c r="F667" s="178"/>
      <c r="G667" s="179">
        <f>ROUND(E667*F667,2)</f>
        <v>0</v>
      </c>
      <c r="H667" s="178"/>
      <c r="I667" s="179">
        <f>ROUND(E667*H667,2)</f>
        <v>0</v>
      </c>
      <c r="J667" s="178"/>
      <c r="K667" s="179">
        <f>ROUND(E667*J667,2)</f>
        <v>0</v>
      </c>
      <c r="L667" s="179">
        <v>21</v>
      </c>
      <c r="M667" s="179">
        <f>G667*(1+L667/100)</f>
        <v>0</v>
      </c>
      <c r="N667" s="177">
        <v>4.4000000000000003E-3</v>
      </c>
      <c r="O667" s="177">
        <f>ROUND(E667*N667,2)</f>
        <v>0.33</v>
      </c>
      <c r="P667" s="177">
        <v>0</v>
      </c>
      <c r="Q667" s="177">
        <f>ROUND(E667*P667,2)</f>
        <v>0</v>
      </c>
      <c r="R667" s="179" t="s">
        <v>523</v>
      </c>
      <c r="S667" s="179" t="s">
        <v>273</v>
      </c>
      <c r="T667" s="180" t="s">
        <v>273</v>
      </c>
      <c r="U667" s="159">
        <v>0</v>
      </c>
      <c r="V667" s="159">
        <f>ROUND(E667*U667,2)</f>
        <v>0</v>
      </c>
      <c r="W667" s="159"/>
      <c r="X667" s="159" t="s">
        <v>524</v>
      </c>
      <c r="Y667" s="159" t="s">
        <v>275</v>
      </c>
      <c r="Z667" s="149"/>
      <c r="AA667" s="149"/>
      <c r="AB667" s="149"/>
      <c r="AC667" s="149"/>
      <c r="AD667" s="149"/>
      <c r="AE667" s="149"/>
      <c r="AF667" s="149"/>
      <c r="AG667" s="149" t="s">
        <v>525</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c r="A668" s="156"/>
      <c r="B668" s="157"/>
      <c r="C668" s="203" t="s">
        <v>1115</v>
      </c>
      <c r="D668" s="195"/>
      <c r="E668" s="196">
        <v>64.53</v>
      </c>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342</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c r="A669" s="156"/>
      <c r="B669" s="157"/>
      <c r="C669" s="204" t="s">
        <v>1116</v>
      </c>
      <c r="D669" s="197"/>
      <c r="E669" s="198">
        <v>9.6795000000000009</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342</v>
      </c>
      <c r="AH669" s="149">
        <v>4</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ht="33.75" outlineLevel="1">
      <c r="A670" s="174">
        <v>188</v>
      </c>
      <c r="B670" s="175" t="s">
        <v>1117</v>
      </c>
      <c r="C670" s="190" t="s">
        <v>1118</v>
      </c>
      <c r="D670" s="176" t="s">
        <v>433</v>
      </c>
      <c r="E670" s="177">
        <v>74.209500000000006</v>
      </c>
      <c r="F670" s="178"/>
      <c r="G670" s="179">
        <f>ROUND(E670*F670,2)</f>
        <v>0</v>
      </c>
      <c r="H670" s="178"/>
      <c r="I670" s="179">
        <f>ROUND(E670*H670,2)</f>
        <v>0</v>
      </c>
      <c r="J670" s="178"/>
      <c r="K670" s="179">
        <f>ROUND(E670*J670,2)</f>
        <v>0</v>
      </c>
      <c r="L670" s="179">
        <v>21</v>
      </c>
      <c r="M670" s="179">
        <f>G670*(1+L670/100)</f>
        <v>0</v>
      </c>
      <c r="N670" s="177">
        <v>4.4999999999999997E-3</v>
      </c>
      <c r="O670" s="177">
        <f>ROUND(E670*N670,2)</f>
        <v>0.33</v>
      </c>
      <c r="P670" s="177">
        <v>0</v>
      </c>
      <c r="Q670" s="177">
        <f>ROUND(E670*P670,2)</f>
        <v>0</v>
      </c>
      <c r="R670" s="179" t="s">
        <v>523</v>
      </c>
      <c r="S670" s="179" t="s">
        <v>273</v>
      </c>
      <c r="T670" s="180" t="s">
        <v>273</v>
      </c>
      <c r="U670" s="159">
        <v>0</v>
      </c>
      <c r="V670" s="159">
        <f>ROUND(E670*U670,2)</f>
        <v>0</v>
      </c>
      <c r="W670" s="159"/>
      <c r="X670" s="159" t="s">
        <v>524</v>
      </c>
      <c r="Y670" s="159" t="s">
        <v>275</v>
      </c>
      <c r="Z670" s="149"/>
      <c r="AA670" s="149"/>
      <c r="AB670" s="149"/>
      <c r="AC670" s="149"/>
      <c r="AD670" s="149"/>
      <c r="AE670" s="149"/>
      <c r="AF670" s="149"/>
      <c r="AG670" s="149" t="s">
        <v>525</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2">
      <c r="A671" s="156"/>
      <c r="B671" s="157"/>
      <c r="C671" s="203" t="s">
        <v>1115</v>
      </c>
      <c r="D671" s="195"/>
      <c r="E671" s="196">
        <v>64.53</v>
      </c>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342</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c r="A672" s="156"/>
      <c r="B672" s="157"/>
      <c r="C672" s="204" t="s">
        <v>1116</v>
      </c>
      <c r="D672" s="197"/>
      <c r="E672" s="198">
        <v>9.6795000000000009</v>
      </c>
      <c r="F672" s="159"/>
      <c r="G672" s="159"/>
      <c r="H672" s="159"/>
      <c r="I672" s="159"/>
      <c r="J672" s="159"/>
      <c r="K672" s="159"/>
      <c r="L672" s="159"/>
      <c r="M672" s="159"/>
      <c r="N672" s="158"/>
      <c r="O672" s="158"/>
      <c r="P672" s="158"/>
      <c r="Q672" s="158"/>
      <c r="R672" s="159"/>
      <c r="S672" s="159"/>
      <c r="T672" s="159"/>
      <c r="U672" s="159"/>
      <c r="V672" s="159"/>
      <c r="W672" s="159"/>
      <c r="X672" s="159"/>
      <c r="Y672" s="159"/>
      <c r="Z672" s="149"/>
      <c r="AA672" s="149"/>
      <c r="AB672" s="149"/>
      <c r="AC672" s="149"/>
      <c r="AD672" s="149"/>
      <c r="AE672" s="149"/>
      <c r="AF672" s="149"/>
      <c r="AG672" s="149" t="s">
        <v>342</v>
      </c>
      <c r="AH672" s="149">
        <v>4</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c r="A673" s="174">
        <v>189</v>
      </c>
      <c r="B673" s="175" t="s">
        <v>1119</v>
      </c>
      <c r="C673" s="190" t="s">
        <v>1120</v>
      </c>
      <c r="D673" s="176" t="s">
        <v>360</v>
      </c>
      <c r="E673" s="177">
        <v>2.1026199999999999</v>
      </c>
      <c r="F673" s="178"/>
      <c r="G673" s="179">
        <f>ROUND(E673*F673,2)</f>
        <v>0</v>
      </c>
      <c r="H673" s="178"/>
      <c r="I673" s="179">
        <f>ROUND(E673*H673,2)</f>
        <v>0</v>
      </c>
      <c r="J673" s="178"/>
      <c r="K673" s="179">
        <f>ROUND(E673*J673,2)</f>
        <v>0</v>
      </c>
      <c r="L673" s="179">
        <v>21</v>
      </c>
      <c r="M673" s="179">
        <f>G673*(1+L673/100)</f>
        <v>0</v>
      </c>
      <c r="N673" s="177">
        <v>0</v>
      </c>
      <c r="O673" s="177">
        <f>ROUND(E673*N673,2)</f>
        <v>0</v>
      </c>
      <c r="P673" s="177">
        <v>0</v>
      </c>
      <c r="Q673" s="177">
        <f>ROUND(E673*P673,2)</f>
        <v>0</v>
      </c>
      <c r="R673" s="179" t="s">
        <v>1054</v>
      </c>
      <c r="S673" s="179" t="s">
        <v>273</v>
      </c>
      <c r="T673" s="180" t="s">
        <v>273</v>
      </c>
      <c r="U673" s="159">
        <v>1.5669999999999999</v>
      </c>
      <c r="V673" s="159">
        <f>ROUND(E673*U673,2)</f>
        <v>3.29</v>
      </c>
      <c r="W673" s="159"/>
      <c r="X673" s="159" t="s">
        <v>1042</v>
      </c>
      <c r="Y673" s="159" t="s">
        <v>275</v>
      </c>
      <c r="Z673" s="149"/>
      <c r="AA673" s="149"/>
      <c r="AB673" s="149"/>
      <c r="AC673" s="149"/>
      <c r="AD673" s="149"/>
      <c r="AE673" s="149"/>
      <c r="AF673" s="149"/>
      <c r="AG673" s="149" t="s">
        <v>1043</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c r="A674" s="156"/>
      <c r="B674" s="157"/>
      <c r="C674" s="319" t="s">
        <v>1121</v>
      </c>
      <c r="D674" s="320"/>
      <c r="E674" s="320"/>
      <c r="F674" s="320"/>
      <c r="G674" s="320"/>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340</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2">
      <c r="A675" s="156"/>
      <c r="B675" s="157"/>
      <c r="C675" s="203" t="s">
        <v>1045</v>
      </c>
      <c r="D675" s="195"/>
      <c r="E675" s="196"/>
      <c r="F675" s="159"/>
      <c r="G675" s="159"/>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342</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c r="A676" s="156"/>
      <c r="B676" s="157"/>
      <c r="C676" s="203" t="s">
        <v>1122</v>
      </c>
      <c r="D676" s="195"/>
      <c r="E676" s="196"/>
      <c r="F676" s="159"/>
      <c r="G676" s="159"/>
      <c r="H676" s="159"/>
      <c r="I676" s="159"/>
      <c r="J676" s="159"/>
      <c r="K676" s="159"/>
      <c r="L676" s="159"/>
      <c r="M676" s="159"/>
      <c r="N676" s="158"/>
      <c r="O676" s="158"/>
      <c r="P676" s="158"/>
      <c r="Q676" s="158"/>
      <c r="R676" s="159"/>
      <c r="S676" s="159"/>
      <c r="T676" s="159"/>
      <c r="U676" s="159"/>
      <c r="V676" s="159"/>
      <c r="W676" s="159"/>
      <c r="X676" s="159"/>
      <c r="Y676" s="159"/>
      <c r="Z676" s="149"/>
      <c r="AA676" s="149"/>
      <c r="AB676" s="149"/>
      <c r="AC676" s="149"/>
      <c r="AD676" s="149"/>
      <c r="AE676" s="149"/>
      <c r="AF676" s="149"/>
      <c r="AG676" s="149" t="s">
        <v>342</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c r="A677" s="156"/>
      <c r="B677" s="157"/>
      <c r="C677" s="203" t="s">
        <v>1123</v>
      </c>
      <c r="D677" s="195"/>
      <c r="E677" s="196">
        <v>2.1026199999999999</v>
      </c>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342</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c r="A678" s="164" t="s">
        <v>268</v>
      </c>
      <c r="B678" s="165" t="s">
        <v>196</v>
      </c>
      <c r="C678" s="189" t="s">
        <v>183</v>
      </c>
      <c r="D678" s="166"/>
      <c r="E678" s="167"/>
      <c r="F678" s="168"/>
      <c r="G678" s="168">
        <f>SUMIF(AG679:AG697,"&lt;&gt;NOR",G679:G697)</f>
        <v>0</v>
      </c>
      <c r="H678" s="168"/>
      <c r="I678" s="168">
        <f>SUM(I679:I697)</f>
        <v>0</v>
      </c>
      <c r="J678" s="168"/>
      <c r="K678" s="168">
        <f>SUM(K679:K697)</f>
        <v>0</v>
      </c>
      <c r="L678" s="168"/>
      <c r="M678" s="168">
        <f>SUM(M679:M697)</f>
        <v>0</v>
      </c>
      <c r="N678" s="167"/>
      <c r="O678" s="167">
        <f>SUM(O679:O697)</f>
        <v>0.74</v>
      </c>
      <c r="P678" s="167"/>
      <c r="Q678" s="167">
        <f>SUM(Q679:Q697)</f>
        <v>0.17</v>
      </c>
      <c r="R678" s="168"/>
      <c r="S678" s="168"/>
      <c r="T678" s="169"/>
      <c r="U678" s="163"/>
      <c r="V678" s="163">
        <f>SUM(V679:V697)</f>
        <v>60.92</v>
      </c>
      <c r="W678" s="163"/>
      <c r="X678" s="163"/>
      <c r="Y678" s="163"/>
      <c r="AG678" t="s">
        <v>269</v>
      </c>
    </row>
    <row r="679" spans="1:60" outlineLevel="1">
      <c r="A679" s="174">
        <v>190</v>
      </c>
      <c r="B679" s="175" t="s">
        <v>1124</v>
      </c>
      <c r="C679" s="190" t="s">
        <v>1125</v>
      </c>
      <c r="D679" s="176" t="s">
        <v>433</v>
      </c>
      <c r="E679" s="177">
        <v>249.71119999999999</v>
      </c>
      <c r="F679" s="178"/>
      <c r="G679" s="179">
        <f>ROUND(E679*F679,2)</f>
        <v>0</v>
      </c>
      <c r="H679" s="178"/>
      <c r="I679" s="179">
        <f>ROUND(E679*H679,2)</f>
        <v>0</v>
      </c>
      <c r="J679" s="178"/>
      <c r="K679" s="179">
        <f>ROUND(E679*J679,2)</f>
        <v>0</v>
      </c>
      <c r="L679" s="179">
        <v>21</v>
      </c>
      <c r="M679" s="179">
        <f>G679*(1+L679/100)</f>
        <v>0</v>
      </c>
      <c r="N679" s="177">
        <v>5.2999999999999998E-4</v>
      </c>
      <c r="O679" s="177">
        <f>ROUND(E679*N679,2)</f>
        <v>0.13</v>
      </c>
      <c r="P679" s="177">
        <v>0</v>
      </c>
      <c r="Q679" s="177">
        <f>ROUND(E679*P679,2)</f>
        <v>0</v>
      </c>
      <c r="R679" s="179" t="s">
        <v>1126</v>
      </c>
      <c r="S679" s="179" t="s">
        <v>273</v>
      </c>
      <c r="T679" s="180" t="s">
        <v>273</v>
      </c>
      <c r="U679" s="159">
        <v>0.23100000000000001</v>
      </c>
      <c r="V679" s="159">
        <f>ROUND(E679*U679,2)</f>
        <v>57.68</v>
      </c>
      <c r="W679" s="159"/>
      <c r="X679" s="159" t="s">
        <v>337</v>
      </c>
      <c r="Y679" s="159" t="s">
        <v>275</v>
      </c>
      <c r="Z679" s="149"/>
      <c r="AA679" s="149"/>
      <c r="AB679" s="149"/>
      <c r="AC679" s="149"/>
      <c r="AD679" s="149"/>
      <c r="AE679" s="149"/>
      <c r="AF679" s="149"/>
      <c r="AG679" s="149" t="s">
        <v>338</v>
      </c>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2">
      <c r="A680" s="156"/>
      <c r="B680" s="157"/>
      <c r="C680" s="203" t="s">
        <v>1127</v>
      </c>
      <c r="D680" s="195"/>
      <c r="E680" s="196"/>
      <c r="F680" s="159"/>
      <c r="G680" s="159"/>
      <c r="H680" s="159"/>
      <c r="I680" s="159"/>
      <c r="J680" s="159"/>
      <c r="K680" s="159"/>
      <c r="L680" s="159"/>
      <c r="M680" s="159"/>
      <c r="N680" s="158"/>
      <c r="O680" s="158"/>
      <c r="P680" s="158"/>
      <c r="Q680" s="158"/>
      <c r="R680" s="159"/>
      <c r="S680" s="159"/>
      <c r="T680" s="159"/>
      <c r="U680" s="159"/>
      <c r="V680" s="159"/>
      <c r="W680" s="159"/>
      <c r="X680" s="159"/>
      <c r="Y680" s="159"/>
      <c r="Z680" s="149"/>
      <c r="AA680" s="149"/>
      <c r="AB680" s="149"/>
      <c r="AC680" s="149"/>
      <c r="AD680" s="149"/>
      <c r="AE680" s="149"/>
      <c r="AF680" s="149"/>
      <c r="AG680" s="149" t="s">
        <v>342</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c r="A681" s="156"/>
      <c r="B681" s="157"/>
      <c r="C681" s="203" t="s">
        <v>1128</v>
      </c>
      <c r="D681" s="195"/>
      <c r="E681" s="196">
        <v>95.89</v>
      </c>
      <c r="F681" s="159"/>
      <c r="G681" s="159"/>
      <c r="H681" s="159"/>
      <c r="I681" s="159"/>
      <c r="J681" s="159"/>
      <c r="K681" s="159"/>
      <c r="L681" s="159"/>
      <c r="M681" s="159"/>
      <c r="N681" s="158"/>
      <c r="O681" s="158"/>
      <c r="P681" s="158"/>
      <c r="Q681" s="158"/>
      <c r="R681" s="159"/>
      <c r="S681" s="159"/>
      <c r="T681" s="159"/>
      <c r="U681" s="159"/>
      <c r="V681" s="159"/>
      <c r="W681" s="159"/>
      <c r="X681" s="159"/>
      <c r="Y681" s="159"/>
      <c r="Z681" s="149"/>
      <c r="AA681" s="149"/>
      <c r="AB681" s="149"/>
      <c r="AC681" s="149"/>
      <c r="AD681" s="149"/>
      <c r="AE681" s="149"/>
      <c r="AF681" s="149"/>
      <c r="AG681" s="149" t="s">
        <v>342</v>
      </c>
      <c r="AH681" s="149">
        <v>5</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c r="A682" s="156"/>
      <c r="B682" s="157"/>
      <c r="C682" s="203" t="s">
        <v>1129</v>
      </c>
      <c r="D682" s="195"/>
      <c r="E682" s="196">
        <v>145.1</v>
      </c>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342</v>
      </c>
      <c r="AH682" s="149">
        <v>5</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c r="A683" s="156"/>
      <c r="B683" s="157"/>
      <c r="C683" s="203" t="s">
        <v>1130</v>
      </c>
      <c r="D683" s="195"/>
      <c r="E683" s="196">
        <v>0.99680000000000002</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342</v>
      </c>
      <c r="AH683" s="149">
        <v>5</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c r="A684" s="156"/>
      <c r="B684" s="157"/>
      <c r="C684" s="203" t="s">
        <v>1131</v>
      </c>
      <c r="D684" s="195"/>
      <c r="E684" s="196">
        <v>6.89</v>
      </c>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342</v>
      </c>
      <c r="AH684" s="149">
        <v>5</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c r="A685" s="156"/>
      <c r="B685" s="157"/>
      <c r="C685" s="203" t="s">
        <v>1132</v>
      </c>
      <c r="D685" s="195"/>
      <c r="E685" s="196">
        <v>0.83440000000000003</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342</v>
      </c>
      <c r="AH685" s="149">
        <v>5</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2.5" outlineLevel="1">
      <c r="A686" s="174">
        <v>191</v>
      </c>
      <c r="B686" s="175" t="s">
        <v>1133</v>
      </c>
      <c r="C686" s="190" t="s">
        <v>1134</v>
      </c>
      <c r="D686" s="176" t="s">
        <v>433</v>
      </c>
      <c r="E686" s="177">
        <v>43.415500000000002</v>
      </c>
      <c r="F686" s="178"/>
      <c r="G686" s="179">
        <f>ROUND(E686*F686,2)</f>
        <v>0</v>
      </c>
      <c r="H686" s="178"/>
      <c r="I686" s="179">
        <f>ROUND(E686*H686,2)</f>
        <v>0</v>
      </c>
      <c r="J686" s="178"/>
      <c r="K686" s="179">
        <f>ROUND(E686*J686,2)</f>
        <v>0</v>
      </c>
      <c r="L686" s="179">
        <v>21</v>
      </c>
      <c r="M686" s="179">
        <f>G686*(1+L686/100)</f>
        <v>0</v>
      </c>
      <c r="N686" s="177">
        <v>0</v>
      </c>
      <c r="O686" s="177">
        <f>ROUND(E686*N686,2)</f>
        <v>0</v>
      </c>
      <c r="P686" s="177">
        <v>4.0000000000000001E-3</v>
      </c>
      <c r="Q686" s="177">
        <f>ROUND(E686*P686,2)</f>
        <v>0.17</v>
      </c>
      <c r="R686" s="179" t="s">
        <v>1126</v>
      </c>
      <c r="S686" s="179" t="s">
        <v>273</v>
      </c>
      <c r="T686" s="180" t="s">
        <v>273</v>
      </c>
      <c r="U686" s="159">
        <v>4.4999999999999998E-2</v>
      </c>
      <c r="V686" s="159">
        <f>ROUND(E686*U686,2)</f>
        <v>1.95</v>
      </c>
      <c r="W686" s="159"/>
      <c r="X686" s="159" t="s">
        <v>337</v>
      </c>
      <c r="Y686" s="159" t="s">
        <v>275</v>
      </c>
      <c r="Z686" s="149"/>
      <c r="AA686" s="149"/>
      <c r="AB686" s="149"/>
      <c r="AC686" s="149"/>
      <c r="AD686" s="149"/>
      <c r="AE686" s="149"/>
      <c r="AF686" s="149"/>
      <c r="AG686" s="149" t="s">
        <v>338</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2">
      <c r="A687" s="156"/>
      <c r="B687" s="157"/>
      <c r="C687" s="203" t="s">
        <v>1135</v>
      </c>
      <c r="D687" s="195"/>
      <c r="E687" s="196"/>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342</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c r="A688" s="156"/>
      <c r="B688" s="157"/>
      <c r="C688" s="203" t="s">
        <v>1136</v>
      </c>
      <c r="D688" s="195"/>
      <c r="E688" s="196">
        <v>43.415500000000002</v>
      </c>
      <c r="F688" s="159"/>
      <c r="G688" s="159"/>
      <c r="H688" s="159"/>
      <c r="I688" s="159"/>
      <c r="J688" s="159"/>
      <c r="K688" s="159"/>
      <c r="L688" s="159"/>
      <c r="M688" s="159"/>
      <c r="N688" s="158"/>
      <c r="O688" s="158"/>
      <c r="P688" s="158"/>
      <c r="Q688" s="158"/>
      <c r="R688" s="159"/>
      <c r="S688" s="159"/>
      <c r="T688" s="159"/>
      <c r="U688" s="159"/>
      <c r="V688" s="159"/>
      <c r="W688" s="159"/>
      <c r="X688" s="159"/>
      <c r="Y688" s="159"/>
      <c r="Z688" s="149"/>
      <c r="AA688" s="149"/>
      <c r="AB688" s="149"/>
      <c r="AC688" s="149"/>
      <c r="AD688" s="149"/>
      <c r="AE688" s="149"/>
      <c r="AF688" s="149"/>
      <c r="AG688" s="149" t="s">
        <v>342</v>
      </c>
      <c r="AH688" s="149">
        <v>5</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ht="22.5" outlineLevel="1">
      <c r="A689" s="174">
        <v>192</v>
      </c>
      <c r="B689" s="175" t="s">
        <v>1137</v>
      </c>
      <c r="C689" s="190" t="s">
        <v>1138</v>
      </c>
      <c r="D689" s="176" t="s">
        <v>433</v>
      </c>
      <c r="E689" s="177">
        <v>254.70542</v>
      </c>
      <c r="F689" s="178"/>
      <c r="G689" s="179">
        <f>ROUND(E689*F689,2)</f>
        <v>0</v>
      </c>
      <c r="H689" s="178"/>
      <c r="I689" s="179">
        <f>ROUND(E689*H689,2)</f>
        <v>0</v>
      </c>
      <c r="J689" s="178"/>
      <c r="K689" s="179">
        <f>ROUND(E689*J689,2)</f>
        <v>0</v>
      </c>
      <c r="L689" s="179">
        <v>21</v>
      </c>
      <c r="M689" s="179">
        <f>G689*(1+L689/100)</f>
        <v>0</v>
      </c>
      <c r="N689" s="177">
        <v>2.3999999999999998E-3</v>
      </c>
      <c r="O689" s="177">
        <f>ROUND(E689*N689,2)</f>
        <v>0.61</v>
      </c>
      <c r="P689" s="177">
        <v>0</v>
      </c>
      <c r="Q689" s="177">
        <f>ROUND(E689*P689,2)</f>
        <v>0</v>
      </c>
      <c r="R689" s="179" t="s">
        <v>523</v>
      </c>
      <c r="S689" s="179" t="s">
        <v>273</v>
      </c>
      <c r="T689" s="180" t="s">
        <v>273</v>
      </c>
      <c r="U689" s="159">
        <v>0</v>
      </c>
      <c r="V689" s="159">
        <f>ROUND(E689*U689,2)</f>
        <v>0</v>
      </c>
      <c r="W689" s="159"/>
      <c r="X689" s="159" t="s">
        <v>524</v>
      </c>
      <c r="Y689" s="159" t="s">
        <v>275</v>
      </c>
      <c r="Z689" s="149"/>
      <c r="AA689" s="149"/>
      <c r="AB689" s="149"/>
      <c r="AC689" s="149"/>
      <c r="AD689" s="149"/>
      <c r="AE689" s="149"/>
      <c r="AF689" s="149"/>
      <c r="AG689" s="149" t="s">
        <v>525</v>
      </c>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2">
      <c r="A690" s="156"/>
      <c r="B690" s="157"/>
      <c r="C690" s="203" t="s">
        <v>1127</v>
      </c>
      <c r="D690" s="195"/>
      <c r="E690" s="196"/>
      <c r="F690" s="159"/>
      <c r="G690" s="159"/>
      <c r="H690" s="159"/>
      <c r="I690" s="159"/>
      <c r="J690" s="159"/>
      <c r="K690" s="159"/>
      <c r="L690" s="159"/>
      <c r="M690" s="159"/>
      <c r="N690" s="158"/>
      <c r="O690" s="158"/>
      <c r="P690" s="158"/>
      <c r="Q690" s="158"/>
      <c r="R690" s="159"/>
      <c r="S690" s="159"/>
      <c r="T690" s="159"/>
      <c r="U690" s="159"/>
      <c r="V690" s="159"/>
      <c r="W690" s="159"/>
      <c r="X690" s="159"/>
      <c r="Y690" s="159"/>
      <c r="Z690" s="149"/>
      <c r="AA690" s="149"/>
      <c r="AB690" s="149"/>
      <c r="AC690" s="149"/>
      <c r="AD690" s="149"/>
      <c r="AE690" s="149"/>
      <c r="AF690" s="149"/>
      <c r="AG690" s="149" t="s">
        <v>342</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c r="A691" s="156"/>
      <c r="B691" s="157"/>
      <c r="C691" s="203" t="s">
        <v>1139</v>
      </c>
      <c r="D691" s="195"/>
      <c r="E691" s="196">
        <v>249.71119999999999</v>
      </c>
      <c r="F691" s="159"/>
      <c r="G691" s="159"/>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342</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c r="A692" s="156"/>
      <c r="B692" s="157"/>
      <c r="C692" s="204" t="s">
        <v>1140</v>
      </c>
      <c r="D692" s="197"/>
      <c r="E692" s="198">
        <v>4.9942200000000003</v>
      </c>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342</v>
      </c>
      <c r="AH692" s="149">
        <v>4</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c r="A693" s="174">
        <v>193</v>
      </c>
      <c r="B693" s="175" t="s">
        <v>1141</v>
      </c>
      <c r="C693" s="190" t="s">
        <v>1142</v>
      </c>
      <c r="D693" s="176" t="s">
        <v>360</v>
      </c>
      <c r="E693" s="177">
        <v>0.74363999999999997</v>
      </c>
      <c r="F693" s="178"/>
      <c r="G693" s="179">
        <f>ROUND(E693*F693,2)</f>
        <v>0</v>
      </c>
      <c r="H693" s="178"/>
      <c r="I693" s="179">
        <f>ROUND(E693*H693,2)</f>
        <v>0</v>
      </c>
      <c r="J693" s="178"/>
      <c r="K693" s="179">
        <f>ROUND(E693*J693,2)</f>
        <v>0</v>
      </c>
      <c r="L693" s="179">
        <v>21</v>
      </c>
      <c r="M693" s="179">
        <f>G693*(1+L693/100)</f>
        <v>0</v>
      </c>
      <c r="N693" s="177">
        <v>0</v>
      </c>
      <c r="O693" s="177">
        <f>ROUND(E693*N693,2)</f>
        <v>0</v>
      </c>
      <c r="P693" s="177">
        <v>0</v>
      </c>
      <c r="Q693" s="177">
        <f>ROUND(E693*P693,2)</f>
        <v>0</v>
      </c>
      <c r="R693" s="179" t="s">
        <v>1126</v>
      </c>
      <c r="S693" s="179" t="s">
        <v>273</v>
      </c>
      <c r="T693" s="180" t="s">
        <v>273</v>
      </c>
      <c r="U693" s="159">
        <v>1.74</v>
      </c>
      <c r="V693" s="159">
        <f>ROUND(E693*U693,2)</f>
        <v>1.29</v>
      </c>
      <c r="W693" s="159"/>
      <c r="X693" s="159" t="s">
        <v>1042</v>
      </c>
      <c r="Y693" s="159" t="s">
        <v>275</v>
      </c>
      <c r="Z693" s="149"/>
      <c r="AA693" s="149"/>
      <c r="AB693" s="149"/>
      <c r="AC693" s="149"/>
      <c r="AD693" s="149"/>
      <c r="AE693" s="149"/>
      <c r="AF693" s="149"/>
      <c r="AG693" s="149" t="s">
        <v>1043</v>
      </c>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2">
      <c r="A694" s="156"/>
      <c r="B694" s="157"/>
      <c r="C694" s="319" t="s">
        <v>1143</v>
      </c>
      <c r="D694" s="320"/>
      <c r="E694" s="320"/>
      <c r="F694" s="320"/>
      <c r="G694" s="320"/>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340</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2">
      <c r="A695" s="156"/>
      <c r="B695" s="157"/>
      <c r="C695" s="203" t="s">
        <v>1045</v>
      </c>
      <c r="D695" s="195"/>
      <c r="E695" s="196"/>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342</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c r="A696" s="156"/>
      <c r="B696" s="157"/>
      <c r="C696" s="203" t="s">
        <v>1144</v>
      </c>
      <c r="D696" s="195"/>
      <c r="E696" s="196"/>
      <c r="F696" s="159"/>
      <c r="G696" s="159"/>
      <c r="H696" s="159"/>
      <c r="I696" s="159"/>
      <c r="J696" s="159"/>
      <c r="K696" s="159"/>
      <c r="L696" s="159"/>
      <c r="M696" s="159"/>
      <c r="N696" s="158"/>
      <c r="O696" s="158"/>
      <c r="P696" s="158"/>
      <c r="Q696" s="158"/>
      <c r="R696" s="159"/>
      <c r="S696" s="159"/>
      <c r="T696" s="159"/>
      <c r="U696" s="159"/>
      <c r="V696" s="159"/>
      <c r="W696" s="159"/>
      <c r="X696" s="159"/>
      <c r="Y696" s="159"/>
      <c r="Z696" s="149"/>
      <c r="AA696" s="149"/>
      <c r="AB696" s="149"/>
      <c r="AC696" s="149"/>
      <c r="AD696" s="149"/>
      <c r="AE696" s="149"/>
      <c r="AF696" s="149"/>
      <c r="AG696" s="149" t="s">
        <v>342</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c r="A697" s="156"/>
      <c r="B697" s="157"/>
      <c r="C697" s="203" t="s">
        <v>1145</v>
      </c>
      <c r="D697" s="195"/>
      <c r="E697" s="196">
        <v>0.74363999999999997</v>
      </c>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342</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c r="A698" s="164" t="s">
        <v>268</v>
      </c>
      <c r="B698" s="165" t="s">
        <v>211</v>
      </c>
      <c r="C698" s="189" t="s">
        <v>212</v>
      </c>
      <c r="D698" s="166"/>
      <c r="E698" s="167"/>
      <c r="F698" s="168"/>
      <c r="G698" s="168">
        <f>SUMIF(AG699:AG710,"&lt;&gt;NOR",G699:G710)</f>
        <v>0</v>
      </c>
      <c r="H698" s="168"/>
      <c r="I698" s="168">
        <f>SUM(I699:I710)</f>
        <v>0</v>
      </c>
      <c r="J698" s="168"/>
      <c r="K698" s="168">
        <f>SUM(K699:K710)</f>
        <v>0</v>
      </c>
      <c r="L698" s="168"/>
      <c r="M698" s="168">
        <f>SUM(M699:M710)</f>
        <v>0</v>
      </c>
      <c r="N698" s="167"/>
      <c r="O698" s="167">
        <f>SUM(O699:O710)</f>
        <v>0.05</v>
      </c>
      <c r="P698" s="167"/>
      <c r="Q698" s="167">
        <f>SUM(Q699:Q710)</f>
        <v>0</v>
      </c>
      <c r="R698" s="168"/>
      <c r="S698" s="168"/>
      <c r="T698" s="169"/>
      <c r="U698" s="163"/>
      <c r="V698" s="163">
        <f>SUM(V699:V710)</f>
        <v>0.6100000000000001</v>
      </c>
      <c r="W698" s="163"/>
      <c r="X698" s="163"/>
      <c r="Y698" s="163"/>
      <c r="AG698" t="s">
        <v>269</v>
      </c>
    </row>
    <row r="699" spans="1:60" ht="22.5" outlineLevel="1">
      <c r="A699" s="174">
        <v>194</v>
      </c>
      <c r="B699" s="175" t="s">
        <v>1146</v>
      </c>
      <c r="C699" s="190" t="s">
        <v>1147</v>
      </c>
      <c r="D699" s="176" t="s">
        <v>469</v>
      </c>
      <c r="E699" s="177">
        <v>0.94</v>
      </c>
      <c r="F699" s="178"/>
      <c r="G699" s="179">
        <f>ROUND(E699*F699,2)</f>
        <v>0</v>
      </c>
      <c r="H699" s="178"/>
      <c r="I699" s="179">
        <f>ROUND(E699*H699,2)</f>
        <v>0</v>
      </c>
      <c r="J699" s="178"/>
      <c r="K699" s="179">
        <f>ROUND(E699*J699,2)</f>
        <v>0</v>
      </c>
      <c r="L699" s="179">
        <v>21</v>
      </c>
      <c r="M699" s="179">
        <f>G699*(1+L699/100)</f>
        <v>0</v>
      </c>
      <c r="N699" s="177">
        <v>2.7499999999999998E-3</v>
      </c>
      <c r="O699" s="177">
        <f>ROUND(E699*N699,2)</f>
        <v>0</v>
      </c>
      <c r="P699" s="177">
        <v>0</v>
      </c>
      <c r="Q699" s="177">
        <f>ROUND(E699*P699,2)</f>
        <v>0</v>
      </c>
      <c r="R699" s="179" t="s">
        <v>1148</v>
      </c>
      <c r="S699" s="179" t="s">
        <v>273</v>
      </c>
      <c r="T699" s="180" t="s">
        <v>273</v>
      </c>
      <c r="U699" s="159">
        <v>0.29799999999999999</v>
      </c>
      <c r="V699" s="159">
        <f>ROUND(E699*U699,2)</f>
        <v>0.28000000000000003</v>
      </c>
      <c r="W699" s="159"/>
      <c r="X699" s="159" t="s">
        <v>337</v>
      </c>
      <c r="Y699" s="159" t="s">
        <v>275</v>
      </c>
      <c r="Z699" s="149"/>
      <c r="AA699" s="149"/>
      <c r="AB699" s="149"/>
      <c r="AC699" s="149"/>
      <c r="AD699" s="149"/>
      <c r="AE699" s="149"/>
      <c r="AF699" s="149"/>
      <c r="AG699" s="149" t="s">
        <v>338</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2">
      <c r="A700" s="156"/>
      <c r="B700" s="157"/>
      <c r="C700" s="319" t="s">
        <v>1149</v>
      </c>
      <c r="D700" s="320"/>
      <c r="E700" s="320"/>
      <c r="F700" s="320"/>
      <c r="G700" s="320"/>
      <c r="H700" s="159"/>
      <c r="I700" s="159"/>
      <c r="J700" s="159"/>
      <c r="K700" s="159"/>
      <c r="L700" s="159"/>
      <c r="M700" s="159"/>
      <c r="N700" s="158"/>
      <c r="O700" s="158"/>
      <c r="P700" s="158"/>
      <c r="Q700" s="158"/>
      <c r="R700" s="159"/>
      <c r="S700" s="159"/>
      <c r="T700" s="159"/>
      <c r="U700" s="159"/>
      <c r="V700" s="159"/>
      <c r="W700" s="159"/>
      <c r="X700" s="159"/>
      <c r="Y700" s="159"/>
      <c r="Z700" s="149"/>
      <c r="AA700" s="149"/>
      <c r="AB700" s="149"/>
      <c r="AC700" s="149"/>
      <c r="AD700" s="149"/>
      <c r="AE700" s="149"/>
      <c r="AF700" s="149"/>
      <c r="AG700" s="149" t="s">
        <v>340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2">
      <c r="A701" s="156"/>
      <c r="B701" s="157"/>
      <c r="C701" s="308" t="s">
        <v>1150</v>
      </c>
      <c r="D701" s="309"/>
      <c r="E701" s="309"/>
      <c r="F701" s="309"/>
      <c r="G701" s="309"/>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278</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2">
      <c r="A702" s="156"/>
      <c r="B702" s="157"/>
      <c r="C702" s="203" t="s">
        <v>1151</v>
      </c>
      <c r="D702" s="195"/>
      <c r="E702" s="196">
        <v>0.94</v>
      </c>
      <c r="F702" s="159"/>
      <c r="G702" s="159"/>
      <c r="H702" s="159"/>
      <c r="I702" s="159"/>
      <c r="J702" s="159"/>
      <c r="K702" s="159"/>
      <c r="L702" s="159"/>
      <c r="M702" s="159"/>
      <c r="N702" s="158"/>
      <c r="O702" s="158"/>
      <c r="P702" s="158"/>
      <c r="Q702" s="158"/>
      <c r="R702" s="159"/>
      <c r="S702" s="159"/>
      <c r="T702" s="159"/>
      <c r="U702" s="159"/>
      <c r="V702" s="159"/>
      <c r="W702" s="159"/>
      <c r="X702" s="159"/>
      <c r="Y702" s="159"/>
      <c r="Z702" s="149"/>
      <c r="AA702" s="149"/>
      <c r="AB702" s="149"/>
      <c r="AC702" s="149"/>
      <c r="AD702" s="149"/>
      <c r="AE702" s="149"/>
      <c r="AF702" s="149"/>
      <c r="AG702" s="149" t="s">
        <v>342</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c r="A703" s="174">
        <v>195</v>
      </c>
      <c r="B703" s="175" t="s">
        <v>1152</v>
      </c>
      <c r="C703" s="190" t="s">
        <v>1153</v>
      </c>
      <c r="D703" s="176" t="s">
        <v>469</v>
      </c>
      <c r="E703" s="177">
        <v>0.9</v>
      </c>
      <c r="F703" s="178"/>
      <c r="G703" s="179">
        <f>ROUND(E703*F703,2)</f>
        <v>0</v>
      </c>
      <c r="H703" s="178"/>
      <c r="I703" s="179">
        <f>ROUND(E703*H703,2)</f>
        <v>0</v>
      </c>
      <c r="J703" s="178"/>
      <c r="K703" s="179">
        <f>ROUND(E703*J703,2)</f>
        <v>0</v>
      </c>
      <c r="L703" s="179">
        <v>21</v>
      </c>
      <c r="M703" s="179">
        <f>G703*(1+L703/100)</f>
        <v>0</v>
      </c>
      <c r="N703" s="177">
        <v>0</v>
      </c>
      <c r="O703" s="177">
        <f>ROUND(E703*N703,2)</f>
        <v>0</v>
      </c>
      <c r="P703" s="177">
        <v>1.3500000000000001E-3</v>
      </c>
      <c r="Q703" s="177">
        <f>ROUND(E703*P703,2)</f>
        <v>0</v>
      </c>
      <c r="R703" s="179" t="s">
        <v>1148</v>
      </c>
      <c r="S703" s="179" t="s">
        <v>273</v>
      </c>
      <c r="T703" s="180" t="s">
        <v>273</v>
      </c>
      <c r="U703" s="159">
        <v>9.1999999999999998E-2</v>
      </c>
      <c r="V703" s="159">
        <f>ROUND(E703*U703,2)</f>
        <v>0.08</v>
      </c>
      <c r="W703" s="159"/>
      <c r="X703" s="159" t="s">
        <v>337</v>
      </c>
      <c r="Y703" s="159" t="s">
        <v>275</v>
      </c>
      <c r="Z703" s="149"/>
      <c r="AA703" s="149"/>
      <c r="AB703" s="149"/>
      <c r="AC703" s="149"/>
      <c r="AD703" s="149"/>
      <c r="AE703" s="149"/>
      <c r="AF703" s="149"/>
      <c r="AG703" s="149" t="s">
        <v>338</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c r="A704" s="156"/>
      <c r="B704" s="157"/>
      <c r="C704" s="203" t="s">
        <v>1154</v>
      </c>
      <c r="D704" s="195"/>
      <c r="E704" s="196">
        <v>0.9</v>
      </c>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342</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c r="A705" s="182">
        <v>196</v>
      </c>
      <c r="B705" s="183" t="s">
        <v>1155</v>
      </c>
      <c r="C705" s="191" t="s">
        <v>1156</v>
      </c>
      <c r="D705" s="184" t="s">
        <v>829</v>
      </c>
      <c r="E705" s="185">
        <v>1</v>
      </c>
      <c r="F705" s="186"/>
      <c r="G705" s="187">
        <f>ROUND(E705*F705,2)</f>
        <v>0</v>
      </c>
      <c r="H705" s="186"/>
      <c r="I705" s="187">
        <f>ROUND(E705*H705,2)</f>
        <v>0</v>
      </c>
      <c r="J705" s="186"/>
      <c r="K705" s="187">
        <f>ROUND(E705*J705,2)</f>
        <v>0</v>
      </c>
      <c r="L705" s="187">
        <v>21</v>
      </c>
      <c r="M705" s="187">
        <f>G705*(1+L705/100)</f>
        <v>0</v>
      </c>
      <c r="N705" s="185">
        <v>0.05</v>
      </c>
      <c r="O705" s="185">
        <f>ROUND(E705*N705,2)</f>
        <v>0.05</v>
      </c>
      <c r="P705" s="185">
        <v>0</v>
      </c>
      <c r="Q705" s="185">
        <f>ROUND(E705*P705,2)</f>
        <v>0</v>
      </c>
      <c r="R705" s="187"/>
      <c r="S705" s="187" t="s">
        <v>323</v>
      </c>
      <c r="T705" s="188" t="s">
        <v>274</v>
      </c>
      <c r="U705" s="159">
        <v>0</v>
      </c>
      <c r="V705" s="159">
        <f>ROUND(E705*U705,2)</f>
        <v>0</v>
      </c>
      <c r="W705" s="159"/>
      <c r="X705" s="159" t="s">
        <v>337</v>
      </c>
      <c r="Y705" s="159" t="s">
        <v>275</v>
      </c>
      <c r="Z705" s="149"/>
      <c r="AA705" s="149"/>
      <c r="AB705" s="149"/>
      <c r="AC705" s="149"/>
      <c r="AD705" s="149"/>
      <c r="AE705" s="149"/>
      <c r="AF705" s="149"/>
      <c r="AG705" s="149" t="s">
        <v>338</v>
      </c>
      <c r="AH705" s="149"/>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c r="A706" s="174">
        <v>197</v>
      </c>
      <c r="B706" s="175" t="s">
        <v>1157</v>
      </c>
      <c r="C706" s="190" t="s">
        <v>1158</v>
      </c>
      <c r="D706" s="176" t="s">
        <v>360</v>
      </c>
      <c r="E706" s="177">
        <v>5.2589999999999998E-2</v>
      </c>
      <c r="F706" s="178"/>
      <c r="G706" s="179">
        <f>ROUND(E706*F706,2)</f>
        <v>0</v>
      </c>
      <c r="H706" s="178"/>
      <c r="I706" s="179">
        <f>ROUND(E706*H706,2)</f>
        <v>0</v>
      </c>
      <c r="J706" s="178"/>
      <c r="K706" s="179">
        <f>ROUND(E706*J706,2)</f>
        <v>0</v>
      </c>
      <c r="L706" s="179">
        <v>21</v>
      </c>
      <c r="M706" s="179">
        <f>G706*(1+L706/100)</f>
        <v>0</v>
      </c>
      <c r="N706" s="177">
        <v>0</v>
      </c>
      <c r="O706" s="177">
        <f>ROUND(E706*N706,2)</f>
        <v>0</v>
      </c>
      <c r="P706" s="177">
        <v>0</v>
      </c>
      <c r="Q706" s="177">
        <f>ROUND(E706*P706,2)</f>
        <v>0</v>
      </c>
      <c r="R706" s="179" t="s">
        <v>1148</v>
      </c>
      <c r="S706" s="179" t="s">
        <v>273</v>
      </c>
      <c r="T706" s="180" t="s">
        <v>273</v>
      </c>
      <c r="U706" s="159">
        <v>4.7370000000000001</v>
      </c>
      <c r="V706" s="159">
        <f>ROUND(E706*U706,2)</f>
        <v>0.25</v>
      </c>
      <c r="W706" s="159"/>
      <c r="X706" s="159" t="s">
        <v>1042</v>
      </c>
      <c r="Y706" s="159" t="s">
        <v>275</v>
      </c>
      <c r="Z706" s="149"/>
      <c r="AA706" s="149"/>
      <c r="AB706" s="149"/>
      <c r="AC706" s="149"/>
      <c r="AD706" s="149"/>
      <c r="AE706" s="149"/>
      <c r="AF706" s="149"/>
      <c r="AG706" s="149" t="s">
        <v>1043</v>
      </c>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2">
      <c r="A707" s="156"/>
      <c r="B707" s="157"/>
      <c r="C707" s="319" t="s">
        <v>1143</v>
      </c>
      <c r="D707" s="320"/>
      <c r="E707" s="320"/>
      <c r="F707" s="320"/>
      <c r="G707" s="320"/>
      <c r="H707" s="159"/>
      <c r="I707" s="159"/>
      <c r="J707" s="159"/>
      <c r="K707" s="159"/>
      <c r="L707" s="159"/>
      <c r="M707" s="159"/>
      <c r="N707" s="158"/>
      <c r="O707" s="158"/>
      <c r="P707" s="158"/>
      <c r="Q707" s="158"/>
      <c r="R707" s="159"/>
      <c r="S707" s="159"/>
      <c r="T707" s="159"/>
      <c r="U707" s="159"/>
      <c r="V707" s="159"/>
      <c r="W707" s="159"/>
      <c r="X707" s="159"/>
      <c r="Y707" s="159"/>
      <c r="Z707" s="149"/>
      <c r="AA707" s="149"/>
      <c r="AB707" s="149"/>
      <c r="AC707" s="149"/>
      <c r="AD707" s="149"/>
      <c r="AE707" s="149"/>
      <c r="AF707" s="149"/>
      <c r="AG707" s="149" t="s">
        <v>340</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2">
      <c r="A708" s="156"/>
      <c r="B708" s="157"/>
      <c r="C708" s="203" t="s">
        <v>1045</v>
      </c>
      <c r="D708" s="195"/>
      <c r="E708" s="196"/>
      <c r="F708" s="159"/>
      <c r="G708" s="159"/>
      <c r="H708" s="159"/>
      <c r="I708" s="159"/>
      <c r="J708" s="159"/>
      <c r="K708" s="159"/>
      <c r="L708" s="159"/>
      <c r="M708" s="159"/>
      <c r="N708" s="158"/>
      <c r="O708" s="158"/>
      <c r="P708" s="158"/>
      <c r="Q708" s="158"/>
      <c r="R708" s="159"/>
      <c r="S708" s="159"/>
      <c r="T708" s="159"/>
      <c r="U708" s="159"/>
      <c r="V708" s="159"/>
      <c r="W708" s="159"/>
      <c r="X708" s="159"/>
      <c r="Y708" s="159"/>
      <c r="Z708" s="149"/>
      <c r="AA708" s="149"/>
      <c r="AB708" s="149"/>
      <c r="AC708" s="149"/>
      <c r="AD708" s="149"/>
      <c r="AE708" s="149"/>
      <c r="AF708" s="149"/>
      <c r="AG708" s="149" t="s">
        <v>342</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3">
      <c r="A709" s="156"/>
      <c r="B709" s="157"/>
      <c r="C709" s="203" t="s">
        <v>1159</v>
      </c>
      <c r="D709" s="195"/>
      <c r="E709" s="196"/>
      <c r="F709" s="159"/>
      <c r="G709" s="159"/>
      <c r="H709" s="159"/>
      <c r="I709" s="159"/>
      <c r="J709" s="159"/>
      <c r="K709" s="159"/>
      <c r="L709" s="159"/>
      <c r="M709" s="159"/>
      <c r="N709" s="158"/>
      <c r="O709" s="158"/>
      <c r="P709" s="158"/>
      <c r="Q709" s="158"/>
      <c r="R709" s="159"/>
      <c r="S709" s="159"/>
      <c r="T709" s="159"/>
      <c r="U709" s="159"/>
      <c r="V709" s="159"/>
      <c r="W709" s="159"/>
      <c r="X709" s="159"/>
      <c r="Y709" s="159"/>
      <c r="Z709" s="149"/>
      <c r="AA709" s="149"/>
      <c r="AB709" s="149"/>
      <c r="AC709" s="149"/>
      <c r="AD709" s="149"/>
      <c r="AE709" s="149"/>
      <c r="AF709" s="149"/>
      <c r="AG709" s="149" t="s">
        <v>342</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c r="A710" s="156"/>
      <c r="B710" s="157"/>
      <c r="C710" s="203" t="s">
        <v>1160</v>
      </c>
      <c r="D710" s="195"/>
      <c r="E710" s="196">
        <v>5.2589999999999998E-2</v>
      </c>
      <c r="F710" s="159"/>
      <c r="G710" s="159"/>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342</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c r="A711" s="164" t="s">
        <v>268</v>
      </c>
      <c r="B711" s="165" t="s">
        <v>213</v>
      </c>
      <c r="C711" s="189" t="s">
        <v>214</v>
      </c>
      <c r="D711" s="166"/>
      <c r="E711" s="167"/>
      <c r="F711" s="168"/>
      <c r="G711" s="168">
        <f>SUMIF(AG712:AG792,"&lt;&gt;NOR",G712:G792)</f>
        <v>0</v>
      </c>
      <c r="H711" s="168"/>
      <c r="I711" s="168">
        <f>SUM(I712:I792)</f>
        <v>0</v>
      </c>
      <c r="J711" s="168"/>
      <c r="K711" s="168">
        <f>SUM(K712:K792)</f>
        <v>0</v>
      </c>
      <c r="L711" s="168"/>
      <c r="M711" s="168">
        <f>SUM(M712:M792)</f>
        <v>0</v>
      </c>
      <c r="N711" s="167"/>
      <c r="O711" s="167">
        <f>SUM(O712:O792)</f>
        <v>1.3000000000000003</v>
      </c>
      <c r="P711" s="167"/>
      <c r="Q711" s="167">
        <f>SUM(Q712:Q792)</f>
        <v>0</v>
      </c>
      <c r="R711" s="168"/>
      <c r="S711" s="168"/>
      <c r="T711" s="169"/>
      <c r="U711" s="163"/>
      <c r="V711" s="163">
        <f>SUM(V712:V792)</f>
        <v>118.30999999999999</v>
      </c>
      <c r="W711" s="163"/>
      <c r="X711" s="163"/>
      <c r="Y711" s="163"/>
      <c r="AG711" t="s">
        <v>269</v>
      </c>
    </row>
    <row r="712" spans="1:60" ht="22.5" outlineLevel="1">
      <c r="A712" s="174">
        <v>198</v>
      </c>
      <c r="B712" s="175" t="s">
        <v>1161</v>
      </c>
      <c r="C712" s="190" t="s">
        <v>1162</v>
      </c>
      <c r="D712" s="176" t="s">
        <v>433</v>
      </c>
      <c r="E712" s="177">
        <v>76.075000000000003</v>
      </c>
      <c r="F712" s="178"/>
      <c r="G712" s="179">
        <f>ROUND(E712*F712,2)</f>
        <v>0</v>
      </c>
      <c r="H712" s="178"/>
      <c r="I712" s="179">
        <f>ROUND(E712*H712,2)</f>
        <v>0</v>
      </c>
      <c r="J712" s="178"/>
      <c r="K712" s="179">
        <f>ROUND(E712*J712,2)</f>
        <v>0</v>
      </c>
      <c r="L712" s="179">
        <v>21</v>
      </c>
      <c r="M712" s="179">
        <f>G712*(1+L712/100)</f>
        <v>0</v>
      </c>
      <c r="N712" s="177">
        <v>1.8000000000000001E-4</v>
      </c>
      <c r="O712" s="177">
        <f>ROUND(E712*N712,2)</f>
        <v>0.01</v>
      </c>
      <c r="P712" s="177">
        <v>0</v>
      </c>
      <c r="Q712" s="177">
        <f>ROUND(E712*P712,2)</f>
        <v>0</v>
      </c>
      <c r="R712" s="179" t="s">
        <v>1163</v>
      </c>
      <c r="S712" s="179" t="s">
        <v>273</v>
      </c>
      <c r="T712" s="180" t="s">
        <v>273</v>
      </c>
      <c r="U712" s="159">
        <v>0.45300000000000001</v>
      </c>
      <c r="V712" s="159">
        <f>ROUND(E712*U712,2)</f>
        <v>34.46</v>
      </c>
      <c r="W712" s="159"/>
      <c r="X712" s="159" t="s">
        <v>337</v>
      </c>
      <c r="Y712" s="159" t="s">
        <v>275</v>
      </c>
      <c r="Z712" s="149"/>
      <c r="AA712" s="149"/>
      <c r="AB712" s="149"/>
      <c r="AC712" s="149"/>
      <c r="AD712" s="149"/>
      <c r="AE712" s="149"/>
      <c r="AF712" s="149"/>
      <c r="AG712" s="149" t="s">
        <v>338</v>
      </c>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2">
      <c r="A713" s="156"/>
      <c r="B713" s="157"/>
      <c r="C713" s="310" t="s">
        <v>1164</v>
      </c>
      <c r="D713" s="311"/>
      <c r="E713" s="311"/>
      <c r="F713" s="311"/>
      <c r="G713" s="311"/>
      <c r="H713" s="159"/>
      <c r="I713" s="159"/>
      <c r="J713" s="159"/>
      <c r="K713" s="159"/>
      <c r="L713" s="159"/>
      <c r="M713" s="159"/>
      <c r="N713" s="158"/>
      <c r="O713" s="158"/>
      <c r="P713" s="158"/>
      <c r="Q713" s="158"/>
      <c r="R713" s="159"/>
      <c r="S713" s="159"/>
      <c r="T713" s="159"/>
      <c r="U713" s="159"/>
      <c r="V713" s="159"/>
      <c r="W713" s="159"/>
      <c r="X713" s="159"/>
      <c r="Y713" s="159"/>
      <c r="Z713" s="149"/>
      <c r="AA713" s="149"/>
      <c r="AB713" s="149"/>
      <c r="AC713" s="149"/>
      <c r="AD713" s="149"/>
      <c r="AE713" s="149"/>
      <c r="AF713" s="149"/>
      <c r="AG713" s="149" t="s">
        <v>278</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2">
      <c r="A714" s="156"/>
      <c r="B714" s="157"/>
      <c r="C714" s="203" t="s">
        <v>1165</v>
      </c>
      <c r="D714" s="195"/>
      <c r="E714" s="196"/>
      <c r="F714" s="159"/>
      <c r="G714" s="159"/>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342</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c r="A715" s="156"/>
      <c r="B715" s="157"/>
      <c r="C715" s="203" t="s">
        <v>1166</v>
      </c>
      <c r="D715" s="195"/>
      <c r="E715" s="196">
        <v>76.075000000000003</v>
      </c>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342</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ht="33.75" outlineLevel="1">
      <c r="A716" s="174">
        <v>199</v>
      </c>
      <c r="B716" s="175" t="s">
        <v>1167</v>
      </c>
      <c r="C716" s="190" t="s">
        <v>1168</v>
      </c>
      <c r="D716" s="176" t="s">
        <v>469</v>
      </c>
      <c r="E716" s="177">
        <v>19.3</v>
      </c>
      <c r="F716" s="178"/>
      <c r="G716" s="179">
        <f>ROUND(E716*F716,2)</f>
        <v>0</v>
      </c>
      <c r="H716" s="178"/>
      <c r="I716" s="179">
        <f>ROUND(E716*H716,2)</f>
        <v>0</v>
      </c>
      <c r="J716" s="178"/>
      <c r="K716" s="179">
        <f>ROUND(E716*J716,2)</f>
        <v>0</v>
      </c>
      <c r="L716" s="179">
        <v>21</v>
      </c>
      <c r="M716" s="179">
        <f>G716*(1+L716/100)</f>
        <v>0</v>
      </c>
      <c r="N716" s="177">
        <v>0</v>
      </c>
      <c r="O716" s="177">
        <f>ROUND(E716*N716,2)</f>
        <v>0</v>
      </c>
      <c r="P716" s="177">
        <v>0</v>
      </c>
      <c r="Q716" s="177">
        <f>ROUND(E716*P716,2)</f>
        <v>0</v>
      </c>
      <c r="R716" s="179" t="s">
        <v>1163</v>
      </c>
      <c r="S716" s="179" t="s">
        <v>273</v>
      </c>
      <c r="T716" s="180" t="s">
        <v>273</v>
      </c>
      <c r="U716" s="159">
        <v>0.18</v>
      </c>
      <c r="V716" s="159">
        <f>ROUND(E716*U716,2)</f>
        <v>3.47</v>
      </c>
      <c r="W716" s="159"/>
      <c r="X716" s="159" t="s">
        <v>337</v>
      </c>
      <c r="Y716" s="159" t="s">
        <v>275</v>
      </c>
      <c r="Z716" s="149"/>
      <c r="AA716" s="149"/>
      <c r="AB716" s="149"/>
      <c r="AC716" s="149"/>
      <c r="AD716" s="149"/>
      <c r="AE716" s="149"/>
      <c r="AF716" s="149"/>
      <c r="AG716" s="149" t="s">
        <v>338</v>
      </c>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2">
      <c r="A717" s="156"/>
      <c r="B717" s="157"/>
      <c r="C717" s="310" t="s">
        <v>1169</v>
      </c>
      <c r="D717" s="311"/>
      <c r="E717" s="311"/>
      <c r="F717" s="311"/>
      <c r="G717" s="311"/>
      <c r="H717" s="159"/>
      <c r="I717" s="159"/>
      <c r="J717" s="159"/>
      <c r="K717" s="159"/>
      <c r="L717" s="159"/>
      <c r="M717" s="159"/>
      <c r="N717" s="158"/>
      <c r="O717" s="158"/>
      <c r="P717" s="158"/>
      <c r="Q717" s="158"/>
      <c r="R717" s="159"/>
      <c r="S717" s="159"/>
      <c r="T717" s="159"/>
      <c r="U717" s="159"/>
      <c r="V717" s="159"/>
      <c r="W717" s="159"/>
      <c r="X717" s="159"/>
      <c r="Y717" s="159"/>
      <c r="Z717" s="149"/>
      <c r="AA717" s="149"/>
      <c r="AB717" s="149"/>
      <c r="AC717" s="149"/>
      <c r="AD717" s="149"/>
      <c r="AE717" s="149"/>
      <c r="AF717" s="149"/>
      <c r="AG717" s="149" t="s">
        <v>278</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2">
      <c r="A718" s="156"/>
      <c r="B718" s="157"/>
      <c r="C718" s="203" t="s">
        <v>1170</v>
      </c>
      <c r="D718" s="195"/>
      <c r="E718" s="196">
        <v>19.3</v>
      </c>
      <c r="F718" s="159"/>
      <c r="G718" s="159"/>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342</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c r="A719" s="174">
        <v>200</v>
      </c>
      <c r="B719" s="175" t="s">
        <v>1171</v>
      </c>
      <c r="C719" s="190" t="s">
        <v>1172</v>
      </c>
      <c r="D719" s="176" t="s">
        <v>469</v>
      </c>
      <c r="E719" s="177">
        <v>4.04</v>
      </c>
      <c r="F719" s="178"/>
      <c r="G719" s="179">
        <f>ROUND(E719*F719,2)</f>
        <v>0</v>
      </c>
      <c r="H719" s="178"/>
      <c r="I719" s="179">
        <f>ROUND(E719*H719,2)</f>
        <v>0</v>
      </c>
      <c r="J719" s="178"/>
      <c r="K719" s="179">
        <f>ROUND(E719*J719,2)</f>
        <v>0</v>
      </c>
      <c r="L719" s="179">
        <v>21</v>
      </c>
      <c r="M719" s="179">
        <f>G719*(1+L719/100)</f>
        <v>0</v>
      </c>
      <c r="N719" s="177">
        <v>6.0000000000000002E-5</v>
      </c>
      <c r="O719" s="177">
        <f>ROUND(E719*N719,2)</f>
        <v>0</v>
      </c>
      <c r="P719" s="177">
        <v>0</v>
      </c>
      <c r="Q719" s="177">
        <f>ROUND(E719*P719,2)</f>
        <v>0</v>
      </c>
      <c r="R719" s="179" t="s">
        <v>1163</v>
      </c>
      <c r="S719" s="179" t="s">
        <v>273</v>
      </c>
      <c r="T719" s="180" t="s">
        <v>273</v>
      </c>
      <c r="U719" s="159">
        <v>0.49</v>
      </c>
      <c r="V719" s="159">
        <f>ROUND(E719*U719,2)</f>
        <v>1.98</v>
      </c>
      <c r="W719" s="159"/>
      <c r="X719" s="159" t="s">
        <v>337</v>
      </c>
      <c r="Y719" s="159" t="s">
        <v>275</v>
      </c>
      <c r="Z719" s="149"/>
      <c r="AA719" s="149"/>
      <c r="AB719" s="149"/>
      <c r="AC719" s="149"/>
      <c r="AD719" s="149"/>
      <c r="AE719" s="149"/>
      <c r="AF719" s="149"/>
      <c r="AG719" s="149" t="s">
        <v>338</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2">
      <c r="A720" s="156"/>
      <c r="B720" s="157"/>
      <c r="C720" s="310" t="s">
        <v>1173</v>
      </c>
      <c r="D720" s="311"/>
      <c r="E720" s="311"/>
      <c r="F720" s="311"/>
      <c r="G720" s="311"/>
      <c r="H720" s="159"/>
      <c r="I720" s="159"/>
      <c r="J720" s="159"/>
      <c r="K720" s="159"/>
      <c r="L720" s="159"/>
      <c r="M720" s="159"/>
      <c r="N720" s="158"/>
      <c r="O720" s="158"/>
      <c r="P720" s="158"/>
      <c r="Q720" s="158"/>
      <c r="R720" s="159"/>
      <c r="S720" s="159"/>
      <c r="T720" s="159"/>
      <c r="U720" s="159"/>
      <c r="V720" s="159"/>
      <c r="W720" s="159"/>
      <c r="X720" s="159"/>
      <c r="Y720" s="159"/>
      <c r="Z720" s="149"/>
      <c r="AA720" s="149"/>
      <c r="AB720" s="149"/>
      <c r="AC720" s="149"/>
      <c r="AD720" s="149"/>
      <c r="AE720" s="149"/>
      <c r="AF720" s="149"/>
      <c r="AG720" s="149" t="s">
        <v>278</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c r="A721" s="156"/>
      <c r="B721" s="157"/>
      <c r="C721" s="203" t="s">
        <v>1174</v>
      </c>
      <c r="D721" s="195"/>
      <c r="E721" s="196">
        <v>4.04</v>
      </c>
      <c r="F721" s="159"/>
      <c r="G721" s="159"/>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342</v>
      </c>
      <c r="AH721" s="149">
        <v>0</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c r="A722" s="174">
        <v>201</v>
      </c>
      <c r="B722" s="175" t="s">
        <v>1175</v>
      </c>
      <c r="C722" s="190" t="s">
        <v>1176</v>
      </c>
      <c r="D722" s="176" t="s">
        <v>469</v>
      </c>
      <c r="E722" s="177">
        <v>15.26</v>
      </c>
      <c r="F722" s="178"/>
      <c r="G722" s="179">
        <f>ROUND(E722*F722,2)</f>
        <v>0</v>
      </c>
      <c r="H722" s="178"/>
      <c r="I722" s="179">
        <f>ROUND(E722*H722,2)</f>
        <v>0</v>
      </c>
      <c r="J722" s="178"/>
      <c r="K722" s="179">
        <f>ROUND(E722*J722,2)</f>
        <v>0</v>
      </c>
      <c r="L722" s="179">
        <v>21</v>
      </c>
      <c r="M722" s="179">
        <f>G722*(1+L722/100)</f>
        <v>0</v>
      </c>
      <c r="N722" s="177">
        <v>2.0000000000000002E-5</v>
      </c>
      <c r="O722" s="177">
        <f>ROUND(E722*N722,2)</f>
        <v>0</v>
      </c>
      <c r="P722" s="177">
        <v>0</v>
      </c>
      <c r="Q722" s="177">
        <f>ROUND(E722*P722,2)</f>
        <v>0</v>
      </c>
      <c r="R722" s="179" t="s">
        <v>1163</v>
      </c>
      <c r="S722" s="179" t="s">
        <v>273</v>
      </c>
      <c r="T722" s="180" t="s">
        <v>273</v>
      </c>
      <c r="U722" s="159">
        <v>0.75700000000000001</v>
      </c>
      <c r="V722" s="159">
        <f>ROUND(E722*U722,2)</f>
        <v>11.55</v>
      </c>
      <c r="W722" s="159"/>
      <c r="X722" s="159" t="s">
        <v>337</v>
      </c>
      <c r="Y722" s="159" t="s">
        <v>275</v>
      </c>
      <c r="Z722" s="149"/>
      <c r="AA722" s="149"/>
      <c r="AB722" s="149"/>
      <c r="AC722" s="149"/>
      <c r="AD722" s="149"/>
      <c r="AE722" s="149"/>
      <c r="AF722" s="149"/>
      <c r="AG722" s="149" t="s">
        <v>338</v>
      </c>
      <c r="AH722" s="149"/>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2">
      <c r="A723" s="156"/>
      <c r="B723" s="157"/>
      <c r="C723" s="310" t="s">
        <v>1177</v>
      </c>
      <c r="D723" s="311"/>
      <c r="E723" s="311"/>
      <c r="F723" s="311"/>
      <c r="G723" s="311"/>
      <c r="H723" s="159"/>
      <c r="I723" s="159"/>
      <c r="J723" s="159"/>
      <c r="K723" s="159"/>
      <c r="L723" s="159"/>
      <c r="M723" s="159"/>
      <c r="N723" s="158"/>
      <c r="O723" s="158"/>
      <c r="P723" s="158"/>
      <c r="Q723" s="158"/>
      <c r="R723" s="159"/>
      <c r="S723" s="159"/>
      <c r="T723" s="159"/>
      <c r="U723" s="159"/>
      <c r="V723" s="159"/>
      <c r="W723" s="159"/>
      <c r="X723" s="159"/>
      <c r="Y723" s="159"/>
      <c r="Z723" s="149"/>
      <c r="AA723" s="149"/>
      <c r="AB723" s="149"/>
      <c r="AC723" s="149"/>
      <c r="AD723" s="149"/>
      <c r="AE723" s="149"/>
      <c r="AF723" s="149"/>
      <c r="AG723" s="149" t="s">
        <v>278</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2">
      <c r="A724" s="156"/>
      <c r="B724" s="157"/>
      <c r="C724" s="203" t="s">
        <v>1178</v>
      </c>
      <c r="D724" s="195"/>
      <c r="E724" s="196">
        <v>15.26</v>
      </c>
      <c r="F724" s="159"/>
      <c r="G724" s="159"/>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342</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ht="22.5" outlineLevel="1">
      <c r="A725" s="174">
        <v>202</v>
      </c>
      <c r="B725" s="175" t="s">
        <v>1179</v>
      </c>
      <c r="C725" s="190" t="s">
        <v>1180</v>
      </c>
      <c r="D725" s="176" t="s">
        <v>364</v>
      </c>
      <c r="E725" s="177">
        <v>9</v>
      </c>
      <c r="F725" s="178"/>
      <c r="G725" s="179">
        <f>ROUND(E725*F725,2)</f>
        <v>0</v>
      </c>
      <c r="H725" s="178"/>
      <c r="I725" s="179">
        <f>ROUND(E725*H725,2)</f>
        <v>0</v>
      </c>
      <c r="J725" s="178"/>
      <c r="K725" s="179">
        <f>ROUND(E725*J725,2)</f>
        <v>0</v>
      </c>
      <c r="L725" s="179">
        <v>21</v>
      </c>
      <c r="M725" s="179">
        <f>G725*(1+L725/100)</f>
        <v>0</v>
      </c>
      <c r="N725" s="177">
        <v>0</v>
      </c>
      <c r="O725" s="177">
        <f>ROUND(E725*N725,2)</f>
        <v>0</v>
      </c>
      <c r="P725" s="177">
        <v>0</v>
      </c>
      <c r="Q725" s="177">
        <f>ROUND(E725*P725,2)</f>
        <v>0</v>
      </c>
      <c r="R725" s="179" t="s">
        <v>1163</v>
      </c>
      <c r="S725" s="179" t="s">
        <v>273</v>
      </c>
      <c r="T725" s="180" t="s">
        <v>273</v>
      </c>
      <c r="U725" s="159">
        <v>1.45</v>
      </c>
      <c r="V725" s="159">
        <f>ROUND(E725*U725,2)</f>
        <v>13.05</v>
      </c>
      <c r="W725" s="159"/>
      <c r="X725" s="159" t="s">
        <v>337</v>
      </c>
      <c r="Y725" s="159" t="s">
        <v>275</v>
      </c>
      <c r="Z725" s="149"/>
      <c r="AA725" s="149"/>
      <c r="AB725" s="149"/>
      <c r="AC725" s="149"/>
      <c r="AD725" s="149"/>
      <c r="AE725" s="149"/>
      <c r="AF725" s="149"/>
      <c r="AG725" s="149" t="s">
        <v>338</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2">
      <c r="A726" s="156"/>
      <c r="B726" s="157"/>
      <c r="C726" s="203" t="s">
        <v>1181</v>
      </c>
      <c r="D726" s="195"/>
      <c r="E726" s="196">
        <v>9</v>
      </c>
      <c r="F726" s="159"/>
      <c r="G726" s="159"/>
      <c r="H726" s="159"/>
      <c r="I726" s="159"/>
      <c r="J726" s="159"/>
      <c r="K726" s="159"/>
      <c r="L726" s="159"/>
      <c r="M726" s="159"/>
      <c r="N726" s="158"/>
      <c r="O726" s="158"/>
      <c r="P726" s="158"/>
      <c r="Q726" s="158"/>
      <c r="R726" s="159"/>
      <c r="S726" s="159"/>
      <c r="T726" s="159"/>
      <c r="U726" s="159"/>
      <c r="V726" s="159"/>
      <c r="W726" s="159"/>
      <c r="X726" s="159"/>
      <c r="Y726" s="159"/>
      <c r="Z726" s="149"/>
      <c r="AA726" s="149"/>
      <c r="AB726" s="149"/>
      <c r="AC726" s="149"/>
      <c r="AD726" s="149"/>
      <c r="AE726" s="149"/>
      <c r="AF726" s="149"/>
      <c r="AG726" s="149" t="s">
        <v>342</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ht="22.5" outlineLevel="1">
      <c r="A727" s="174">
        <v>203</v>
      </c>
      <c r="B727" s="175" t="s">
        <v>1182</v>
      </c>
      <c r="C727" s="190" t="s">
        <v>1183</v>
      </c>
      <c r="D727" s="176" t="s">
        <v>364</v>
      </c>
      <c r="E727" s="177">
        <v>11</v>
      </c>
      <c r="F727" s="178"/>
      <c r="G727" s="179">
        <f>ROUND(E727*F727,2)</f>
        <v>0</v>
      </c>
      <c r="H727" s="178"/>
      <c r="I727" s="179">
        <f>ROUND(E727*H727,2)</f>
        <v>0</v>
      </c>
      <c r="J727" s="178"/>
      <c r="K727" s="179">
        <f>ROUND(E727*J727,2)</f>
        <v>0</v>
      </c>
      <c r="L727" s="179">
        <v>21</v>
      </c>
      <c r="M727" s="179">
        <f>G727*(1+L727/100)</f>
        <v>0</v>
      </c>
      <c r="N727" s="177">
        <v>0</v>
      </c>
      <c r="O727" s="177">
        <f>ROUND(E727*N727,2)</f>
        <v>0</v>
      </c>
      <c r="P727" s="177">
        <v>0</v>
      </c>
      <c r="Q727" s="177">
        <f>ROUND(E727*P727,2)</f>
        <v>0</v>
      </c>
      <c r="R727" s="179" t="s">
        <v>1163</v>
      </c>
      <c r="S727" s="179" t="s">
        <v>273</v>
      </c>
      <c r="T727" s="180" t="s">
        <v>273</v>
      </c>
      <c r="U727" s="159">
        <v>1.5</v>
      </c>
      <c r="V727" s="159">
        <f>ROUND(E727*U727,2)</f>
        <v>16.5</v>
      </c>
      <c r="W727" s="159"/>
      <c r="X727" s="159" t="s">
        <v>337</v>
      </c>
      <c r="Y727" s="159" t="s">
        <v>275</v>
      </c>
      <c r="Z727" s="149"/>
      <c r="AA727" s="149"/>
      <c r="AB727" s="149"/>
      <c r="AC727" s="149"/>
      <c r="AD727" s="149"/>
      <c r="AE727" s="149"/>
      <c r="AF727" s="149"/>
      <c r="AG727" s="149" t="s">
        <v>338</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2">
      <c r="A728" s="156"/>
      <c r="B728" s="157"/>
      <c r="C728" s="203" t="s">
        <v>1184</v>
      </c>
      <c r="D728" s="195"/>
      <c r="E728" s="196">
        <v>11</v>
      </c>
      <c r="F728" s="159"/>
      <c r="G728" s="159"/>
      <c r="H728" s="159"/>
      <c r="I728" s="159"/>
      <c r="J728" s="159"/>
      <c r="K728" s="159"/>
      <c r="L728" s="159"/>
      <c r="M728" s="159"/>
      <c r="N728" s="158"/>
      <c r="O728" s="158"/>
      <c r="P728" s="158"/>
      <c r="Q728" s="158"/>
      <c r="R728" s="159"/>
      <c r="S728" s="159"/>
      <c r="T728" s="159"/>
      <c r="U728" s="159"/>
      <c r="V728" s="159"/>
      <c r="W728" s="159"/>
      <c r="X728" s="159"/>
      <c r="Y728" s="159"/>
      <c r="Z728" s="149"/>
      <c r="AA728" s="149"/>
      <c r="AB728" s="149"/>
      <c r="AC728" s="149"/>
      <c r="AD728" s="149"/>
      <c r="AE728" s="149"/>
      <c r="AF728" s="149"/>
      <c r="AG728" s="149" t="s">
        <v>342</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ht="22.5" outlineLevel="1">
      <c r="A729" s="174">
        <v>204</v>
      </c>
      <c r="B729" s="175" t="s">
        <v>1185</v>
      </c>
      <c r="C729" s="190" t="s">
        <v>1186</v>
      </c>
      <c r="D729" s="176" t="s">
        <v>364</v>
      </c>
      <c r="E729" s="177">
        <v>2</v>
      </c>
      <c r="F729" s="178"/>
      <c r="G729" s="179">
        <f>ROUND(E729*F729,2)</f>
        <v>0</v>
      </c>
      <c r="H729" s="178"/>
      <c r="I729" s="179">
        <f>ROUND(E729*H729,2)</f>
        <v>0</v>
      </c>
      <c r="J729" s="178"/>
      <c r="K729" s="179">
        <f>ROUND(E729*J729,2)</f>
        <v>0</v>
      </c>
      <c r="L729" s="179">
        <v>21</v>
      </c>
      <c r="M729" s="179">
        <f>G729*(1+L729/100)</f>
        <v>0</v>
      </c>
      <c r="N729" s="177">
        <v>0</v>
      </c>
      <c r="O729" s="177">
        <f>ROUND(E729*N729,2)</f>
        <v>0</v>
      </c>
      <c r="P729" s="177">
        <v>0</v>
      </c>
      <c r="Q729" s="177">
        <f>ROUND(E729*P729,2)</f>
        <v>0</v>
      </c>
      <c r="R729" s="179" t="s">
        <v>1163</v>
      </c>
      <c r="S729" s="179" t="s">
        <v>273</v>
      </c>
      <c r="T729" s="180" t="s">
        <v>273</v>
      </c>
      <c r="U729" s="159">
        <v>1.63</v>
      </c>
      <c r="V729" s="159">
        <f>ROUND(E729*U729,2)</f>
        <v>3.26</v>
      </c>
      <c r="W729" s="159"/>
      <c r="X729" s="159" t="s">
        <v>337</v>
      </c>
      <c r="Y729" s="159" t="s">
        <v>275</v>
      </c>
      <c r="Z729" s="149"/>
      <c r="AA729" s="149"/>
      <c r="AB729" s="149"/>
      <c r="AC729" s="149"/>
      <c r="AD729" s="149"/>
      <c r="AE729" s="149"/>
      <c r="AF729" s="149"/>
      <c r="AG729" s="149" t="s">
        <v>338</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2">
      <c r="A730" s="156"/>
      <c r="B730" s="157"/>
      <c r="C730" s="310" t="s">
        <v>1187</v>
      </c>
      <c r="D730" s="311"/>
      <c r="E730" s="311"/>
      <c r="F730" s="311"/>
      <c r="G730" s="311"/>
      <c r="H730" s="159"/>
      <c r="I730" s="159"/>
      <c r="J730" s="159"/>
      <c r="K730" s="159"/>
      <c r="L730" s="159"/>
      <c r="M730" s="159"/>
      <c r="N730" s="158"/>
      <c r="O730" s="158"/>
      <c r="P730" s="158"/>
      <c r="Q730" s="158"/>
      <c r="R730" s="159"/>
      <c r="S730" s="159"/>
      <c r="T730" s="159"/>
      <c r="U730" s="159"/>
      <c r="V730" s="159"/>
      <c r="W730" s="159"/>
      <c r="X730" s="159"/>
      <c r="Y730" s="159"/>
      <c r="Z730" s="149"/>
      <c r="AA730" s="149"/>
      <c r="AB730" s="149"/>
      <c r="AC730" s="149"/>
      <c r="AD730" s="149"/>
      <c r="AE730" s="149"/>
      <c r="AF730" s="149"/>
      <c r="AG730" s="149" t="s">
        <v>278</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2">
      <c r="A731" s="156"/>
      <c r="B731" s="157"/>
      <c r="C731" s="203" t="s">
        <v>764</v>
      </c>
      <c r="D731" s="195"/>
      <c r="E731" s="196">
        <v>2</v>
      </c>
      <c r="F731" s="159"/>
      <c r="G731" s="159"/>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342</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ht="22.5" outlineLevel="1">
      <c r="A732" s="174">
        <v>205</v>
      </c>
      <c r="B732" s="175" t="s">
        <v>1188</v>
      </c>
      <c r="C732" s="190" t="s">
        <v>1189</v>
      </c>
      <c r="D732" s="176" t="s">
        <v>364</v>
      </c>
      <c r="E732" s="177">
        <v>1</v>
      </c>
      <c r="F732" s="178"/>
      <c r="G732" s="179">
        <f>ROUND(E732*F732,2)</f>
        <v>0</v>
      </c>
      <c r="H732" s="178"/>
      <c r="I732" s="179">
        <f>ROUND(E732*H732,2)</f>
        <v>0</v>
      </c>
      <c r="J732" s="178"/>
      <c r="K732" s="179">
        <f>ROUND(E732*J732,2)</f>
        <v>0</v>
      </c>
      <c r="L732" s="179">
        <v>21</v>
      </c>
      <c r="M732" s="179">
        <f>G732*(1+L732/100)</f>
        <v>0</v>
      </c>
      <c r="N732" s="177">
        <v>0</v>
      </c>
      <c r="O732" s="177">
        <f>ROUND(E732*N732,2)</f>
        <v>0</v>
      </c>
      <c r="P732" s="177">
        <v>0</v>
      </c>
      <c r="Q732" s="177">
        <f>ROUND(E732*P732,2)</f>
        <v>0</v>
      </c>
      <c r="R732" s="179" t="s">
        <v>1163</v>
      </c>
      <c r="S732" s="179" t="s">
        <v>273</v>
      </c>
      <c r="T732" s="180" t="s">
        <v>273</v>
      </c>
      <c r="U732" s="159">
        <v>2.52</v>
      </c>
      <c r="V732" s="159">
        <f>ROUND(E732*U732,2)</f>
        <v>2.52</v>
      </c>
      <c r="W732" s="159"/>
      <c r="X732" s="159" t="s">
        <v>337</v>
      </c>
      <c r="Y732" s="159" t="s">
        <v>275</v>
      </c>
      <c r="Z732" s="149"/>
      <c r="AA732" s="149"/>
      <c r="AB732" s="149"/>
      <c r="AC732" s="149"/>
      <c r="AD732" s="149"/>
      <c r="AE732" s="149"/>
      <c r="AF732" s="149"/>
      <c r="AG732" s="149" t="s">
        <v>338</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2">
      <c r="A733" s="156"/>
      <c r="B733" s="157"/>
      <c r="C733" s="310" t="s">
        <v>1187</v>
      </c>
      <c r="D733" s="311"/>
      <c r="E733" s="311"/>
      <c r="F733" s="311"/>
      <c r="G733" s="311"/>
      <c r="H733" s="159"/>
      <c r="I733" s="159"/>
      <c r="J733" s="159"/>
      <c r="K733" s="159"/>
      <c r="L733" s="159"/>
      <c r="M733" s="159"/>
      <c r="N733" s="158"/>
      <c r="O733" s="158"/>
      <c r="P733" s="158"/>
      <c r="Q733" s="158"/>
      <c r="R733" s="159"/>
      <c r="S733" s="159"/>
      <c r="T733" s="159"/>
      <c r="U733" s="159"/>
      <c r="V733" s="159"/>
      <c r="W733" s="159"/>
      <c r="X733" s="159"/>
      <c r="Y733" s="159"/>
      <c r="Z733" s="149"/>
      <c r="AA733" s="149"/>
      <c r="AB733" s="149"/>
      <c r="AC733" s="149"/>
      <c r="AD733" s="149"/>
      <c r="AE733" s="149"/>
      <c r="AF733" s="149"/>
      <c r="AG733" s="149" t="s">
        <v>278</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2">
      <c r="A734" s="156"/>
      <c r="B734" s="157"/>
      <c r="C734" s="203" t="s">
        <v>767</v>
      </c>
      <c r="D734" s="195"/>
      <c r="E734" s="196">
        <v>1</v>
      </c>
      <c r="F734" s="159"/>
      <c r="G734" s="159"/>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342</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c r="A735" s="174">
        <v>206</v>
      </c>
      <c r="B735" s="175" t="s">
        <v>1190</v>
      </c>
      <c r="C735" s="190" t="s">
        <v>1191</v>
      </c>
      <c r="D735" s="176" t="s">
        <v>364</v>
      </c>
      <c r="E735" s="177">
        <v>35</v>
      </c>
      <c r="F735" s="178"/>
      <c r="G735" s="179">
        <f>ROUND(E735*F735,2)</f>
        <v>0</v>
      </c>
      <c r="H735" s="178"/>
      <c r="I735" s="179">
        <f>ROUND(E735*H735,2)</f>
        <v>0</v>
      </c>
      <c r="J735" s="178"/>
      <c r="K735" s="179">
        <f>ROUND(E735*J735,2)</f>
        <v>0</v>
      </c>
      <c r="L735" s="179">
        <v>21</v>
      </c>
      <c r="M735" s="179">
        <f>G735*(1+L735/100)</f>
        <v>0</v>
      </c>
      <c r="N735" s="177">
        <v>0</v>
      </c>
      <c r="O735" s="177">
        <f>ROUND(E735*N735,2)</f>
        <v>0</v>
      </c>
      <c r="P735" s="177">
        <v>0</v>
      </c>
      <c r="Q735" s="177">
        <f>ROUND(E735*P735,2)</f>
        <v>0</v>
      </c>
      <c r="R735" s="179" t="s">
        <v>1163</v>
      </c>
      <c r="S735" s="179" t="s">
        <v>273</v>
      </c>
      <c r="T735" s="180" t="s">
        <v>273</v>
      </c>
      <c r="U735" s="159">
        <v>0.129</v>
      </c>
      <c r="V735" s="159">
        <f>ROUND(E735*U735,2)</f>
        <v>4.5199999999999996</v>
      </c>
      <c r="W735" s="159"/>
      <c r="X735" s="159" t="s">
        <v>337</v>
      </c>
      <c r="Y735" s="159" t="s">
        <v>275</v>
      </c>
      <c r="Z735" s="149"/>
      <c r="AA735" s="149"/>
      <c r="AB735" s="149"/>
      <c r="AC735" s="149"/>
      <c r="AD735" s="149"/>
      <c r="AE735" s="149"/>
      <c r="AF735" s="149"/>
      <c r="AG735" s="149" t="s">
        <v>338</v>
      </c>
      <c r="AH735" s="149"/>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2">
      <c r="A736" s="156"/>
      <c r="B736" s="157"/>
      <c r="C736" s="203" t="s">
        <v>1192</v>
      </c>
      <c r="D736" s="195"/>
      <c r="E736" s="196">
        <v>35</v>
      </c>
      <c r="F736" s="159"/>
      <c r="G736" s="159"/>
      <c r="H736" s="159"/>
      <c r="I736" s="159"/>
      <c r="J736" s="159"/>
      <c r="K736" s="159"/>
      <c r="L736" s="159"/>
      <c r="M736" s="159"/>
      <c r="N736" s="158"/>
      <c r="O736" s="158"/>
      <c r="P736" s="158"/>
      <c r="Q736" s="158"/>
      <c r="R736" s="159"/>
      <c r="S736" s="159"/>
      <c r="T736" s="159"/>
      <c r="U736" s="159"/>
      <c r="V736" s="159"/>
      <c r="W736" s="159"/>
      <c r="X736" s="159"/>
      <c r="Y736" s="159"/>
      <c r="Z736" s="149"/>
      <c r="AA736" s="149"/>
      <c r="AB736" s="149"/>
      <c r="AC736" s="149"/>
      <c r="AD736" s="149"/>
      <c r="AE736" s="149"/>
      <c r="AF736" s="149"/>
      <c r="AG736" s="149" t="s">
        <v>342</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c r="A737" s="174">
        <v>207</v>
      </c>
      <c r="B737" s="175" t="s">
        <v>1193</v>
      </c>
      <c r="C737" s="190" t="s">
        <v>1194</v>
      </c>
      <c r="D737" s="176" t="s">
        <v>364</v>
      </c>
      <c r="E737" s="177">
        <v>4</v>
      </c>
      <c r="F737" s="178"/>
      <c r="G737" s="179">
        <f>ROUND(E737*F737,2)</f>
        <v>0</v>
      </c>
      <c r="H737" s="178"/>
      <c r="I737" s="179">
        <f>ROUND(E737*H737,2)</f>
        <v>0</v>
      </c>
      <c r="J737" s="178"/>
      <c r="K737" s="179">
        <f>ROUND(E737*J737,2)</f>
        <v>0</v>
      </c>
      <c r="L737" s="179">
        <v>21</v>
      </c>
      <c r="M737" s="179">
        <f>G737*(1+L737/100)</f>
        <v>0</v>
      </c>
      <c r="N737" s="177">
        <v>0</v>
      </c>
      <c r="O737" s="177">
        <f>ROUND(E737*N737,2)</f>
        <v>0</v>
      </c>
      <c r="P737" s="177">
        <v>0</v>
      </c>
      <c r="Q737" s="177">
        <f>ROUND(E737*P737,2)</f>
        <v>0</v>
      </c>
      <c r="R737" s="179" t="s">
        <v>1163</v>
      </c>
      <c r="S737" s="179" t="s">
        <v>273</v>
      </c>
      <c r="T737" s="180" t="s">
        <v>273</v>
      </c>
      <c r="U737" s="159">
        <v>0.55500000000000005</v>
      </c>
      <c r="V737" s="159">
        <f>ROUND(E737*U737,2)</f>
        <v>2.2200000000000002</v>
      </c>
      <c r="W737" s="159"/>
      <c r="X737" s="159" t="s">
        <v>337</v>
      </c>
      <c r="Y737" s="159" t="s">
        <v>275</v>
      </c>
      <c r="Z737" s="149"/>
      <c r="AA737" s="149"/>
      <c r="AB737" s="149"/>
      <c r="AC737" s="149"/>
      <c r="AD737" s="149"/>
      <c r="AE737" s="149"/>
      <c r="AF737" s="149"/>
      <c r="AG737" s="149" t="s">
        <v>338</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2">
      <c r="A738" s="156"/>
      <c r="B738" s="157"/>
      <c r="C738" s="203" t="s">
        <v>1195</v>
      </c>
      <c r="D738" s="195"/>
      <c r="E738" s="196">
        <v>4</v>
      </c>
      <c r="F738" s="159"/>
      <c r="G738" s="159"/>
      <c r="H738" s="159"/>
      <c r="I738" s="159"/>
      <c r="J738" s="159"/>
      <c r="K738" s="159"/>
      <c r="L738" s="159"/>
      <c r="M738" s="159"/>
      <c r="N738" s="158"/>
      <c r="O738" s="158"/>
      <c r="P738" s="158"/>
      <c r="Q738" s="158"/>
      <c r="R738" s="159"/>
      <c r="S738" s="159"/>
      <c r="T738" s="159"/>
      <c r="U738" s="159"/>
      <c r="V738" s="159"/>
      <c r="W738" s="159"/>
      <c r="X738" s="159"/>
      <c r="Y738" s="159"/>
      <c r="Z738" s="149"/>
      <c r="AA738" s="149"/>
      <c r="AB738" s="149"/>
      <c r="AC738" s="149"/>
      <c r="AD738" s="149"/>
      <c r="AE738" s="149"/>
      <c r="AF738" s="149"/>
      <c r="AG738" s="149" t="s">
        <v>342</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c r="A739" s="182">
        <v>208</v>
      </c>
      <c r="B739" s="183" t="s">
        <v>1196</v>
      </c>
      <c r="C739" s="191" t="s">
        <v>1197</v>
      </c>
      <c r="D739" s="184" t="s">
        <v>364</v>
      </c>
      <c r="E739" s="185">
        <v>24</v>
      </c>
      <c r="F739" s="186"/>
      <c r="G739" s="187">
        <f>ROUND(E739*F739,2)</f>
        <v>0</v>
      </c>
      <c r="H739" s="186"/>
      <c r="I739" s="187">
        <f>ROUND(E739*H739,2)</f>
        <v>0</v>
      </c>
      <c r="J739" s="186"/>
      <c r="K739" s="187">
        <f>ROUND(E739*J739,2)</f>
        <v>0</v>
      </c>
      <c r="L739" s="187">
        <v>21</v>
      </c>
      <c r="M739" s="187">
        <f>G739*(1+L739/100)</f>
        <v>0</v>
      </c>
      <c r="N739" s="185">
        <v>0</v>
      </c>
      <c r="O739" s="185">
        <f>ROUND(E739*N739,2)</f>
        <v>0</v>
      </c>
      <c r="P739" s="185">
        <v>0</v>
      </c>
      <c r="Q739" s="185">
        <f>ROUND(E739*P739,2)</f>
        <v>0</v>
      </c>
      <c r="R739" s="187" t="s">
        <v>1163</v>
      </c>
      <c r="S739" s="187" t="s">
        <v>273</v>
      </c>
      <c r="T739" s="188" t="s">
        <v>273</v>
      </c>
      <c r="U739" s="159">
        <v>0.77500000000000002</v>
      </c>
      <c r="V739" s="159">
        <f>ROUND(E739*U739,2)</f>
        <v>18.600000000000001</v>
      </c>
      <c r="W739" s="159"/>
      <c r="X739" s="159" t="s">
        <v>337</v>
      </c>
      <c r="Y739" s="159" t="s">
        <v>275</v>
      </c>
      <c r="Z739" s="149"/>
      <c r="AA739" s="149"/>
      <c r="AB739" s="149"/>
      <c r="AC739" s="149"/>
      <c r="AD739" s="149"/>
      <c r="AE739" s="149"/>
      <c r="AF739" s="149"/>
      <c r="AG739" s="149" t="s">
        <v>338</v>
      </c>
      <c r="AH739" s="149"/>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ht="22.5" outlineLevel="1">
      <c r="A740" s="182">
        <v>209</v>
      </c>
      <c r="B740" s="183" t="s">
        <v>1198</v>
      </c>
      <c r="C740" s="191" t="s">
        <v>1199</v>
      </c>
      <c r="D740" s="184" t="s">
        <v>364</v>
      </c>
      <c r="E740" s="185">
        <v>5</v>
      </c>
      <c r="F740" s="186"/>
      <c r="G740" s="187">
        <f>ROUND(E740*F740,2)</f>
        <v>0</v>
      </c>
      <c r="H740" s="186"/>
      <c r="I740" s="187">
        <f>ROUND(E740*H740,2)</f>
        <v>0</v>
      </c>
      <c r="J740" s="186"/>
      <c r="K740" s="187">
        <f>ROUND(E740*J740,2)</f>
        <v>0</v>
      </c>
      <c r="L740" s="187">
        <v>21</v>
      </c>
      <c r="M740" s="187">
        <f>G740*(1+L740/100)</f>
        <v>0</v>
      </c>
      <c r="N740" s="185">
        <v>1.0000000000000001E-5</v>
      </c>
      <c r="O740" s="185">
        <f>ROUND(E740*N740,2)</f>
        <v>0</v>
      </c>
      <c r="P740" s="185">
        <v>0</v>
      </c>
      <c r="Q740" s="185">
        <f>ROUND(E740*P740,2)</f>
        <v>0</v>
      </c>
      <c r="R740" s="187" t="s">
        <v>1163</v>
      </c>
      <c r="S740" s="187" t="s">
        <v>273</v>
      </c>
      <c r="T740" s="188" t="s">
        <v>273</v>
      </c>
      <c r="U740" s="159">
        <v>0.54730000000000001</v>
      </c>
      <c r="V740" s="159">
        <f>ROUND(E740*U740,2)</f>
        <v>2.74</v>
      </c>
      <c r="W740" s="159"/>
      <c r="X740" s="159" t="s">
        <v>337</v>
      </c>
      <c r="Y740" s="159" t="s">
        <v>275</v>
      </c>
      <c r="Z740" s="149"/>
      <c r="AA740" s="149"/>
      <c r="AB740" s="149"/>
      <c r="AC740" s="149"/>
      <c r="AD740" s="149"/>
      <c r="AE740" s="149"/>
      <c r="AF740" s="149"/>
      <c r="AG740" s="149" t="s">
        <v>338</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1">
      <c r="A741" s="174">
        <v>210</v>
      </c>
      <c r="B741" s="175" t="s">
        <v>1200</v>
      </c>
      <c r="C741" s="190" t="s">
        <v>1201</v>
      </c>
      <c r="D741" s="176" t="s">
        <v>364</v>
      </c>
      <c r="E741" s="177">
        <v>19</v>
      </c>
      <c r="F741" s="178"/>
      <c r="G741" s="179">
        <f>ROUND(E741*F741,2)</f>
        <v>0</v>
      </c>
      <c r="H741" s="178"/>
      <c r="I741" s="179">
        <f>ROUND(E741*H741,2)</f>
        <v>0</v>
      </c>
      <c r="J741" s="178"/>
      <c r="K741" s="179">
        <f>ROUND(E741*J741,2)</f>
        <v>0</v>
      </c>
      <c r="L741" s="179">
        <v>21</v>
      </c>
      <c r="M741" s="179">
        <f>G741*(1+L741/100)</f>
        <v>0</v>
      </c>
      <c r="N741" s="177">
        <v>0</v>
      </c>
      <c r="O741" s="177">
        <f>ROUND(E741*N741,2)</f>
        <v>0</v>
      </c>
      <c r="P741" s="177">
        <v>0</v>
      </c>
      <c r="Q741" s="177">
        <f>ROUND(E741*P741,2)</f>
        <v>0</v>
      </c>
      <c r="R741" s="179"/>
      <c r="S741" s="179" t="s">
        <v>323</v>
      </c>
      <c r="T741" s="180" t="s">
        <v>274</v>
      </c>
      <c r="U741" s="159">
        <v>0</v>
      </c>
      <c r="V741" s="159">
        <f>ROUND(E741*U741,2)</f>
        <v>0</v>
      </c>
      <c r="W741" s="159"/>
      <c r="X741" s="159" t="s">
        <v>337</v>
      </c>
      <c r="Y741" s="159" t="s">
        <v>275</v>
      </c>
      <c r="Z741" s="149"/>
      <c r="AA741" s="149"/>
      <c r="AB741" s="149"/>
      <c r="AC741" s="149"/>
      <c r="AD741" s="149"/>
      <c r="AE741" s="149"/>
      <c r="AF741" s="149"/>
      <c r="AG741" s="149" t="s">
        <v>338</v>
      </c>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2">
      <c r="A742" s="156"/>
      <c r="B742" s="157"/>
      <c r="C742" s="203" t="s">
        <v>1202</v>
      </c>
      <c r="D742" s="195"/>
      <c r="E742" s="196">
        <v>19</v>
      </c>
      <c r="F742" s="159"/>
      <c r="G742" s="159"/>
      <c r="H742" s="159"/>
      <c r="I742" s="159"/>
      <c r="J742" s="159"/>
      <c r="K742" s="159"/>
      <c r="L742" s="159"/>
      <c r="M742" s="159"/>
      <c r="N742" s="158"/>
      <c r="O742" s="158"/>
      <c r="P742" s="158"/>
      <c r="Q742" s="158"/>
      <c r="R742" s="159"/>
      <c r="S742" s="159"/>
      <c r="T742" s="159"/>
      <c r="U742" s="159"/>
      <c r="V742" s="159"/>
      <c r="W742" s="159"/>
      <c r="X742" s="159"/>
      <c r="Y742" s="159"/>
      <c r="Z742" s="149"/>
      <c r="AA742" s="149"/>
      <c r="AB742" s="149"/>
      <c r="AC742" s="149"/>
      <c r="AD742" s="149"/>
      <c r="AE742" s="149"/>
      <c r="AF742" s="149"/>
      <c r="AG742" s="149" t="s">
        <v>342</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c r="A743" s="182">
        <v>211</v>
      </c>
      <c r="B743" s="183" t="s">
        <v>1203</v>
      </c>
      <c r="C743" s="191" t="s">
        <v>1204</v>
      </c>
      <c r="D743" s="184" t="s">
        <v>364</v>
      </c>
      <c r="E743" s="185">
        <v>15</v>
      </c>
      <c r="F743" s="186"/>
      <c r="G743" s="187">
        <f>ROUND(E743*F743,2)</f>
        <v>0</v>
      </c>
      <c r="H743" s="186"/>
      <c r="I743" s="187">
        <f>ROUND(E743*H743,2)</f>
        <v>0</v>
      </c>
      <c r="J743" s="186"/>
      <c r="K743" s="187">
        <f>ROUND(E743*J743,2)</f>
        <v>0</v>
      </c>
      <c r="L743" s="187">
        <v>21</v>
      </c>
      <c r="M743" s="187">
        <f>G743*(1+L743/100)</f>
        <v>0</v>
      </c>
      <c r="N743" s="185">
        <v>3.0000000000000001E-3</v>
      </c>
      <c r="O743" s="185">
        <f>ROUND(E743*N743,2)</f>
        <v>0.05</v>
      </c>
      <c r="P743" s="185">
        <v>0</v>
      </c>
      <c r="Q743" s="185">
        <f>ROUND(E743*P743,2)</f>
        <v>0</v>
      </c>
      <c r="R743" s="187"/>
      <c r="S743" s="187" t="s">
        <v>323</v>
      </c>
      <c r="T743" s="188" t="s">
        <v>274</v>
      </c>
      <c r="U743" s="159">
        <v>0</v>
      </c>
      <c r="V743" s="159">
        <f>ROUND(E743*U743,2)</f>
        <v>0</v>
      </c>
      <c r="W743" s="159"/>
      <c r="X743" s="159" t="s">
        <v>337</v>
      </c>
      <c r="Y743" s="159" t="s">
        <v>275</v>
      </c>
      <c r="Z743" s="149"/>
      <c r="AA743" s="149"/>
      <c r="AB743" s="149"/>
      <c r="AC743" s="149"/>
      <c r="AD743" s="149"/>
      <c r="AE743" s="149"/>
      <c r="AF743" s="149"/>
      <c r="AG743" s="149" t="s">
        <v>338</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c r="A744" s="182">
        <v>212</v>
      </c>
      <c r="B744" s="183" t="s">
        <v>1205</v>
      </c>
      <c r="C744" s="191" t="s">
        <v>1206</v>
      </c>
      <c r="D744" s="184" t="s">
        <v>364</v>
      </c>
      <c r="E744" s="185">
        <v>1</v>
      </c>
      <c r="F744" s="186"/>
      <c r="G744" s="187">
        <f>ROUND(E744*F744,2)</f>
        <v>0</v>
      </c>
      <c r="H744" s="186"/>
      <c r="I744" s="187">
        <f>ROUND(E744*H744,2)</f>
        <v>0</v>
      </c>
      <c r="J744" s="186"/>
      <c r="K744" s="187">
        <f>ROUND(E744*J744,2)</f>
        <v>0</v>
      </c>
      <c r="L744" s="187">
        <v>21</v>
      </c>
      <c r="M744" s="187">
        <f>G744*(1+L744/100)</f>
        <v>0</v>
      </c>
      <c r="N744" s="185">
        <v>0</v>
      </c>
      <c r="O744" s="185">
        <f>ROUND(E744*N744,2)</f>
        <v>0</v>
      </c>
      <c r="P744" s="185">
        <v>0</v>
      </c>
      <c r="Q744" s="185">
        <f>ROUND(E744*P744,2)</f>
        <v>0</v>
      </c>
      <c r="R744" s="187"/>
      <c r="S744" s="187" t="s">
        <v>323</v>
      </c>
      <c r="T744" s="188" t="s">
        <v>274</v>
      </c>
      <c r="U744" s="159">
        <v>0.55500000000000005</v>
      </c>
      <c r="V744" s="159">
        <f>ROUND(E744*U744,2)</f>
        <v>0.56000000000000005</v>
      </c>
      <c r="W744" s="159"/>
      <c r="X744" s="159" t="s">
        <v>337</v>
      </c>
      <c r="Y744" s="159" t="s">
        <v>275</v>
      </c>
      <c r="Z744" s="149"/>
      <c r="AA744" s="149"/>
      <c r="AB744" s="149"/>
      <c r="AC744" s="149"/>
      <c r="AD744" s="149"/>
      <c r="AE744" s="149"/>
      <c r="AF744" s="149"/>
      <c r="AG744" s="149" t="s">
        <v>338</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c r="A745" s="182">
        <v>213</v>
      </c>
      <c r="B745" s="183" t="s">
        <v>1207</v>
      </c>
      <c r="C745" s="191" t="s">
        <v>1208</v>
      </c>
      <c r="D745" s="184" t="s">
        <v>364</v>
      </c>
      <c r="E745" s="185">
        <v>1</v>
      </c>
      <c r="F745" s="186"/>
      <c r="G745" s="187">
        <f>ROUND(E745*F745,2)</f>
        <v>0</v>
      </c>
      <c r="H745" s="186"/>
      <c r="I745" s="187">
        <f>ROUND(E745*H745,2)</f>
        <v>0</v>
      </c>
      <c r="J745" s="186"/>
      <c r="K745" s="187">
        <f>ROUND(E745*J745,2)</f>
        <v>0</v>
      </c>
      <c r="L745" s="187">
        <v>21</v>
      </c>
      <c r="M745" s="187">
        <f>G745*(1+L745/100)</f>
        <v>0</v>
      </c>
      <c r="N745" s="185">
        <v>1.9E-2</v>
      </c>
      <c r="O745" s="185">
        <f>ROUND(E745*N745,2)</f>
        <v>0.02</v>
      </c>
      <c r="P745" s="185">
        <v>0</v>
      </c>
      <c r="Q745" s="185">
        <f>ROUND(E745*P745,2)</f>
        <v>0</v>
      </c>
      <c r="R745" s="187"/>
      <c r="S745" s="187" t="s">
        <v>323</v>
      </c>
      <c r="T745" s="188" t="s">
        <v>274</v>
      </c>
      <c r="U745" s="159">
        <v>0</v>
      </c>
      <c r="V745" s="159">
        <f>ROUND(E745*U745,2)</f>
        <v>0</v>
      </c>
      <c r="W745" s="159"/>
      <c r="X745" s="159" t="s">
        <v>337</v>
      </c>
      <c r="Y745" s="159" t="s">
        <v>275</v>
      </c>
      <c r="Z745" s="149"/>
      <c r="AA745" s="149"/>
      <c r="AB745" s="149"/>
      <c r="AC745" s="149"/>
      <c r="AD745" s="149"/>
      <c r="AE745" s="149"/>
      <c r="AF745" s="149"/>
      <c r="AG745" s="149" t="s">
        <v>338</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c r="A746" s="174">
        <v>214</v>
      </c>
      <c r="B746" s="175" t="s">
        <v>1209</v>
      </c>
      <c r="C746" s="190" t="s">
        <v>1210</v>
      </c>
      <c r="D746" s="176" t="s">
        <v>364</v>
      </c>
      <c r="E746" s="177">
        <v>1</v>
      </c>
      <c r="F746" s="178"/>
      <c r="G746" s="179">
        <f>ROUND(E746*F746,2)</f>
        <v>0</v>
      </c>
      <c r="H746" s="178"/>
      <c r="I746" s="179">
        <f>ROUND(E746*H746,2)</f>
        <v>0</v>
      </c>
      <c r="J746" s="178"/>
      <c r="K746" s="179">
        <f>ROUND(E746*J746,2)</f>
        <v>0</v>
      </c>
      <c r="L746" s="179">
        <v>21</v>
      </c>
      <c r="M746" s="179">
        <f>G746*(1+L746/100)</f>
        <v>0</v>
      </c>
      <c r="N746" s="177">
        <v>7.4999999999999997E-2</v>
      </c>
      <c r="O746" s="177">
        <f>ROUND(E746*N746,2)</f>
        <v>0.08</v>
      </c>
      <c r="P746" s="177">
        <v>0</v>
      </c>
      <c r="Q746" s="177">
        <f>ROUND(E746*P746,2)</f>
        <v>0</v>
      </c>
      <c r="R746" s="179"/>
      <c r="S746" s="179" t="s">
        <v>323</v>
      </c>
      <c r="T746" s="180" t="s">
        <v>274</v>
      </c>
      <c r="U746" s="159">
        <v>0</v>
      </c>
      <c r="V746" s="159">
        <f>ROUND(E746*U746,2)</f>
        <v>0</v>
      </c>
      <c r="W746" s="159"/>
      <c r="X746" s="159" t="s">
        <v>337</v>
      </c>
      <c r="Y746" s="159" t="s">
        <v>275</v>
      </c>
      <c r="Z746" s="149"/>
      <c r="AA746" s="149"/>
      <c r="AB746" s="149"/>
      <c r="AC746" s="149"/>
      <c r="AD746" s="149"/>
      <c r="AE746" s="149"/>
      <c r="AF746" s="149"/>
      <c r="AG746" s="149" t="s">
        <v>338</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2">
      <c r="A747" s="156"/>
      <c r="B747" s="157"/>
      <c r="C747" s="310" t="s">
        <v>1211</v>
      </c>
      <c r="D747" s="311"/>
      <c r="E747" s="311"/>
      <c r="F747" s="311"/>
      <c r="G747" s="311"/>
      <c r="H747" s="159"/>
      <c r="I747" s="159"/>
      <c r="J747" s="159"/>
      <c r="K747" s="159"/>
      <c r="L747" s="159"/>
      <c r="M747" s="159"/>
      <c r="N747" s="158"/>
      <c r="O747" s="158"/>
      <c r="P747" s="158"/>
      <c r="Q747" s="158"/>
      <c r="R747" s="159"/>
      <c r="S747" s="159"/>
      <c r="T747" s="159"/>
      <c r="U747" s="159"/>
      <c r="V747" s="159"/>
      <c r="W747" s="159"/>
      <c r="X747" s="159"/>
      <c r="Y747" s="159"/>
      <c r="Z747" s="149"/>
      <c r="AA747" s="149"/>
      <c r="AB747" s="149"/>
      <c r="AC747" s="149"/>
      <c r="AD747" s="149"/>
      <c r="AE747" s="149"/>
      <c r="AF747" s="149"/>
      <c r="AG747" s="149" t="s">
        <v>278</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1">
      <c r="A748" s="174">
        <v>215</v>
      </c>
      <c r="B748" s="175" t="s">
        <v>1212</v>
      </c>
      <c r="C748" s="190" t="s">
        <v>1213</v>
      </c>
      <c r="D748" s="176" t="s">
        <v>364</v>
      </c>
      <c r="E748" s="177">
        <v>1</v>
      </c>
      <c r="F748" s="178"/>
      <c r="G748" s="179">
        <f>ROUND(E748*F748,2)</f>
        <v>0</v>
      </c>
      <c r="H748" s="178"/>
      <c r="I748" s="179">
        <f>ROUND(E748*H748,2)</f>
        <v>0</v>
      </c>
      <c r="J748" s="178"/>
      <c r="K748" s="179">
        <f>ROUND(E748*J748,2)</f>
        <v>0</v>
      </c>
      <c r="L748" s="179">
        <v>21</v>
      </c>
      <c r="M748" s="179">
        <f>G748*(1+L748/100)</f>
        <v>0</v>
      </c>
      <c r="N748" s="177">
        <v>7.4999999999999997E-2</v>
      </c>
      <c r="O748" s="177">
        <f>ROUND(E748*N748,2)</f>
        <v>0.08</v>
      </c>
      <c r="P748" s="177">
        <v>0</v>
      </c>
      <c r="Q748" s="177">
        <f>ROUND(E748*P748,2)</f>
        <v>0</v>
      </c>
      <c r="R748" s="179"/>
      <c r="S748" s="179" t="s">
        <v>323</v>
      </c>
      <c r="T748" s="180" t="s">
        <v>274</v>
      </c>
      <c r="U748" s="159">
        <v>0</v>
      </c>
      <c r="V748" s="159">
        <f>ROUND(E748*U748,2)</f>
        <v>0</v>
      </c>
      <c r="W748" s="159"/>
      <c r="X748" s="159" t="s">
        <v>337</v>
      </c>
      <c r="Y748" s="159" t="s">
        <v>275</v>
      </c>
      <c r="Z748" s="149"/>
      <c r="AA748" s="149"/>
      <c r="AB748" s="149"/>
      <c r="AC748" s="149"/>
      <c r="AD748" s="149"/>
      <c r="AE748" s="149"/>
      <c r="AF748" s="149"/>
      <c r="AG748" s="149" t="s">
        <v>338</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2">
      <c r="A749" s="156"/>
      <c r="B749" s="157"/>
      <c r="C749" s="310" t="s">
        <v>1211</v>
      </c>
      <c r="D749" s="311"/>
      <c r="E749" s="311"/>
      <c r="F749" s="311"/>
      <c r="G749" s="311"/>
      <c r="H749" s="159"/>
      <c r="I749" s="159"/>
      <c r="J749" s="159"/>
      <c r="K749" s="159"/>
      <c r="L749" s="159"/>
      <c r="M749" s="159"/>
      <c r="N749" s="158"/>
      <c r="O749" s="158"/>
      <c r="P749" s="158"/>
      <c r="Q749" s="158"/>
      <c r="R749" s="159"/>
      <c r="S749" s="159"/>
      <c r="T749" s="159"/>
      <c r="U749" s="159"/>
      <c r="V749" s="159"/>
      <c r="W749" s="159"/>
      <c r="X749" s="159"/>
      <c r="Y749" s="159"/>
      <c r="Z749" s="149"/>
      <c r="AA749" s="149"/>
      <c r="AB749" s="149"/>
      <c r="AC749" s="149"/>
      <c r="AD749" s="149"/>
      <c r="AE749" s="149"/>
      <c r="AF749" s="149"/>
      <c r="AG749" s="149" t="s">
        <v>278</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c r="A750" s="182">
        <v>216</v>
      </c>
      <c r="B750" s="183" t="s">
        <v>1214</v>
      </c>
      <c r="C750" s="191" t="s">
        <v>1215</v>
      </c>
      <c r="D750" s="184" t="s">
        <v>364</v>
      </c>
      <c r="E750" s="185">
        <v>23</v>
      </c>
      <c r="F750" s="186"/>
      <c r="G750" s="187">
        <f>ROUND(E750*F750,2)</f>
        <v>0</v>
      </c>
      <c r="H750" s="186"/>
      <c r="I750" s="187">
        <f>ROUND(E750*H750,2)</f>
        <v>0</v>
      </c>
      <c r="J750" s="186"/>
      <c r="K750" s="187">
        <f>ROUND(E750*J750,2)</f>
        <v>0</v>
      </c>
      <c r="L750" s="187">
        <v>21</v>
      </c>
      <c r="M750" s="187">
        <f>G750*(1+L750/100)</f>
        <v>0</v>
      </c>
      <c r="N750" s="185">
        <v>8.0000000000000004E-4</v>
      </c>
      <c r="O750" s="185">
        <f>ROUND(E750*N750,2)</f>
        <v>0.02</v>
      </c>
      <c r="P750" s="185">
        <v>0</v>
      </c>
      <c r="Q750" s="185">
        <f>ROUND(E750*P750,2)</f>
        <v>0</v>
      </c>
      <c r="R750" s="187"/>
      <c r="S750" s="187" t="s">
        <v>323</v>
      </c>
      <c r="T750" s="188" t="s">
        <v>273</v>
      </c>
      <c r="U750" s="159">
        <v>0</v>
      </c>
      <c r="V750" s="159">
        <f>ROUND(E750*U750,2)</f>
        <v>0</v>
      </c>
      <c r="W750" s="159"/>
      <c r="X750" s="159" t="s">
        <v>524</v>
      </c>
      <c r="Y750" s="159" t="s">
        <v>275</v>
      </c>
      <c r="Z750" s="149"/>
      <c r="AA750" s="149"/>
      <c r="AB750" s="149"/>
      <c r="AC750" s="149"/>
      <c r="AD750" s="149"/>
      <c r="AE750" s="149"/>
      <c r="AF750" s="149"/>
      <c r="AG750" s="149" t="s">
        <v>525</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c r="A751" s="182">
        <v>217</v>
      </c>
      <c r="B751" s="183" t="s">
        <v>1216</v>
      </c>
      <c r="C751" s="191" t="s">
        <v>1217</v>
      </c>
      <c r="D751" s="184" t="s">
        <v>364</v>
      </c>
      <c r="E751" s="185">
        <v>1</v>
      </c>
      <c r="F751" s="186"/>
      <c r="G751" s="187">
        <f>ROUND(E751*F751,2)</f>
        <v>0</v>
      </c>
      <c r="H751" s="186"/>
      <c r="I751" s="187">
        <f>ROUND(E751*H751,2)</f>
        <v>0</v>
      </c>
      <c r="J751" s="186"/>
      <c r="K751" s="187">
        <f>ROUND(E751*J751,2)</f>
        <v>0</v>
      </c>
      <c r="L751" s="187">
        <v>21</v>
      </c>
      <c r="M751" s="187">
        <f>G751*(1+L751/100)</f>
        <v>0</v>
      </c>
      <c r="N751" s="185">
        <v>8.0000000000000004E-4</v>
      </c>
      <c r="O751" s="185">
        <f>ROUND(E751*N751,2)</f>
        <v>0</v>
      </c>
      <c r="P751" s="185">
        <v>0</v>
      </c>
      <c r="Q751" s="185">
        <f>ROUND(E751*P751,2)</f>
        <v>0</v>
      </c>
      <c r="R751" s="187"/>
      <c r="S751" s="187" t="s">
        <v>323</v>
      </c>
      <c r="T751" s="188" t="s">
        <v>273</v>
      </c>
      <c r="U751" s="159">
        <v>0</v>
      </c>
      <c r="V751" s="159">
        <f>ROUND(E751*U751,2)</f>
        <v>0</v>
      </c>
      <c r="W751" s="159"/>
      <c r="X751" s="159" t="s">
        <v>524</v>
      </c>
      <c r="Y751" s="159" t="s">
        <v>275</v>
      </c>
      <c r="Z751" s="149"/>
      <c r="AA751" s="149"/>
      <c r="AB751" s="149"/>
      <c r="AC751" s="149"/>
      <c r="AD751" s="149"/>
      <c r="AE751" s="149"/>
      <c r="AF751" s="149"/>
      <c r="AG751" s="149" t="s">
        <v>525</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c r="A752" s="182">
        <v>218</v>
      </c>
      <c r="B752" s="183" t="s">
        <v>1218</v>
      </c>
      <c r="C752" s="191" t="s">
        <v>1219</v>
      </c>
      <c r="D752" s="184" t="s">
        <v>364</v>
      </c>
      <c r="E752" s="185">
        <v>1</v>
      </c>
      <c r="F752" s="186"/>
      <c r="G752" s="187">
        <f>ROUND(E752*F752,2)</f>
        <v>0</v>
      </c>
      <c r="H752" s="186"/>
      <c r="I752" s="187">
        <f>ROUND(E752*H752,2)</f>
        <v>0</v>
      </c>
      <c r="J752" s="186"/>
      <c r="K752" s="187">
        <f>ROUND(E752*J752,2)</f>
        <v>0</v>
      </c>
      <c r="L752" s="187">
        <v>21</v>
      </c>
      <c r="M752" s="187">
        <f>G752*(1+L752/100)</f>
        <v>0</v>
      </c>
      <c r="N752" s="185">
        <v>2E-3</v>
      </c>
      <c r="O752" s="185">
        <f>ROUND(E752*N752,2)</f>
        <v>0</v>
      </c>
      <c r="P752" s="185">
        <v>0</v>
      </c>
      <c r="Q752" s="185">
        <f>ROUND(E752*P752,2)</f>
        <v>0</v>
      </c>
      <c r="R752" s="187"/>
      <c r="S752" s="187" t="s">
        <v>323</v>
      </c>
      <c r="T752" s="188" t="s">
        <v>274</v>
      </c>
      <c r="U752" s="159">
        <v>0</v>
      </c>
      <c r="V752" s="159">
        <f>ROUND(E752*U752,2)</f>
        <v>0</v>
      </c>
      <c r="W752" s="159"/>
      <c r="X752" s="159" t="s">
        <v>524</v>
      </c>
      <c r="Y752" s="159" t="s">
        <v>275</v>
      </c>
      <c r="Z752" s="149"/>
      <c r="AA752" s="149"/>
      <c r="AB752" s="149"/>
      <c r="AC752" s="149"/>
      <c r="AD752" s="149"/>
      <c r="AE752" s="149"/>
      <c r="AF752" s="149"/>
      <c r="AG752" s="149" t="s">
        <v>525</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c r="A753" s="182">
        <v>219</v>
      </c>
      <c r="B753" s="183" t="s">
        <v>1220</v>
      </c>
      <c r="C753" s="191" t="s">
        <v>1221</v>
      </c>
      <c r="D753" s="184" t="s">
        <v>364</v>
      </c>
      <c r="E753" s="185">
        <v>4</v>
      </c>
      <c r="F753" s="186"/>
      <c r="G753" s="187">
        <f>ROUND(E753*F753,2)</f>
        <v>0</v>
      </c>
      <c r="H753" s="186"/>
      <c r="I753" s="187">
        <f>ROUND(E753*H753,2)</f>
        <v>0</v>
      </c>
      <c r="J753" s="186"/>
      <c r="K753" s="187">
        <f>ROUND(E753*J753,2)</f>
        <v>0</v>
      </c>
      <c r="L753" s="187">
        <v>21</v>
      </c>
      <c r="M753" s="187">
        <f>G753*(1+L753/100)</f>
        <v>0</v>
      </c>
      <c r="N753" s="185">
        <v>2.7000000000000001E-3</v>
      </c>
      <c r="O753" s="185">
        <f>ROUND(E753*N753,2)</f>
        <v>0.01</v>
      </c>
      <c r="P753" s="185">
        <v>0</v>
      </c>
      <c r="Q753" s="185">
        <f>ROUND(E753*P753,2)</f>
        <v>0</v>
      </c>
      <c r="R753" s="187" t="s">
        <v>523</v>
      </c>
      <c r="S753" s="187" t="s">
        <v>273</v>
      </c>
      <c r="T753" s="188" t="s">
        <v>273</v>
      </c>
      <c r="U753" s="159">
        <v>0</v>
      </c>
      <c r="V753" s="159">
        <f>ROUND(E753*U753,2)</f>
        <v>0</v>
      </c>
      <c r="W753" s="159"/>
      <c r="X753" s="159" t="s">
        <v>524</v>
      </c>
      <c r="Y753" s="159" t="s">
        <v>275</v>
      </c>
      <c r="Z753" s="149"/>
      <c r="AA753" s="149"/>
      <c r="AB753" s="149"/>
      <c r="AC753" s="149"/>
      <c r="AD753" s="149"/>
      <c r="AE753" s="149"/>
      <c r="AF753" s="149"/>
      <c r="AG753" s="149" t="s">
        <v>525</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c r="A754" s="174">
        <v>220</v>
      </c>
      <c r="B754" s="175" t="s">
        <v>1222</v>
      </c>
      <c r="C754" s="190" t="s">
        <v>1223</v>
      </c>
      <c r="D754" s="176" t="s">
        <v>469</v>
      </c>
      <c r="E754" s="177">
        <v>6.12</v>
      </c>
      <c r="F754" s="178"/>
      <c r="G754" s="179">
        <f>ROUND(E754*F754,2)</f>
        <v>0</v>
      </c>
      <c r="H754" s="178"/>
      <c r="I754" s="179">
        <f>ROUND(E754*H754,2)</f>
        <v>0</v>
      </c>
      <c r="J754" s="178"/>
      <c r="K754" s="179">
        <f>ROUND(E754*J754,2)</f>
        <v>0</v>
      </c>
      <c r="L754" s="179">
        <v>21</v>
      </c>
      <c r="M754" s="179">
        <f>G754*(1+L754/100)</f>
        <v>0</v>
      </c>
      <c r="N754" s="177">
        <v>3.3999999999999998E-3</v>
      </c>
      <c r="O754" s="177">
        <f>ROUND(E754*N754,2)</f>
        <v>0.02</v>
      </c>
      <c r="P754" s="177">
        <v>0</v>
      </c>
      <c r="Q754" s="177">
        <f>ROUND(E754*P754,2)</f>
        <v>0</v>
      </c>
      <c r="R754" s="179"/>
      <c r="S754" s="179" t="s">
        <v>323</v>
      </c>
      <c r="T754" s="180" t="s">
        <v>273</v>
      </c>
      <c r="U754" s="159">
        <v>0</v>
      </c>
      <c r="V754" s="159">
        <f>ROUND(E754*U754,2)</f>
        <v>0</v>
      </c>
      <c r="W754" s="159"/>
      <c r="X754" s="159" t="s">
        <v>524</v>
      </c>
      <c r="Y754" s="159" t="s">
        <v>275</v>
      </c>
      <c r="Z754" s="149"/>
      <c r="AA754" s="149"/>
      <c r="AB754" s="149"/>
      <c r="AC754" s="149"/>
      <c r="AD754" s="149"/>
      <c r="AE754" s="149"/>
      <c r="AF754" s="149"/>
      <c r="AG754" s="149" t="s">
        <v>525</v>
      </c>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2">
      <c r="A755" s="156"/>
      <c r="B755" s="157"/>
      <c r="C755" s="203" t="s">
        <v>1224</v>
      </c>
      <c r="D755" s="195"/>
      <c r="E755" s="196">
        <v>3.48</v>
      </c>
      <c r="F755" s="159"/>
      <c r="G755" s="159"/>
      <c r="H755" s="159"/>
      <c r="I755" s="159"/>
      <c r="J755" s="159"/>
      <c r="K755" s="159"/>
      <c r="L755" s="159"/>
      <c r="M755" s="159"/>
      <c r="N755" s="158"/>
      <c r="O755" s="158"/>
      <c r="P755" s="158"/>
      <c r="Q755" s="158"/>
      <c r="R755" s="159"/>
      <c r="S755" s="159"/>
      <c r="T755" s="159"/>
      <c r="U755" s="159"/>
      <c r="V755" s="159"/>
      <c r="W755" s="159"/>
      <c r="X755" s="159"/>
      <c r="Y755" s="159"/>
      <c r="Z755" s="149"/>
      <c r="AA755" s="149"/>
      <c r="AB755" s="149"/>
      <c r="AC755" s="149"/>
      <c r="AD755" s="149"/>
      <c r="AE755" s="149"/>
      <c r="AF755" s="149"/>
      <c r="AG755" s="149" t="s">
        <v>342</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c r="A756" s="156"/>
      <c r="B756" s="157"/>
      <c r="C756" s="203" t="s">
        <v>1225</v>
      </c>
      <c r="D756" s="195"/>
      <c r="E756" s="196">
        <v>2.64</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342</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1">
      <c r="A757" s="174">
        <v>221</v>
      </c>
      <c r="B757" s="175" t="s">
        <v>1226</v>
      </c>
      <c r="C757" s="190" t="s">
        <v>1227</v>
      </c>
      <c r="D757" s="176" t="s">
        <v>364</v>
      </c>
      <c r="E757" s="177">
        <v>3</v>
      </c>
      <c r="F757" s="178"/>
      <c r="G757" s="179">
        <f>ROUND(E757*F757,2)</f>
        <v>0</v>
      </c>
      <c r="H757" s="178"/>
      <c r="I757" s="179">
        <f>ROUND(E757*H757,2)</f>
        <v>0</v>
      </c>
      <c r="J757" s="178"/>
      <c r="K757" s="179">
        <f>ROUND(E757*J757,2)</f>
        <v>0</v>
      </c>
      <c r="L757" s="179">
        <v>21</v>
      </c>
      <c r="M757" s="179">
        <f>G757*(1+L757/100)</f>
        <v>0</v>
      </c>
      <c r="N757" s="177">
        <v>1.6E-2</v>
      </c>
      <c r="O757" s="177">
        <f>ROUND(E757*N757,2)</f>
        <v>0.05</v>
      </c>
      <c r="P757" s="177">
        <v>0</v>
      </c>
      <c r="Q757" s="177">
        <f>ROUND(E757*P757,2)</f>
        <v>0</v>
      </c>
      <c r="R757" s="179" t="s">
        <v>523</v>
      </c>
      <c r="S757" s="179" t="s">
        <v>273</v>
      </c>
      <c r="T757" s="180" t="s">
        <v>273</v>
      </c>
      <c r="U757" s="159">
        <v>0</v>
      </c>
      <c r="V757" s="159">
        <f>ROUND(E757*U757,2)</f>
        <v>0</v>
      </c>
      <c r="W757" s="159"/>
      <c r="X757" s="159" t="s">
        <v>524</v>
      </c>
      <c r="Y757" s="159" t="s">
        <v>275</v>
      </c>
      <c r="Z757" s="149"/>
      <c r="AA757" s="149"/>
      <c r="AB757" s="149"/>
      <c r="AC757" s="149"/>
      <c r="AD757" s="149"/>
      <c r="AE757" s="149"/>
      <c r="AF757" s="149"/>
      <c r="AG757" s="149" t="s">
        <v>525</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2">
      <c r="A758" s="156"/>
      <c r="B758" s="157"/>
      <c r="C758" s="310" t="s">
        <v>1228</v>
      </c>
      <c r="D758" s="311"/>
      <c r="E758" s="311"/>
      <c r="F758" s="311"/>
      <c r="G758" s="311"/>
      <c r="H758" s="159"/>
      <c r="I758" s="159"/>
      <c r="J758" s="159"/>
      <c r="K758" s="159"/>
      <c r="L758" s="159"/>
      <c r="M758" s="159"/>
      <c r="N758" s="158"/>
      <c r="O758" s="158"/>
      <c r="P758" s="158"/>
      <c r="Q758" s="158"/>
      <c r="R758" s="159"/>
      <c r="S758" s="159"/>
      <c r="T758" s="159"/>
      <c r="U758" s="159"/>
      <c r="V758" s="159"/>
      <c r="W758" s="159"/>
      <c r="X758" s="159"/>
      <c r="Y758" s="159"/>
      <c r="Z758" s="149"/>
      <c r="AA758" s="149"/>
      <c r="AB758" s="149"/>
      <c r="AC758" s="149"/>
      <c r="AD758" s="149"/>
      <c r="AE758" s="149"/>
      <c r="AF758" s="149"/>
      <c r="AG758" s="149" t="s">
        <v>278</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c r="A759" s="156"/>
      <c r="B759" s="157"/>
      <c r="C759" s="308" t="s">
        <v>1229</v>
      </c>
      <c r="D759" s="309"/>
      <c r="E759" s="309"/>
      <c r="F759" s="309"/>
      <c r="G759" s="309"/>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278</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2">
      <c r="A760" s="156"/>
      <c r="B760" s="157"/>
      <c r="C760" s="203" t="s">
        <v>1230</v>
      </c>
      <c r="D760" s="195"/>
      <c r="E760" s="196">
        <v>3</v>
      </c>
      <c r="F760" s="159"/>
      <c r="G760" s="159"/>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342</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c r="A761" s="174">
        <v>222</v>
      </c>
      <c r="B761" s="175" t="s">
        <v>1231</v>
      </c>
      <c r="C761" s="190" t="s">
        <v>1232</v>
      </c>
      <c r="D761" s="176" t="s">
        <v>364</v>
      </c>
      <c r="E761" s="177">
        <v>6</v>
      </c>
      <c r="F761" s="178"/>
      <c r="G761" s="179">
        <f>ROUND(E761*F761,2)</f>
        <v>0</v>
      </c>
      <c r="H761" s="178"/>
      <c r="I761" s="179">
        <f>ROUND(E761*H761,2)</f>
        <v>0</v>
      </c>
      <c r="J761" s="178"/>
      <c r="K761" s="179">
        <f>ROUND(E761*J761,2)</f>
        <v>0</v>
      </c>
      <c r="L761" s="179">
        <v>21</v>
      </c>
      <c r="M761" s="179">
        <f>G761*(1+L761/100)</f>
        <v>0</v>
      </c>
      <c r="N761" s="177">
        <v>1.7999999999999999E-2</v>
      </c>
      <c r="O761" s="177">
        <f>ROUND(E761*N761,2)</f>
        <v>0.11</v>
      </c>
      <c r="P761" s="177">
        <v>0</v>
      </c>
      <c r="Q761" s="177">
        <f>ROUND(E761*P761,2)</f>
        <v>0</v>
      </c>
      <c r="R761" s="179" t="s">
        <v>523</v>
      </c>
      <c r="S761" s="179" t="s">
        <v>273</v>
      </c>
      <c r="T761" s="180" t="s">
        <v>273</v>
      </c>
      <c r="U761" s="159">
        <v>0</v>
      </c>
      <c r="V761" s="159">
        <f>ROUND(E761*U761,2)</f>
        <v>0</v>
      </c>
      <c r="W761" s="159"/>
      <c r="X761" s="159" t="s">
        <v>524</v>
      </c>
      <c r="Y761" s="159" t="s">
        <v>275</v>
      </c>
      <c r="Z761" s="149"/>
      <c r="AA761" s="149"/>
      <c r="AB761" s="149"/>
      <c r="AC761" s="149"/>
      <c r="AD761" s="149"/>
      <c r="AE761" s="149"/>
      <c r="AF761" s="149"/>
      <c r="AG761" s="149" t="s">
        <v>525</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2">
      <c r="A762" s="156"/>
      <c r="B762" s="157"/>
      <c r="C762" s="310" t="s">
        <v>1228</v>
      </c>
      <c r="D762" s="311"/>
      <c r="E762" s="311"/>
      <c r="F762" s="311"/>
      <c r="G762" s="311"/>
      <c r="H762" s="159"/>
      <c r="I762" s="159"/>
      <c r="J762" s="159"/>
      <c r="K762" s="159"/>
      <c r="L762" s="159"/>
      <c r="M762" s="159"/>
      <c r="N762" s="158"/>
      <c r="O762" s="158"/>
      <c r="P762" s="158"/>
      <c r="Q762" s="158"/>
      <c r="R762" s="159"/>
      <c r="S762" s="159"/>
      <c r="T762" s="159"/>
      <c r="U762" s="159"/>
      <c r="V762" s="159"/>
      <c r="W762" s="159"/>
      <c r="X762" s="159"/>
      <c r="Y762" s="159"/>
      <c r="Z762" s="149"/>
      <c r="AA762" s="149"/>
      <c r="AB762" s="149"/>
      <c r="AC762" s="149"/>
      <c r="AD762" s="149"/>
      <c r="AE762" s="149"/>
      <c r="AF762" s="149"/>
      <c r="AG762" s="149" t="s">
        <v>278</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2">
      <c r="A763" s="156"/>
      <c r="B763" s="157"/>
      <c r="C763" s="203" t="s">
        <v>1233</v>
      </c>
      <c r="D763" s="195"/>
      <c r="E763" s="196">
        <v>6</v>
      </c>
      <c r="F763" s="159"/>
      <c r="G763" s="159"/>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342</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c r="A764" s="174">
        <v>223</v>
      </c>
      <c r="B764" s="175" t="s">
        <v>1234</v>
      </c>
      <c r="C764" s="190" t="s">
        <v>1235</v>
      </c>
      <c r="D764" s="176" t="s">
        <v>364</v>
      </c>
      <c r="E764" s="177">
        <v>10</v>
      </c>
      <c r="F764" s="178"/>
      <c r="G764" s="179">
        <f>ROUND(E764*F764,2)</f>
        <v>0</v>
      </c>
      <c r="H764" s="178"/>
      <c r="I764" s="179">
        <f>ROUND(E764*H764,2)</f>
        <v>0</v>
      </c>
      <c r="J764" s="178"/>
      <c r="K764" s="179">
        <f>ROUND(E764*J764,2)</f>
        <v>0</v>
      </c>
      <c r="L764" s="179">
        <v>21</v>
      </c>
      <c r="M764" s="179">
        <f>G764*(1+L764/100)</f>
        <v>0</v>
      </c>
      <c r="N764" s="177">
        <v>0.02</v>
      </c>
      <c r="O764" s="177">
        <f>ROUND(E764*N764,2)</f>
        <v>0.2</v>
      </c>
      <c r="P764" s="177">
        <v>0</v>
      </c>
      <c r="Q764" s="177">
        <f>ROUND(E764*P764,2)</f>
        <v>0</v>
      </c>
      <c r="R764" s="179" t="s">
        <v>523</v>
      </c>
      <c r="S764" s="179" t="s">
        <v>273</v>
      </c>
      <c r="T764" s="180" t="s">
        <v>273</v>
      </c>
      <c r="U764" s="159">
        <v>0</v>
      </c>
      <c r="V764" s="159">
        <f>ROUND(E764*U764,2)</f>
        <v>0</v>
      </c>
      <c r="W764" s="159"/>
      <c r="X764" s="159" t="s">
        <v>524</v>
      </c>
      <c r="Y764" s="159" t="s">
        <v>275</v>
      </c>
      <c r="Z764" s="149"/>
      <c r="AA764" s="149"/>
      <c r="AB764" s="149"/>
      <c r="AC764" s="149"/>
      <c r="AD764" s="149"/>
      <c r="AE764" s="149"/>
      <c r="AF764" s="149"/>
      <c r="AG764" s="149" t="s">
        <v>525</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2">
      <c r="A765" s="156"/>
      <c r="B765" s="157"/>
      <c r="C765" s="310" t="s">
        <v>1228</v>
      </c>
      <c r="D765" s="311"/>
      <c r="E765" s="311"/>
      <c r="F765" s="311"/>
      <c r="G765" s="311"/>
      <c r="H765" s="159"/>
      <c r="I765" s="159"/>
      <c r="J765" s="159"/>
      <c r="K765" s="159"/>
      <c r="L765" s="159"/>
      <c r="M765" s="159"/>
      <c r="N765" s="158"/>
      <c r="O765" s="158"/>
      <c r="P765" s="158"/>
      <c r="Q765" s="158"/>
      <c r="R765" s="159"/>
      <c r="S765" s="159"/>
      <c r="T765" s="159"/>
      <c r="U765" s="159"/>
      <c r="V765" s="159"/>
      <c r="W765" s="159"/>
      <c r="X765" s="159"/>
      <c r="Y765" s="159"/>
      <c r="Z765" s="149"/>
      <c r="AA765" s="149"/>
      <c r="AB765" s="149"/>
      <c r="AC765" s="149"/>
      <c r="AD765" s="149"/>
      <c r="AE765" s="149"/>
      <c r="AF765" s="149"/>
      <c r="AG765" s="149" t="s">
        <v>278</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2">
      <c r="A766" s="156"/>
      <c r="B766" s="157"/>
      <c r="C766" s="203" t="s">
        <v>1236</v>
      </c>
      <c r="D766" s="195"/>
      <c r="E766" s="196">
        <v>10</v>
      </c>
      <c r="F766" s="159"/>
      <c r="G766" s="159"/>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342</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c r="A767" s="174">
        <v>224</v>
      </c>
      <c r="B767" s="175" t="s">
        <v>1237</v>
      </c>
      <c r="C767" s="190" t="s">
        <v>1238</v>
      </c>
      <c r="D767" s="176" t="s">
        <v>364</v>
      </c>
      <c r="E767" s="177">
        <v>2</v>
      </c>
      <c r="F767" s="178"/>
      <c r="G767" s="179">
        <f>ROUND(E767*F767,2)</f>
        <v>0</v>
      </c>
      <c r="H767" s="178"/>
      <c r="I767" s="179">
        <f>ROUND(E767*H767,2)</f>
        <v>0</v>
      </c>
      <c r="J767" s="178"/>
      <c r="K767" s="179">
        <f>ROUND(E767*J767,2)</f>
        <v>0</v>
      </c>
      <c r="L767" s="179">
        <v>21</v>
      </c>
      <c r="M767" s="179">
        <f>G767*(1+L767/100)</f>
        <v>0</v>
      </c>
      <c r="N767" s="177">
        <v>2.7E-2</v>
      </c>
      <c r="O767" s="177">
        <f>ROUND(E767*N767,2)</f>
        <v>0.05</v>
      </c>
      <c r="P767" s="177">
        <v>0</v>
      </c>
      <c r="Q767" s="177">
        <f>ROUND(E767*P767,2)</f>
        <v>0</v>
      </c>
      <c r="R767" s="179" t="s">
        <v>523</v>
      </c>
      <c r="S767" s="179" t="s">
        <v>273</v>
      </c>
      <c r="T767" s="180" t="s">
        <v>273</v>
      </c>
      <c r="U767" s="159">
        <v>0</v>
      </c>
      <c r="V767" s="159">
        <f>ROUND(E767*U767,2)</f>
        <v>0</v>
      </c>
      <c r="W767" s="159"/>
      <c r="X767" s="159" t="s">
        <v>524</v>
      </c>
      <c r="Y767" s="159" t="s">
        <v>275</v>
      </c>
      <c r="Z767" s="149"/>
      <c r="AA767" s="149"/>
      <c r="AB767" s="149"/>
      <c r="AC767" s="149"/>
      <c r="AD767" s="149"/>
      <c r="AE767" s="149"/>
      <c r="AF767" s="149"/>
      <c r="AG767" s="149" t="s">
        <v>525</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2">
      <c r="A768" s="156"/>
      <c r="B768" s="157"/>
      <c r="C768" s="310" t="s">
        <v>1228</v>
      </c>
      <c r="D768" s="311"/>
      <c r="E768" s="311"/>
      <c r="F768" s="311"/>
      <c r="G768" s="311"/>
      <c r="H768" s="159"/>
      <c r="I768" s="159"/>
      <c r="J768" s="159"/>
      <c r="K768" s="159"/>
      <c r="L768" s="159"/>
      <c r="M768" s="159"/>
      <c r="N768" s="158"/>
      <c r="O768" s="158"/>
      <c r="P768" s="158"/>
      <c r="Q768" s="158"/>
      <c r="R768" s="159"/>
      <c r="S768" s="159"/>
      <c r="T768" s="159"/>
      <c r="U768" s="159"/>
      <c r="V768" s="159"/>
      <c r="W768" s="159"/>
      <c r="X768" s="159"/>
      <c r="Y768" s="159"/>
      <c r="Z768" s="149"/>
      <c r="AA768" s="149"/>
      <c r="AB768" s="149"/>
      <c r="AC768" s="149"/>
      <c r="AD768" s="149"/>
      <c r="AE768" s="149"/>
      <c r="AF768" s="149"/>
      <c r="AG768" s="149" t="s">
        <v>278</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2">
      <c r="A769" s="156"/>
      <c r="B769" s="157"/>
      <c r="C769" s="203" t="s">
        <v>764</v>
      </c>
      <c r="D769" s="195"/>
      <c r="E769" s="196">
        <v>2</v>
      </c>
      <c r="F769" s="159"/>
      <c r="G769" s="159"/>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342</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c r="A770" s="174">
        <v>225</v>
      </c>
      <c r="B770" s="175" t="s">
        <v>1239</v>
      </c>
      <c r="C770" s="190" t="s">
        <v>1240</v>
      </c>
      <c r="D770" s="176" t="s">
        <v>364</v>
      </c>
      <c r="E770" s="177">
        <v>1</v>
      </c>
      <c r="F770" s="178"/>
      <c r="G770" s="179">
        <f>ROUND(E770*F770,2)</f>
        <v>0</v>
      </c>
      <c r="H770" s="178"/>
      <c r="I770" s="179">
        <f>ROUND(E770*H770,2)</f>
        <v>0</v>
      </c>
      <c r="J770" s="178"/>
      <c r="K770" s="179">
        <f>ROUND(E770*J770,2)</f>
        <v>0</v>
      </c>
      <c r="L770" s="179">
        <v>21</v>
      </c>
      <c r="M770" s="179">
        <f>G770*(1+L770/100)</f>
        <v>0</v>
      </c>
      <c r="N770" s="177">
        <v>4.7E-2</v>
      </c>
      <c r="O770" s="177">
        <f>ROUND(E770*N770,2)</f>
        <v>0.05</v>
      </c>
      <c r="P770" s="177">
        <v>0</v>
      </c>
      <c r="Q770" s="177">
        <f>ROUND(E770*P770,2)</f>
        <v>0</v>
      </c>
      <c r="R770" s="179" t="s">
        <v>523</v>
      </c>
      <c r="S770" s="179" t="s">
        <v>273</v>
      </c>
      <c r="T770" s="180" t="s">
        <v>273</v>
      </c>
      <c r="U770" s="159">
        <v>0</v>
      </c>
      <c r="V770" s="159">
        <f>ROUND(E770*U770,2)</f>
        <v>0</v>
      </c>
      <c r="W770" s="159"/>
      <c r="X770" s="159" t="s">
        <v>524</v>
      </c>
      <c r="Y770" s="159" t="s">
        <v>275</v>
      </c>
      <c r="Z770" s="149"/>
      <c r="AA770" s="149"/>
      <c r="AB770" s="149"/>
      <c r="AC770" s="149"/>
      <c r="AD770" s="149"/>
      <c r="AE770" s="149"/>
      <c r="AF770" s="149"/>
      <c r="AG770" s="149" t="s">
        <v>525</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2">
      <c r="A771" s="156"/>
      <c r="B771" s="157"/>
      <c r="C771" s="310" t="s">
        <v>1228</v>
      </c>
      <c r="D771" s="311"/>
      <c r="E771" s="311"/>
      <c r="F771" s="311"/>
      <c r="G771" s="311"/>
      <c r="H771" s="159"/>
      <c r="I771" s="159"/>
      <c r="J771" s="159"/>
      <c r="K771" s="159"/>
      <c r="L771" s="159"/>
      <c r="M771" s="159"/>
      <c r="N771" s="158"/>
      <c r="O771" s="158"/>
      <c r="P771" s="158"/>
      <c r="Q771" s="158"/>
      <c r="R771" s="159"/>
      <c r="S771" s="159"/>
      <c r="T771" s="159"/>
      <c r="U771" s="159"/>
      <c r="V771" s="159"/>
      <c r="W771" s="159"/>
      <c r="X771" s="159"/>
      <c r="Y771" s="159"/>
      <c r="Z771" s="149"/>
      <c r="AA771" s="149"/>
      <c r="AB771" s="149"/>
      <c r="AC771" s="149"/>
      <c r="AD771" s="149"/>
      <c r="AE771" s="149"/>
      <c r="AF771" s="149"/>
      <c r="AG771" s="149" t="s">
        <v>278</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2">
      <c r="A772" s="156"/>
      <c r="B772" s="157"/>
      <c r="C772" s="203" t="s">
        <v>767</v>
      </c>
      <c r="D772" s="195"/>
      <c r="E772" s="196">
        <v>1</v>
      </c>
      <c r="F772" s="159"/>
      <c r="G772" s="159"/>
      <c r="H772" s="159"/>
      <c r="I772" s="159"/>
      <c r="J772" s="159"/>
      <c r="K772" s="159"/>
      <c r="L772" s="159"/>
      <c r="M772" s="159"/>
      <c r="N772" s="158"/>
      <c r="O772" s="158"/>
      <c r="P772" s="158"/>
      <c r="Q772" s="158"/>
      <c r="R772" s="159"/>
      <c r="S772" s="159"/>
      <c r="T772" s="159"/>
      <c r="U772" s="159"/>
      <c r="V772" s="159"/>
      <c r="W772" s="159"/>
      <c r="X772" s="159"/>
      <c r="Y772" s="159"/>
      <c r="Z772" s="149"/>
      <c r="AA772" s="149"/>
      <c r="AB772" s="149"/>
      <c r="AC772" s="149"/>
      <c r="AD772" s="149"/>
      <c r="AE772" s="149"/>
      <c r="AF772" s="149"/>
      <c r="AG772" s="149" t="s">
        <v>342</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c r="A773" s="174">
        <v>226</v>
      </c>
      <c r="B773" s="175" t="s">
        <v>1241</v>
      </c>
      <c r="C773" s="190" t="s">
        <v>1242</v>
      </c>
      <c r="D773" s="176" t="s">
        <v>364</v>
      </c>
      <c r="E773" s="177">
        <v>1</v>
      </c>
      <c r="F773" s="178"/>
      <c r="G773" s="179">
        <f>ROUND(E773*F773,2)</f>
        <v>0</v>
      </c>
      <c r="H773" s="178"/>
      <c r="I773" s="179">
        <f>ROUND(E773*H773,2)</f>
        <v>0</v>
      </c>
      <c r="J773" s="178"/>
      <c r="K773" s="179">
        <f>ROUND(E773*J773,2)</f>
        <v>0</v>
      </c>
      <c r="L773" s="179">
        <v>21</v>
      </c>
      <c r="M773" s="179">
        <f>G773*(1+L773/100)</f>
        <v>0</v>
      </c>
      <c r="N773" s="177">
        <v>4.7E-2</v>
      </c>
      <c r="O773" s="177">
        <f>ROUND(E773*N773,2)</f>
        <v>0.05</v>
      </c>
      <c r="P773" s="177">
        <v>0</v>
      </c>
      <c r="Q773" s="177">
        <f>ROUND(E773*P773,2)</f>
        <v>0</v>
      </c>
      <c r="R773" s="179"/>
      <c r="S773" s="179" t="s">
        <v>323</v>
      </c>
      <c r="T773" s="180" t="s">
        <v>274</v>
      </c>
      <c r="U773" s="159">
        <v>0</v>
      </c>
      <c r="V773" s="159">
        <f>ROUND(E773*U773,2)</f>
        <v>0</v>
      </c>
      <c r="W773" s="159"/>
      <c r="X773" s="159" t="s">
        <v>524</v>
      </c>
      <c r="Y773" s="159" t="s">
        <v>275</v>
      </c>
      <c r="Z773" s="149"/>
      <c r="AA773" s="149"/>
      <c r="AB773" s="149"/>
      <c r="AC773" s="149"/>
      <c r="AD773" s="149"/>
      <c r="AE773" s="149"/>
      <c r="AF773" s="149"/>
      <c r="AG773" s="149" t="s">
        <v>525</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2">
      <c r="A774" s="156"/>
      <c r="B774" s="157"/>
      <c r="C774" s="310" t="s">
        <v>1228</v>
      </c>
      <c r="D774" s="311"/>
      <c r="E774" s="311"/>
      <c r="F774" s="311"/>
      <c r="G774" s="311"/>
      <c r="H774" s="159"/>
      <c r="I774" s="159"/>
      <c r="J774" s="159"/>
      <c r="K774" s="159"/>
      <c r="L774" s="159"/>
      <c r="M774" s="159"/>
      <c r="N774" s="158"/>
      <c r="O774" s="158"/>
      <c r="P774" s="158"/>
      <c r="Q774" s="158"/>
      <c r="R774" s="159"/>
      <c r="S774" s="159"/>
      <c r="T774" s="159"/>
      <c r="U774" s="159"/>
      <c r="V774" s="159"/>
      <c r="W774" s="159"/>
      <c r="X774" s="159"/>
      <c r="Y774" s="159"/>
      <c r="Z774" s="149"/>
      <c r="AA774" s="149"/>
      <c r="AB774" s="149"/>
      <c r="AC774" s="149"/>
      <c r="AD774" s="149"/>
      <c r="AE774" s="149"/>
      <c r="AF774" s="149"/>
      <c r="AG774" s="149" t="s">
        <v>278</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c r="A775" s="156"/>
      <c r="B775" s="157"/>
      <c r="C775" s="308" t="s">
        <v>1243</v>
      </c>
      <c r="D775" s="309"/>
      <c r="E775" s="309"/>
      <c r="F775" s="309"/>
      <c r="G775" s="309"/>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278</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c r="A776" s="156"/>
      <c r="B776" s="157"/>
      <c r="C776" s="308" t="s">
        <v>826</v>
      </c>
      <c r="D776" s="309"/>
      <c r="E776" s="309"/>
      <c r="F776" s="309"/>
      <c r="G776" s="309"/>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278</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2">
      <c r="A777" s="156"/>
      <c r="B777" s="157"/>
      <c r="C777" s="203" t="s">
        <v>796</v>
      </c>
      <c r="D777" s="195"/>
      <c r="E777" s="196">
        <v>1</v>
      </c>
      <c r="F777" s="159"/>
      <c r="G777" s="159"/>
      <c r="H777" s="159"/>
      <c r="I777" s="159"/>
      <c r="J777" s="159"/>
      <c r="K777" s="159"/>
      <c r="L777" s="159"/>
      <c r="M777" s="159"/>
      <c r="N777" s="158"/>
      <c r="O777" s="158"/>
      <c r="P777" s="158"/>
      <c r="Q777" s="158"/>
      <c r="R777" s="159"/>
      <c r="S777" s="159"/>
      <c r="T777" s="159"/>
      <c r="U777" s="159"/>
      <c r="V777" s="159"/>
      <c r="W777" s="159"/>
      <c r="X777" s="159"/>
      <c r="Y777" s="159"/>
      <c r="Z777" s="149"/>
      <c r="AA777" s="149"/>
      <c r="AB777" s="149"/>
      <c r="AC777" s="149"/>
      <c r="AD777" s="149"/>
      <c r="AE777" s="149"/>
      <c r="AF777" s="149"/>
      <c r="AG777" s="149" t="s">
        <v>342</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c r="A778" s="174">
        <v>227</v>
      </c>
      <c r="B778" s="175" t="s">
        <v>1244</v>
      </c>
      <c r="C778" s="190" t="s">
        <v>1245</v>
      </c>
      <c r="D778" s="176" t="s">
        <v>433</v>
      </c>
      <c r="E778" s="177">
        <v>20.1236</v>
      </c>
      <c r="F778" s="178"/>
      <c r="G778" s="179">
        <f>ROUND(E778*F778,2)</f>
        <v>0</v>
      </c>
      <c r="H778" s="178"/>
      <c r="I778" s="179">
        <f>ROUND(E778*H778,2)</f>
        <v>0</v>
      </c>
      <c r="J778" s="178"/>
      <c r="K778" s="179">
        <f>ROUND(E778*J778,2)</f>
        <v>0</v>
      </c>
      <c r="L778" s="179">
        <v>21</v>
      </c>
      <c r="M778" s="179">
        <f>G778*(1+L778/100)</f>
        <v>0</v>
      </c>
      <c r="N778" s="177">
        <v>2E-3</v>
      </c>
      <c r="O778" s="177">
        <f>ROUND(E778*N778,2)</f>
        <v>0.04</v>
      </c>
      <c r="P778" s="177">
        <v>0</v>
      </c>
      <c r="Q778" s="177">
        <f>ROUND(E778*P778,2)</f>
        <v>0</v>
      </c>
      <c r="R778" s="179"/>
      <c r="S778" s="179" t="s">
        <v>323</v>
      </c>
      <c r="T778" s="180" t="s">
        <v>274</v>
      </c>
      <c r="U778" s="159">
        <v>0</v>
      </c>
      <c r="V778" s="159">
        <f>ROUND(E778*U778,2)</f>
        <v>0</v>
      </c>
      <c r="W778" s="159"/>
      <c r="X778" s="159" t="s">
        <v>524</v>
      </c>
      <c r="Y778" s="159" t="s">
        <v>275</v>
      </c>
      <c r="Z778" s="149"/>
      <c r="AA778" s="149"/>
      <c r="AB778" s="149"/>
      <c r="AC778" s="149"/>
      <c r="AD778" s="149"/>
      <c r="AE778" s="149"/>
      <c r="AF778" s="149"/>
      <c r="AG778" s="149" t="s">
        <v>525</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2">
      <c r="A779" s="156"/>
      <c r="B779" s="157"/>
      <c r="C779" s="203" t="s">
        <v>1246</v>
      </c>
      <c r="D779" s="195"/>
      <c r="E779" s="196">
        <v>0.95760000000000001</v>
      </c>
      <c r="F779" s="159"/>
      <c r="G779" s="159"/>
      <c r="H779" s="159"/>
      <c r="I779" s="159"/>
      <c r="J779" s="159"/>
      <c r="K779" s="159"/>
      <c r="L779" s="159"/>
      <c r="M779" s="159"/>
      <c r="N779" s="158"/>
      <c r="O779" s="158"/>
      <c r="P779" s="158"/>
      <c r="Q779" s="158"/>
      <c r="R779" s="159"/>
      <c r="S779" s="159"/>
      <c r="T779" s="159"/>
      <c r="U779" s="159"/>
      <c r="V779" s="159"/>
      <c r="W779" s="159"/>
      <c r="X779" s="159"/>
      <c r="Y779" s="159"/>
      <c r="Z779" s="149"/>
      <c r="AA779" s="149"/>
      <c r="AB779" s="149"/>
      <c r="AC779" s="149"/>
      <c r="AD779" s="149"/>
      <c r="AE779" s="149"/>
      <c r="AF779" s="149"/>
      <c r="AG779" s="149" t="s">
        <v>342</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c r="A780" s="156"/>
      <c r="B780" s="157"/>
      <c r="C780" s="203" t="s">
        <v>1247</v>
      </c>
      <c r="D780" s="195"/>
      <c r="E780" s="196">
        <v>8.8320000000000007</v>
      </c>
      <c r="F780" s="159"/>
      <c r="G780" s="159"/>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342</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c r="A781" s="156"/>
      <c r="B781" s="157"/>
      <c r="C781" s="203" t="s">
        <v>1248</v>
      </c>
      <c r="D781" s="195"/>
      <c r="E781" s="196">
        <v>8.8160000000000007</v>
      </c>
      <c r="F781" s="159"/>
      <c r="G781" s="159"/>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342</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c r="A782" s="156"/>
      <c r="B782" s="157"/>
      <c r="C782" s="203" t="s">
        <v>1249</v>
      </c>
      <c r="D782" s="195"/>
      <c r="E782" s="196">
        <v>1.518</v>
      </c>
      <c r="F782" s="159"/>
      <c r="G782" s="159"/>
      <c r="H782" s="159"/>
      <c r="I782" s="159"/>
      <c r="J782" s="159"/>
      <c r="K782" s="159"/>
      <c r="L782" s="159"/>
      <c r="M782" s="159"/>
      <c r="N782" s="158"/>
      <c r="O782" s="158"/>
      <c r="P782" s="158"/>
      <c r="Q782" s="158"/>
      <c r="R782" s="159"/>
      <c r="S782" s="159"/>
      <c r="T782" s="159"/>
      <c r="U782" s="159"/>
      <c r="V782" s="159"/>
      <c r="W782" s="159"/>
      <c r="X782" s="159"/>
      <c r="Y782" s="159"/>
      <c r="Z782" s="149"/>
      <c r="AA782" s="149"/>
      <c r="AB782" s="149"/>
      <c r="AC782" s="149"/>
      <c r="AD782" s="149"/>
      <c r="AE782" s="149"/>
      <c r="AF782" s="149"/>
      <c r="AG782" s="149" t="s">
        <v>342</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c r="A783" s="174">
        <v>228</v>
      </c>
      <c r="B783" s="175" t="s">
        <v>1250</v>
      </c>
      <c r="C783" s="190" t="s">
        <v>1251</v>
      </c>
      <c r="D783" s="176" t="s">
        <v>433</v>
      </c>
      <c r="E783" s="177">
        <v>83.682500000000005</v>
      </c>
      <c r="F783" s="178"/>
      <c r="G783" s="179">
        <f>ROUND(E783*F783,2)</f>
        <v>0</v>
      </c>
      <c r="H783" s="178"/>
      <c r="I783" s="179">
        <f>ROUND(E783*H783,2)</f>
        <v>0</v>
      </c>
      <c r="J783" s="178"/>
      <c r="K783" s="179">
        <f>ROUND(E783*J783,2)</f>
        <v>0</v>
      </c>
      <c r="L783" s="179">
        <v>21</v>
      </c>
      <c r="M783" s="179">
        <f>G783*(1+L783/100)</f>
        <v>0</v>
      </c>
      <c r="N783" s="177">
        <v>5.0000000000000001E-3</v>
      </c>
      <c r="O783" s="177">
        <f>ROUND(E783*N783,2)</f>
        <v>0.42</v>
      </c>
      <c r="P783" s="177">
        <v>0</v>
      </c>
      <c r="Q783" s="177">
        <f>ROUND(E783*P783,2)</f>
        <v>0</v>
      </c>
      <c r="R783" s="179"/>
      <c r="S783" s="179" t="s">
        <v>323</v>
      </c>
      <c r="T783" s="180" t="s">
        <v>274</v>
      </c>
      <c r="U783" s="159">
        <v>0</v>
      </c>
      <c r="V783" s="159">
        <f>ROUND(E783*U783,2)</f>
        <v>0</v>
      </c>
      <c r="W783" s="159"/>
      <c r="X783" s="159" t="s">
        <v>524</v>
      </c>
      <c r="Y783" s="159" t="s">
        <v>275</v>
      </c>
      <c r="Z783" s="149"/>
      <c r="AA783" s="149"/>
      <c r="AB783" s="149"/>
      <c r="AC783" s="149"/>
      <c r="AD783" s="149"/>
      <c r="AE783" s="149"/>
      <c r="AF783" s="149"/>
      <c r="AG783" s="149" t="s">
        <v>525</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2">
      <c r="A784" s="156"/>
      <c r="B784" s="157"/>
      <c r="C784" s="310" t="s">
        <v>826</v>
      </c>
      <c r="D784" s="311"/>
      <c r="E784" s="311"/>
      <c r="F784" s="311"/>
      <c r="G784" s="311"/>
      <c r="H784" s="159"/>
      <c r="I784" s="159"/>
      <c r="J784" s="159"/>
      <c r="K784" s="159"/>
      <c r="L784" s="159"/>
      <c r="M784" s="159"/>
      <c r="N784" s="158"/>
      <c r="O784" s="158"/>
      <c r="P784" s="158"/>
      <c r="Q784" s="158"/>
      <c r="R784" s="159"/>
      <c r="S784" s="159"/>
      <c r="T784" s="159"/>
      <c r="U784" s="159"/>
      <c r="V784" s="159"/>
      <c r="W784" s="159"/>
      <c r="X784" s="159"/>
      <c r="Y784" s="159"/>
      <c r="Z784" s="149"/>
      <c r="AA784" s="149"/>
      <c r="AB784" s="149"/>
      <c r="AC784" s="149"/>
      <c r="AD784" s="149"/>
      <c r="AE784" s="149"/>
      <c r="AF784" s="149"/>
      <c r="AG784" s="149" t="s">
        <v>278</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2">
      <c r="A785" s="156"/>
      <c r="B785" s="157"/>
      <c r="C785" s="203" t="s">
        <v>1252</v>
      </c>
      <c r="D785" s="195"/>
      <c r="E785" s="196">
        <v>76.075000000000003</v>
      </c>
      <c r="F785" s="159"/>
      <c r="G785" s="159"/>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342</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3">
      <c r="A786" s="156"/>
      <c r="B786" s="157"/>
      <c r="C786" s="204" t="s">
        <v>1253</v>
      </c>
      <c r="D786" s="197"/>
      <c r="E786" s="198">
        <v>7.6074999999999999</v>
      </c>
      <c r="F786" s="159"/>
      <c r="G786" s="159"/>
      <c r="H786" s="159"/>
      <c r="I786" s="159"/>
      <c r="J786" s="159"/>
      <c r="K786" s="159"/>
      <c r="L786" s="159"/>
      <c r="M786" s="159"/>
      <c r="N786" s="158"/>
      <c r="O786" s="158"/>
      <c r="P786" s="158"/>
      <c r="Q786" s="158"/>
      <c r="R786" s="159"/>
      <c r="S786" s="159"/>
      <c r="T786" s="159"/>
      <c r="U786" s="159"/>
      <c r="V786" s="159"/>
      <c r="W786" s="159"/>
      <c r="X786" s="159"/>
      <c r="Y786" s="159"/>
      <c r="Z786" s="149"/>
      <c r="AA786" s="149"/>
      <c r="AB786" s="149"/>
      <c r="AC786" s="149"/>
      <c r="AD786" s="149"/>
      <c r="AE786" s="149"/>
      <c r="AF786" s="149"/>
      <c r="AG786" s="149" t="s">
        <v>342</v>
      </c>
      <c r="AH786" s="149">
        <v>4</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c r="A787" s="182">
        <v>229</v>
      </c>
      <c r="B787" s="183" t="s">
        <v>1254</v>
      </c>
      <c r="C787" s="191" t="s">
        <v>1255</v>
      </c>
      <c r="D787" s="184" t="s">
        <v>364</v>
      </c>
      <c r="E787" s="185">
        <v>35</v>
      </c>
      <c r="F787" s="186"/>
      <c r="G787" s="187">
        <f>ROUND(E787*F787,2)</f>
        <v>0</v>
      </c>
      <c r="H787" s="186"/>
      <c r="I787" s="187">
        <f>ROUND(E787*H787,2)</f>
        <v>0</v>
      </c>
      <c r="J787" s="186"/>
      <c r="K787" s="187">
        <f>ROUND(E787*J787,2)</f>
        <v>0</v>
      </c>
      <c r="L787" s="187">
        <v>21</v>
      </c>
      <c r="M787" s="187">
        <f>G787*(1+L787/100)</f>
        <v>0</v>
      </c>
      <c r="N787" s="185">
        <v>1E-3</v>
      </c>
      <c r="O787" s="185">
        <f>ROUND(E787*N787,2)</f>
        <v>0.04</v>
      </c>
      <c r="P787" s="185">
        <v>0</v>
      </c>
      <c r="Q787" s="185">
        <f>ROUND(E787*P787,2)</f>
        <v>0</v>
      </c>
      <c r="R787" s="187"/>
      <c r="S787" s="187" t="s">
        <v>323</v>
      </c>
      <c r="T787" s="188" t="s">
        <v>274</v>
      </c>
      <c r="U787" s="159">
        <v>0</v>
      </c>
      <c r="V787" s="159">
        <f>ROUND(E787*U787,2)</f>
        <v>0</v>
      </c>
      <c r="W787" s="159"/>
      <c r="X787" s="159" t="s">
        <v>524</v>
      </c>
      <c r="Y787" s="159" t="s">
        <v>275</v>
      </c>
      <c r="Z787" s="149"/>
      <c r="AA787" s="149"/>
      <c r="AB787" s="149"/>
      <c r="AC787" s="149"/>
      <c r="AD787" s="149"/>
      <c r="AE787" s="149"/>
      <c r="AF787" s="149"/>
      <c r="AG787" s="149" t="s">
        <v>525</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c r="A788" s="174">
        <v>230</v>
      </c>
      <c r="B788" s="175" t="s">
        <v>1256</v>
      </c>
      <c r="C788" s="190" t="s">
        <v>1257</v>
      </c>
      <c r="D788" s="176" t="s">
        <v>360</v>
      </c>
      <c r="E788" s="177">
        <v>1.2787599999999999</v>
      </c>
      <c r="F788" s="178"/>
      <c r="G788" s="179">
        <f>ROUND(E788*F788,2)</f>
        <v>0</v>
      </c>
      <c r="H788" s="178"/>
      <c r="I788" s="179">
        <f>ROUND(E788*H788,2)</f>
        <v>0</v>
      </c>
      <c r="J788" s="178"/>
      <c r="K788" s="179">
        <f>ROUND(E788*J788,2)</f>
        <v>0</v>
      </c>
      <c r="L788" s="179">
        <v>21</v>
      </c>
      <c r="M788" s="179">
        <f>G788*(1+L788/100)</f>
        <v>0</v>
      </c>
      <c r="N788" s="177">
        <v>0</v>
      </c>
      <c r="O788" s="177">
        <f>ROUND(E788*N788,2)</f>
        <v>0</v>
      </c>
      <c r="P788" s="177">
        <v>0</v>
      </c>
      <c r="Q788" s="177">
        <f>ROUND(E788*P788,2)</f>
        <v>0</v>
      </c>
      <c r="R788" s="179" t="s">
        <v>1163</v>
      </c>
      <c r="S788" s="179" t="s">
        <v>273</v>
      </c>
      <c r="T788" s="180" t="s">
        <v>273</v>
      </c>
      <c r="U788" s="159">
        <v>2.2549999999999999</v>
      </c>
      <c r="V788" s="159">
        <f>ROUND(E788*U788,2)</f>
        <v>2.88</v>
      </c>
      <c r="W788" s="159"/>
      <c r="X788" s="159" t="s">
        <v>1042</v>
      </c>
      <c r="Y788" s="159" t="s">
        <v>275</v>
      </c>
      <c r="Z788" s="149"/>
      <c r="AA788" s="149"/>
      <c r="AB788" s="149"/>
      <c r="AC788" s="149"/>
      <c r="AD788" s="149"/>
      <c r="AE788" s="149"/>
      <c r="AF788" s="149"/>
      <c r="AG788" s="149" t="s">
        <v>1043</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2">
      <c r="A789" s="156"/>
      <c r="B789" s="157"/>
      <c r="C789" s="319" t="s">
        <v>1143</v>
      </c>
      <c r="D789" s="320"/>
      <c r="E789" s="320"/>
      <c r="F789" s="320"/>
      <c r="G789" s="320"/>
      <c r="H789" s="159"/>
      <c r="I789" s="159"/>
      <c r="J789" s="159"/>
      <c r="K789" s="159"/>
      <c r="L789" s="159"/>
      <c r="M789" s="159"/>
      <c r="N789" s="158"/>
      <c r="O789" s="158"/>
      <c r="P789" s="158"/>
      <c r="Q789" s="158"/>
      <c r="R789" s="159"/>
      <c r="S789" s="159"/>
      <c r="T789" s="159"/>
      <c r="U789" s="159"/>
      <c r="V789" s="159"/>
      <c r="W789" s="159"/>
      <c r="X789" s="159"/>
      <c r="Y789" s="159"/>
      <c r="Z789" s="149"/>
      <c r="AA789" s="149"/>
      <c r="AB789" s="149"/>
      <c r="AC789" s="149"/>
      <c r="AD789" s="149"/>
      <c r="AE789" s="149"/>
      <c r="AF789" s="149"/>
      <c r="AG789" s="149" t="s">
        <v>340</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c r="A790" s="156"/>
      <c r="B790" s="157"/>
      <c r="C790" s="203" t="s">
        <v>1045</v>
      </c>
      <c r="D790" s="195"/>
      <c r="E790" s="196"/>
      <c r="F790" s="159"/>
      <c r="G790" s="159"/>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342</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ht="22.5" outlineLevel="3">
      <c r="A791" s="156"/>
      <c r="B791" s="157"/>
      <c r="C791" s="203" t="s">
        <v>1258</v>
      </c>
      <c r="D791" s="195"/>
      <c r="E791" s="196"/>
      <c r="F791" s="159"/>
      <c r="G791" s="159"/>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342</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3">
      <c r="A792" s="156"/>
      <c r="B792" s="157"/>
      <c r="C792" s="203" t="s">
        <v>1259</v>
      </c>
      <c r="D792" s="195"/>
      <c r="E792" s="196">
        <v>1.2787599999999999</v>
      </c>
      <c r="F792" s="159"/>
      <c r="G792" s="159"/>
      <c r="H792" s="159"/>
      <c r="I792" s="159"/>
      <c r="J792" s="159"/>
      <c r="K792" s="159"/>
      <c r="L792" s="159"/>
      <c r="M792" s="159"/>
      <c r="N792" s="158"/>
      <c r="O792" s="158"/>
      <c r="P792" s="158"/>
      <c r="Q792" s="158"/>
      <c r="R792" s="159"/>
      <c r="S792" s="159"/>
      <c r="T792" s="159"/>
      <c r="U792" s="159"/>
      <c r="V792" s="159"/>
      <c r="W792" s="159"/>
      <c r="X792" s="159"/>
      <c r="Y792" s="159"/>
      <c r="Z792" s="149"/>
      <c r="AA792" s="149"/>
      <c r="AB792" s="149"/>
      <c r="AC792" s="149"/>
      <c r="AD792" s="149"/>
      <c r="AE792" s="149"/>
      <c r="AF792" s="149"/>
      <c r="AG792" s="149" t="s">
        <v>342</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c r="A793" s="164" t="s">
        <v>268</v>
      </c>
      <c r="B793" s="165" t="s">
        <v>215</v>
      </c>
      <c r="C793" s="189" t="s">
        <v>216</v>
      </c>
      <c r="D793" s="166"/>
      <c r="E793" s="167"/>
      <c r="F793" s="168"/>
      <c r="G793" s="168">
        <f>SUMIF(AG794:AG823,"&lt;&gt;NOR",G794:G823)</f>
        <v>0</v>
      </c>
      <c r="H793" s="168"/>
      <c r="I793" s="168">
        <f>SUM(I794:I823)</f>
        <v>0</v>
      </c>
      <c r="J793" s="168"/>
      <c r="K793" s="168">
        <f>SUM(K794:K823)</f>
        <v>0</v>
      </c>
      <c r="L793" s="168"/>
      <c r="M793" s="168">
        <f>SUM(M794:M823)</f>
        <v>0</v>
      </c>
      <c r="N793" s="167"/>
      <c r="O793" s="167">
        <f>SUM(O794:O823)</f>
        <v>0.25</v>
      </c>
      <c r="P793" s="167"/>
      <c r="Q793" s="167">
        <f>SUM(Q794:Q823)</f>
        <v>0</v>
      </c>
      <c r="R793" s="168"/>
      <c r="S793" s="168"/>
      <c r="T793" s="169"/>
      <c r="U793" s="163"/>
      <c r="V793" s="163">
        <f>SUM(V794:V823)</f>
        <v>34.71</v>
      </c>
      <c r="W793" s="163"/>
      <c r="X793" s="163"/>
      <c r="Y793" s="163"/>
      <c r="AG793" t="s">
        <v>269</v>
      </c>
    </row>
    <row r="794" spans="1:60" outlineLevel="1">
      <c r="A794" s="174">
        <v>231</v>
      </c>
      <c r="B794" s="175" t="s">
        <v>1260</v>
      </c>
      <c r="C794" s="190" t="s">
        <v>1261</v>
      </c>
      <c r="D794" s="176" t="s">
        <v>433</v>
      </c>
      <c r="E794" s="177">
        <v>1.2350000000000001</v>
      </c>
      <c r="F794" s="178"/>
      <c r="G794" s="179">
        <f>ROUND(E794*F794,2)</f>
        <v>0</v>
      </c>
      <c r="H794" s="178"/>
      <c r="I794" s="179">
        <f>ROUND(E794*H794,2)</f>
        <v>0</v>
      </c>
      <c r="J794" s="178"/>
      <c r="K794" s="179">
        <f>ROUND(E794*J794,2)</f>
        <v>0</v>
      </c>
      <c r="L794" s="179">
        <v>21</v>
      </c>
      <c r="M794" s="179">
        <f>G794*(1+L794/100)</f>
        <v>0</v>
      </c>
      <c r="N794" s="177">
        <v>0</v>
      </c>
      <c r="O794" s="177">
        <f>ROUND(E794*N794,2)</f>
        <v>0</v>
      </c>
      <c r="P794" s="177">
        <v>0</v>
      </c>
      <c r="Q794" s="177">
        <f>ROUND(E794*P794,2)</f>
        <v>0</v>
      </c>
      <c r="R794" s="179" t="s">
        <v>1262</v>
      </c>
      <c r="S794" s="179" t="s">
        <v>273</v>
      </c>
      <c r="T794" s="180" t="s">
        <v>273</v>
      </c>
      <c r="U794" s="159">
        <v>0.67800000000000005</v>
      </c>
      <c r="V794" s="159">
        <f>ROUND(E794*U794,2)</f>
        <v>0.84</v>
      </c>
      <c r="W794" s="159"/>
      <c r="X794" s="159" t="s">
        <v>337</v>
      </c>
      <c r="Y794" s="159" t="s">
        <v>275</v>
      </c>
      <c r="Z794" s="149"/>
      <c r="AA794" s="149"/>
      <c r="AB794" s="149"/>
      <c r="AC794" s="149"/>
      <c r="AD794" s="149"/>
      <c r="AE794" s="149"/>
      <c r="AF794" s="149"/>
      <c r="AG794" s="149" t="s">
        <v>338</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2">
      <c r="A795" s="156"/>
      <c r="B795" s="157"/>
      <c r="C795" s="203" t="s">
        <v>1263</v>
      </c>
      <c r="D795" s="195"/>
      <c r="E795" s="196">
        <v>1.2350000000000001</v>
      </c>
      <c r="F795" s="159"/>
      <c r="G795" s="159"/>
      <c r="H795" s="159"/>
      <c r="I795" s="159"/>
      <c r="J795" s="159"/>
      <c r="K795" s="159"/>
      <c r="L795" s="159"/>
      <c r="M795" s="159"/>
      <c r="N795" s="158"/>
      <c r="O795" s="158"/>
      <c r="P795" s="158"/>
      <c r="Q795" s="158"/>
      <c r="R795" s="159"/>
      <c r="S795" s="159"/>
      <c r="T795" s="159"/>
      <c r="U795" s="159"/>
      <c r="V795" s="159"/>
      <c r="W795" s="159"/>
      <c r="X795" s="159"/>
      <c r="Y795" s="159"/>
      <c r="Z795" s="149"/>
      <c r="AA795" s="149"/>
      <c r="AB795" s="149"/>
      <c r="AC795" s="149"/>
      <c r="AD795" s="149"/>
      <c r="AE795" s="149"/>
      <c r="AF795" s="149"/>
      <c r="AG795" s="149" t="s">
        <v>342</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c r="A796" s="174">
        <v>232</v>
      </c>
      <c r="B796" s="175" t="s">
        <v>1264</v>
      </c>
      <c r="C796" s="190" t="s">
        <v>1265</v>
      </c>
      <c r="D796" s="176" t="s">
        <v>1111</v>
      </c>
      <c r="E796" s="177">
        <v>124.89</v>
      </c>
      <c r="F796" s="178"/>
      <c r="G796" s="179">
        <f>ROUND(E796*F796,2)</f>
        <v>0</v>
      </c>
      <c r="H796" s="178"/>
      <c r="I796" s="179">
        <f>ROUND(E796*H796,2)</f>
        <v>0</v>
      </c>
      <c r="J796" s="178"/>
      <c r="K796" s="179">
        <f>ROUND(E796*J796,2)</f>
        <v>0</v>
      </c>
      <c r="L796" s="179">
        <v>21</v>
      </c>
      <c r="M796" s="179">
        <f>G796*(1+L796/100)</f>
        <v>0</v>
      </c>
      <c r="N796" s="177">
        <v>6.0000000000000002E-5</v>
      </c>
      <c r="O796" s="177">
        <f>ROUND(E796*N796,2)</f>
        <v>0.01</v>
      </c>
      <c r="P796" s="177">
        <v>0</v>
      </c>
      <c r="Q796" s="177">
        <f>ROUND(E796*P796,2)</f>
        <v>0</v>
      </c>
      <c r="R796" s="179" t="s">
        <v>1262</v>
      </c>
      <c r="S796" s="179" t="s">
        <v>273</v>
      </c>
      <c r="T796" s="180" t="s">
        <v>273</v>
      </c>
      <c r="U796" s="159">
        <v>0.221</v>
      </c>
      <c r="V796" s="159">
        <f>ROUND(E796*U796,2)</f>
        <v>27.6</v>
      </c>
      <c r="W796" s="159"/>
      <c r="X796" s="159" t="s">
        <v>337</v>
      </c>
      <c r="Y796" s="159" t="s">
        <v>275</v>
      </c>
      <c r="Z796" s="149"/>
      <c r="AA796" s="149"/>
      <c r="AB796" s="149"/>
      <c r="AC796" s="149"/>
      <c r="AD796" s="149"/>
      <c r="AE796" s="149"/>
      <c r="AF796" s="149"/>
      <c r="AG796" s="149" t="s">
        <v>338</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2">
      <c r="A797" s="156"/>
      <c r="B797" s="157"/>
      <c r="C797" s="203" t="s">
        <v>1266</v>
      </c>
      <c r="D797" s="195"/>
      <c r="E797" s="196">
        <v>124.89</v>
      </c>
      <c r="F797" s="159"/>
      <c r="G797" s="159"/>
      <c r="H797" s="159"/>
      <c r="I797" s="159"/>
      <c r="J797" s="159"/>
      <c r="K797" s="159"/>
      <c r="L797" s="159"/>
      <c r="M797" s="159"/>
      <c r="N797" s="158"/>
      <c r="O797" s="158"/>
      <c r="P797" s="158"/>
      <c r="Q797" s="158"/>
      <c r="R797" s="159"/>
      <c r="S797" s="159"/>
      <c r="T797" s="159"/>
      <c r="U797" s="159"/>
      <c r="V797" s="159"/>
      <c r="W797" s="159"/>
      <c r="X797" s="159"/>
      <c r="Y797" s="159"/>
      <c r="Z797" s="149"/>
      <c r="AA797" s="149"/>
      <c r="AB797" s="149"/>
      <c r="AC797" s="149"/>
      <c r="AD797" s="149"/>
      <c r="AE797" s="149"/>
      <c r="AF797" s="149"/>
      <c r="AG797" s="149" t="s">
        <v>342</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c r="A798" s="174">
        <v>233</v>
      </c>
      <c r="B798" s="175" t="s">
        <v>1267</v>
      </c>
      <c r="C798" s="190" t="s">
        <v>1268</v>
      </c>
      <c r="D798" s="176" t="s">
        <v>1111</v>
      </c>
      <c r="E798" s="177">
        <v>64.48</v>
      </c>
      <c r="F798" s="178"/>
      <c r="G798" s="179">
        <f>ROUND(E798*F798,2)</f>
        <v>0</v>
      </c>
      <c r="H798" s="178"/>
      <c r="I798" s="179">
        <f>ROUND(E798*H798,2)</f>
        <v>0</v>
      </c>
      <c r="J798" s="178"/>
      <c r="K798" s="179">
        <f>ROUND(E798*J798,2)</f>
        <v>0</v>
      </c>
      <c r="L798" s="179">
        <v>21</v>
      </c>
      <c r="M798" s="179">
        <f>G798*(1+L798/100)</f>
        <v>0</v>
      </c>
      <c r="N798" s="177">
        <v>5.0000000000000002E-5</v>
      </c>
      <c r="O798" s="177">
        <f>ROUND(E798*N798,2)</f>
        <v>0</v>
      </c>
      <c r="P798" s="177">
        <v>0</v>
      </c>
      <c r="Q798" s="177">
        <f>ROUND(E798*P798,2)</f>
        <v>0</v>
      </c>
      <c r="R798" s="179" t="s">
        <v>1262</v>
      </c>
      <c r="S798" s="179" t="s">
        <v>273</v>
      </c>
      <c r="T798" s="180" t="s">
        <v>273</v>
      </c>
      <c r="U798" s="159">
        <v>8.4000000000000005E-2</v>
      </c>
      <c r="V798" s="159">
        <f>ROUND(E798*U798,2)</f>
        <v>5.42</v>
      </c>
      <c r="W798" s="159"/>
      <c r="X798" s="159" t="s">
        <v>337</v>
      </c>
      <c r="Y798" s="159" t="s">
        <v>275</v>
      </c>
      <c r="Z798" s="149"/>
      <c r="AA798" s="149"/>
      <c r="AB798" s="149"/>
      <c r="AC798" s="149"/>
      <c r="AD798" s="149"/>
      <c r="AE798" s="149"/>
      <c r="AF798" s="149"/>
      <c r="AG798" s="149" t="s">
        <v>338</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2">
      <c r="A799" s="156"/>
      <c r="B799" s="157"/>
      <c r="C799" s="203" t="s">
        <v>1269</v>
      </c>
      <c r="D799" s="195"/>
      <c r="E799" s="196">
        <v>64.48</v>
      </c>
      <c r="F799" s="159"/>
      <c r="G799" s="159"/>
      <c r="H799" s="159"/>
      <c r="I799" s="159"/>
      <c r="J799" s="159"/>
      <c r="K799" s="159"/>
      <c r="L799" s="159"/>
      <c r="M799" s="159"/>
      <c r="N799" s="158"/>
      <c r="O799" s="158"/>
      <c r="P799" s="158"/>
      <c r="Q799" s="158"/>
      <c r="R799" s="159"/>
      <c r="S799" s="159"/>
      <c r="T799" s="159"/>
      <c r="U799" s="159"/>
      <c r="V799" s="159"/>
      <c r="W799" s="159"/>
      <c r="X799" s="159"/>
      <c r="Y799" s="159"/>
      <c r="Z799" s="149"/>
      <c r="AA799" s="149"/>
      <c r="AB799" s="149"/>
      <c r="AC799" s="149"/>
      <c r="AD799" s="149"/>
      <c r="AE799" s="149"/>
      <c r="AF799" s="149"/>
      <c r="AG799" s="149" t="s">
        <v>342</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c r="A800" s="182">
        <v>234</v>
      </c>
      <c r="B800" s="183" t="s">
        <v>1270</v>
      </c>
      <c r="C800" s="191" t="s">
        <v>1271</v>
      </c>
      <c r="D800" s="184" t="s">
        <v>364</v>
      </c>
      <c r="E800" s="185">
        <v>2</v>
      </c>
      <c r="F800" s="186"/>
      <c r="G800" s="187">
        <f>ROUND(E800*F800,2)</f>
        <v>0</v>
      </c>
      <c r="H800" s="186"/>
      <c r="I800" s="187">
        <f>ROUND(E800*H800,2)</f>
        <v>0</v>
      </c>
      <c r="J800" s="186"/>
      <c r="K800" s="187">
        <f>ROUND(E800*J800,2)</f>
        <v>0</v>
      </c>
      <c r="L800" s="187">
        <v>21</v>
      </c>
      <c r="M800" s="187">
        <f>G800*(1+L800/100)</f>
        <v>0</v>
      </c>
      <c r="N800" s="185">
        <v>1.4999999999999999E-2</v>
      </c>
      <c r="O800" s="185">
        <f>ROUND(E800*N800,2)</f>
        <v>0.03</v>
      </c>
      <c r="P800" s="185">
        <v>0</v>
      </c>
      <c r="Q800" s="185">
        <f>ROUND(E800*P800,2)</f>
        <v>0</v>
      </c>
      <c r="R800" s="187"/>
      <c r="S800" s="187" t="s">
        <v>323</v>
      </c>
      <c r="T800" s="188" t="s">
        <v>274</v>
      </c>
      <c r="U800" s="159">
        <v>0</v>
      </c>
      <c r="V800" s="159">
        <f>ROUND(E800*U800,2)</f>
        <v>0</v>
      </c>
      <c r="W800" s="159"/>
      <c r="X800" s="159" t="s">
        <v>337</v>
      </c>
      <c r="Y800" s="159" t="s">
        <v>275</v>
      </c>
      <c r="Z800" s="149"/>
      <c r="AA800" s="149"/>
      <c r="AB800" s="149"/>
      <c r="AC800" s="149"/>
      <c r="AD800" s="149"/>
      <c r="AE800" s="149"/>
      <c r="AF800" s="149"/>
      <c r="AG800" s="149" t="s">
        <v>338</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c r="A801" s="174">
        <v>235</v>
      </c>
      <c r="B801" s="175" t="s">
        <v>1272</v>
      </c>
      <c r="C801" s="190" t="s">
        <v>1273</v>
      </c>
      <c r="D801" s="176" t="s">
        <v>364</v>
      </c>
      <c r="E801" s="177">
        <v>1</v>
      </c>
      <c r="F801" s="178"/>
      <c r="G801" s="179">
        <f>ROUND(E801*F801,2)</f>
        <v>0</v>
      </c>
      <c r="H801" s="178"/>
      <c r="I801" s="179">
        <f>ROUND(E801*H801,2)</f>
        <v>0</v>
      </c>
      <c r="J801" s="178"/>
      <c r="K801" s="179">
        <f>ROUND(E801*J801,2)</f>
        <v>0</v>
      </c>
      <c r="L801" s="179">
        <v>21</v>
      </c>
      <c r="M801" s="179">
        <f>G801*(1+L801/100)</f>
        <v>0</v>
      </c>
      <c r="N801" s="177">
        <v>0.01</v>
      </c>
      <c r="O801" s="177">
        <f>ROUND(E801*N801,2)</f>
        <v>0.01</v>
      </c>
      <c r="P801" s="177">
        <v>0</v>
      </c>
      <c r="Q801" s="177">
        <f>ROUND(E801*P801,2)</f>
        <v>0</v>
      </c>
      <c r="R801" s="179"/>
      <c r="S801" s="179" t="s">
        <v>323</v>
      </c>
      <c r="T801" s="180" t="s">
        <v>274</v>
      </c>
      <c r="U801" s="159">
        <v>0</v>
      </c>
      <c r="V801" s="159">
        <f>ROUND(E801*U801,2)</f>
        <v>0</v>
      </c>
      <c r="W801" s="159"/>
      <c r="X801" s="159" t="s">
        <v>337</v>
      </c>
      <c r="Y801" s="159" t="s">
        <v>275</v>
      </c>
      <c r="Z801" s="149"/>
      <c r="AA801" s="149"/>
      <c r="AB801" s="149"/>
      <c r="AC801" s="149"/>
      <c r="AD801" s="149"/>
      <c r="AE801" s="149"/>
      <c r="AF801" s="149"/>
      <c r="AG801" s="149" t="s">
        <v>338</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2">
      <c r="A802" s="156"/>
      <c r="B802" s="157"/>
      <c r="C802" s="310" t="s">
        <v>1274</v>
      </c>
      <c r="D802" s="311"/>
      <c r="E802" s="311"/>
      <c r="F802" s="311"/>
      <c r="G802" s="311"/>
      <c r="H802" s="159"/>
      <c r="I802" s="159"/>
      <c r="J802" s="159"/>
      <c r="K802" s="159"/>
      <c r="L802" s="159"/>
      <c r="M802" s="159"/>
      <c r="N802" s="158"/>
      <c r="O802" s="158"/>
      <c r="P802" s="158"/>
      <c r="Q802" s="158"/>
      <c r="R802" s="159"/>
      <c r="S802" s="159"/>
      <c r="T802" s="159"/>
      <c r="U802" s="159"/>
      <c r="V802" s="159"/>
      <c r="W802" s="159"/>
      <c r="X802" s="159"/>
      <c r="Y802" s="159"/>
      <c r="Z802" s="149"/>
      <c r="AA802" s="149"/>
      <c r="AB802" s="149"/>
      <c r="AC802" s="149"/>
      <c r="AD802" s="149"/>
      <c r="AE802" s="149"/>
      <c r="AF802" s="149"/>
      <c r="AG802" s="149" t="s">
        <v>278</v>
      </c>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c r="A803" s="156"/>
      <c r="B803" s="157"/>
      <c r="C803" s="308" t="s">
        <v>1275</v>
      </c>
      <c r="D803" s="309"/>
      <c r="E803" s="309"/>
      <c r="F803" s="309"/>
      <c r="G803" s="309"/>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278</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2">
      <c r="A804" s="156"/>
      <c r="B804" s="157"/>
      <c r="C804" s="203" t="s">
        <v>122</v>
      </c>
      <c r="D804" s="195"/>
      <c r="E804" s="196">
        <v>1</v>
      </c>
      <c r="F804" s="159"/>
      <c r="G804" s="159"/>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342</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ht="22.5" outlineLevel="1">
      <c r="A805" s="174">
        <v>236</v>
      </c>
      <c r="B805" s="175" t="s">
        <v>1276</v>
      </c>
      <c r="C805" s="190" t="s">
        <v>1277</v>
      </c>
      <c r="D805" s="176" t="s">
        <v>360</v>
      </c>
      <c r="E805" s="177">
        <v>6.411E-2</v>
      </c>
      <c r="F805" s="178"/>
      <c r="G805" s="179">
        <f>ROUND(E805*F805,2)</f>
        <v>0</v>
      </c>
      <c r="H805" s="178"/>
      <c r="I805" s="179">
        <f>ROUND(E805*H805,2)</f>
        <v>0</v>
      </c>
      <c r="J805" s="178"/>
      <c r="K805" s="179">
        <f>ROUND(E805*J805,2)</f>
        <v>0</v>
      </c>
      <c r="L805" s="179">
        <v>21</v>
      </c>
      <c r="M805" s="179">
        <f>G805*(1+L805/100)</f>
        <v>0</v>
      </c>
      <c r="N805" s="177">
        <v>1</v>
      </c>
      <c r="O805" s="177">
        <f>ROUND(E805*N805,2)</f>
        <v>0.06</v>
      </c>
      <c r="P805" s="177">
        <v>0</v>
      </c>
      <c r="Q805" s="177">
        <f>ROUND(E805*P805,2)</f>
        <v>0</v>
      </c>
      <c r="R805" s="179" t="s">
        <v>523</v>
      </c>
      <c r="S805" s="179" t="s">
        <v>273</v>
      </c>
      <c r="T805" s="180" t="s">
        <v>273</v>
      </c>
      <c r="U805" s="159">
        <v>0</v>
      </c>
      <c r="V805" s="159">
        <f>ROUND(E805*U805,2)</f>
        <v>0</v>
      </c>
      <c r="W805" s="159"/>
      <c r="X805" s="159" t="s">
        <v>524</v>
      </c>
      <c r="Y805" s="159" t="s">
        <v>275</v>
      </c>
      <c r="Z805" s="149"/>
      <c r="AA805" s="149"/>
      <c r="AB805" s="149"/>
      <c r="AC805" s="149"/>
      <c r="AD805" s="149"/>
      <c r="AE805" s="149"/>
      <c r="AF805" s="149"/>
      <c r="AG805" s="149" t="s">
        <v>525</v>
      </c>
      <c r="AH805" s="149"/>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2">
      <c r="A806" s="156"/>
      <c r="B806" s="157"/>
      <c r="C806" s="203" t="s">
        <v>1278</v>
      </c>
      <c r="D806" s="195"/>
      <c r="E806" s="196">
        <v>5.9360000000000003E-2</v>
      </c>
      <c r="F806" s="159"/>
      <c r="G806" s="159"/>
      <c r="H806" s="159"/>
      <c r="I806" s="159"/>
      <c r="J806" s="159"/>
      <c r="K806" s="159"/>
      <c r="L806" s="159"/>
      <c r="M806" s="159"/>
      <c r="N806" s="158"/>
      <c r="O806" s="158"/>
      <c r="P806" s="158"/>
      <c r="Q806" s="158"/>
      <c r="R806" s="159"/>
      <c r="S806" s="159"/>
      <c r="T806" s="159"/>
      <c r="U806" s="159"/>
      <c r="V806" s="159"/>
      <c r="W806" s="159"/>
      <c r="X806" s="159"/>
      <c r="Y806" s="159"/>
      <c r="Z806" s="149"/>
      <c r="AA806" s="149"/>
      <c r="AB806" s="149"/>
      <c r="AC806" s="149"/>
      <c r="AD806" s="149"/>
      <c r="AE806" s="149"/>
      <c r="AF806" s="149"/>
      <c r="AG806" s="149" t="s">
        <v>342</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c r="A807" s="156"/>
      <c r="B807" s="157"/>
      <c r="C807" s="204" t="s">
        <v>527</v>
      </c>
      <c r="D807" s="197"/>
      <c r="E807" s="198">
        <v>4.7499999999999999E-3</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342</v>
      </c>
      <c r="AH807" s="149">
        <v>4</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c r="A808" s="174">
        <v>237</v>
      </c>
      <c r="B808" s="175" t="s">
        <v>1279</v>
      </c>
      <c r="C808" s="190" t="s">
        <v>1280</v>
      </c>
      <c r="D808" s="176" t="s">
        <v>360</v>
      </c>
      <c r="E808" s="177">
        <v>5.5300000000000002E-3</v>
      </c>
      <c r="F808" s="178"/>
      <c r="G808" s="179">
        <f>ROUND(E808*F808,2)</f>
        <v>0</v>
      </c>
      <c r="H808" s="178"/>
      <c r="I808" s="179">
        <f>ROUND(E808*H808,2)</f>
        <v>0</v>
      </c>
      <c r="J808" s="178"/>
      <c r="K808" s="179">
        <f>ROUND(E808*J808,2)</f>
        <v>0</v>
      </c>
      <c r="L808" s="179">
        <v>21</v>
      </c>
      <c r="M808" s="179">
        <f>G808*(1+L808/100)</f>
        <v>0</v>
      </c>
      <c r="N808" s="177">
        <v>1</v>
      </c>
      <c r="O808" s="177">
        <f>ROUND(E808*N808,2)</f>
        <v>0.01</v>
      </c>
      <c r="P808" s="177">
        <v>0</v>
      </c>
      <c r="Q808" s="177">
        <f>ROUND(E808*P808,2)</f>
        <v>0</v>
      </c>
      <c r="R808" s="179" t="s">
        <v>523</v>
      </c>
      <c r="S808" s="179" t="s">
        <v>273</v>
      </c>
      <c r="T808" s="180" t="s">
        <v>273</v>
      </c>
      <c r="U808" s="159">
        <v>0</v>
      </c>
      <c r="V808" s="159">
        <f>ROUND(E808*U808,2)</f>
        <v>0</v>
      </c>
      <c r="W808" s="159"/>
      <c r="X808" s="159" t="s">
        <v>524</v>
      </c>
      <c r="Y808" s="159" t="s">
        <v>275</v>
      </c>
      <c r="Z808" s="149"/>
      <c r="AA808" s="149"/>
      <c r="AB808" s="149"/>
      <c r="AC808" s="149"/>
      <c r="AD808" s="149"/>
      <c r="AE808" s="149"/>
      <c r="AF808" s="149"/>
      <c r="AG808" s="149" t="s">
        <v>525</v>
      </c>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2">
      <c r="A809" s="156"/>
      <c r="B809" s="157"/>
      <c r="C809" s="203" t="s">
        <v>1281</v>
      </c>
      <c r="D809" s="195"/>
      <c r="E809" s="196">
        <v>5.1200000000000004E-3</v>
      </c>
      <c r="F809" s="159"/>
      <c r="G809" s="159"/>
      <c r="H809" s="159"/>
      <c r="I809" s="159"/>
      <c r="J809" s="159"/>
      <c r="K809" s="159"/>
      <c r="L809" s="159"/>
      <c r="M809" s="159"/>
      <c r="N809" s="158"/>
      <c r="O809" s="158"/>
      <c r="P809" s="158"/>
      <c r="Q809" s="158"/>
      <c r="R809" s="159"/>
      <c r="S809" s="159"/>
      <c r="T809" s="159"/>
      <c r="U809" s="159"/>
      <c r="V809" s="159"/>
      <c r="W809" s="159"/>
      <c r="X809" s="159"/>
      <c r="Y809" s="159"/>
      <c r="Z809" s="149"/>
      <c r="AA809" s="149"/>
      <c r="AB809" s="149"/>
      <c r="AC809" s="149"/>
      <c r="AD809" s="149"/>
      <c r="AE809" s="149"/>
      <c r="AF809" s="149"/>
      <c r="AG809" s="149" t="s">
        <v>342</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c r="A810" s="156"/>
      <c r="B810" s="157"/>
      <c r="C810" s="204" t="s">
        <v>527</v>
      </c>
      <c r="D810" s="197"/>
      <c r="E810" s="198">
        <v>4.0999999999999999E-4</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342</v>
      </c>
      <c r="AH810" s="149">
        <v>4</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c r="A811" s="174">
        <v>238</v>
      </c>
      <c r="B811" s="175" t="s">
        <v>1282</v>
      </c>
      <c r="C811" s="190" t="s">
        <v>1283</v>
      </c>
      <c r="D811" s="176" t="s">
        <v>469</v>
      </c>
      <c r="E811" s="177">
        <v>1.3608</v>
      </c>
      <c r="F811" s="178"/>
      <c r="G811" s="179">
        <f>ROUND(E811*F811,2)</f>
        <v>0</v>
      </c>
      <c r="H811" s="178"/>
      <c r="I811" s="179">
        <f>ROUND(E811*H811,2)</f>
        <v>0</v>
      </c>
      <c r="J811" s="178"/>
      <c r="K811" s="179">
        <f>ROUND(E811*J811,2)</f>
        <v>0</v>
      </c>
      <c r="L811" s="179">
        <v>21</v>
      </c>
      <c r="M811" s="179">
        <f>G811*(1+L811/100)</f>
        <v>0</v>
      </c>
      <c r="N811" s="177">
        <v>4.65E-2</v>
      </c>
      <c r="O811" s="177">
        <f>ROUND(E811*N811,2)</f>
        <v>0.06</v>
      </c>
      <c r="P811" s="177">
        <v>0</v>
      </c>
      <c r="Q811" s="177">
        <f>ROUND(E811*P811,2)</f>
        <v>0</v>
      </c>
      <c r="R811" s="179"/>
      <c r="S811" s="179" t="s">
        <v>323</v>
      </c>
      <c r="T811" s="180" t="s">
        <v>274</v>
      </c>
      <c r="U811" s="159">
        <v>0</v>
      </c>
      <c r="V811" s="159">
        <f>ROUND(E811*U811,2)</f>
        <v>0</v>
      </c>
      <c r="W811" s="159"/>
      <c r="X811" s="159" t="s">
        <v>524</v>
      </c>
      <c r="Y811" s="159" t="s">
        <v>275</v>
      </c>
      <c r="Z811" s="149"/>
      <c r="AA811" s="149"/>
      <c r="AB811" s="149"/>
      <c r="AC811" s="149"/>
      <c r="AD811" s="149"/>
      <c r="AE811" s="149"/>
      <c r="AF811" s="149"/>
      <c r="AG811" s="149" t="s">
        <v>525</v>
      </c>
      <c r="AH811" s="149"/>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2">
      <c r="A812" s="156"/>
      <c r="B812" s="157"/>
      <c r="C812" s="203" t="s">
        <v>1284</v>
      </c>
      <c r="D812" s="195"/>
      <c r="E812" s="196">
        <v>1.26</v>
      </c>
      <c r="F812" s="159"/>
      <c r="G812" s="159"/>
      <c r="H812" s="159"/>
      <c r="I812" s="159"/>
      <c r="J812" s="159"/>
      <c r="K812" s="159"/>
      <c r="L812" s="159"/>
      <c r="M812" s="159"/>
      <c r="N812" s="158"/>
      <c r="O812" s="158"/>
      <c r="P812" s="158"/>
      <c r="Q812" s="158"/>
      <c r="R812" s="159"/>
      <c r="S812" s="159"/>
      <c r="T812" s="159"/>
      <c r="U812" s="159"/>
      <c r="V812" s="159"/>
      <c r="W812" s="159"/>
      <c r="X812" s="159"/>
      <c r="Y812" s="159"/>
      <c r="Z812" s="149"/>
      <c r="AA812" s="149"/>
      <c r="AB812" s="149"/>
      <c r="AC812" s="149"/>
      <c r="AD812" s="149"/>
      <c r="AE812" s="149"/>
      <c r="AF812" s="149"/>
      <c r="AG812" s="149" t="s">
        <v>342</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c r="A813" s="156"/>
      <c r="B813" s="157"/>
      <c r="C813" s="204" t="s">
        <v>527</v>
      </c>
      <c r="D813" s="197"/>
      <c r="E813" s="198">
        <v>0.1008</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342</v>
      </c>
      <c r="AH813" s="149">
        <v>4</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c r="A814" s="174">
        <v>239</v>
      </c>
      <c r="B814" s="175" t="s">
        <v>1285</v>
      </c>
      <c r="C814" s="190" t="s">
        <v>1286</v>
      </c>
      <c r="D814" s="176" t="s">
        <v>469</v>
      </c>
      <c r="E814" s="177">
        <v>2.1168</v>
      </c>
      <c r="F814" s="178"/>
      <c r="G814" s="179">
        <f>ROUND(E814*F814,2)</f>
        <v>0</v>
      </c>
      <c r="H814" s="178"/>
      <c r="I814" s="179">
        <f>ROUND(E814*H814,2)</f>
        <v>0</v>
      </c>
      <c r="J814" s="178"/>
      <c r="K814" s="179">
        <f>ROUND(E814*J814,2)</f>
        <v>0</v>
      </c>
      <c r="L814" s="179">
        <v>21</v>
      </c>
      <c r="M814" s="179">
        <f>G814*(1+L814/100)</f>
        <v>0</v>
      </c>
      <c r="N814" s="177">
        <v>3.3829999999999999E-2</v>
      </c>
      <c r="O814" s="177">
        <f>ROUND(E814*N814,2)</f>
        <v>7.0000000000000007E-2</v>
      </c>
      <c r="P814" s="177">
        <v>0</v>
      </c>
      <c r="Q814" s="177">
        <f>ROUND(E814*P814,2)</f>
        <v>0</v>
      </c>
      <c r="R814" s="179"/>
      <c r="S814" s="179" t="s">
        <v>323</v>
      </c>
      <c r="T814" s="180" t="s">
        <v>274</v>
      </c>
      <c r="U814" s="159">
        <v>0</v>
      </c>
      <c r="V814" s="159">
        <f>ROUND(E814*U814,2)</f>
        <v>0</v>
      </c>
      <c r="W814" s="159"/>
      <c r="X814" s="159" t="s">
        <v>524</v>
      </c>
      <c r="Y814" s="159" t="s">
        <v>275</v>
      </c>
      <c r="Z814" s="149"/>
      <c r="AA814" s="149"/>
      <c r="AB814" s="149"/>
      <c r="AC814" s="149"/>
      <c r="AD814" s="149"/>
      <c r="AE814" s="149"/>
      <c r="AF814" s="149"/>
      <c r="AG814" s="149" t="s">
        <v>525</v>
      </c>
      <c r="AH814" s="149"/>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2">
      <c r="A815" s="156"/>
      <c r="B815" s="157"/>
      <c r="C815" s="203" t="s">
        <v>1287</v>
      </c>
      <c r="D815" s="195"/>
      <c r="E815" s="196">
        <v>1.96</v>
      </c>
      <c r="F815" s="159"/>
      <c r="G815" s="159"/>
      <c r="H815" s="159"/>
      <c r="I815" s="159"/>
      <c r="J815" s="159"/>
      <c r="K815" s="159"/>
      <c r="L815" s="159"/>
      <c r="M815" s="159"/>
      <c r="N815" s="158"/>
      <c r="O815" s="158"/>
      <c r="P815" s="158"/>
      <c r="Q815" s="158"/>
      <c r="R815" s="159"/>
      <c r="S815" s="159"/>
      <c r="T815" s="159"/>
      <c r="U815" s="159"/>
      <c r="V815" s="159"/>
      <c r="W815" s="159"/>
      <c r="X815" s="159"/>
      <c r="Y815" s="159"/>
      <c r="Z815" s="149"/>
      <c r="AA815" s="149"/>
      <c r="AB815" s="149"/>
      <c r="AC815" s="149"/>
      <c r="AD815" s="149"/>
      <c r="AE815" s="149"/>
      <c r="AF815" s="149"/>
      <c r="AG815" s="149" t="s">
        <v>342</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c r="A816" s="156"/>
      <c r="B816" s="157"/>
      <c r="C816" s="204" t="s">
        <v>527</v>
      </c>
      <c r="D816" s="197"/>
      <c r="E816" s="198">
        <v>0.15679999999999999</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342</v>
      </c>
      <c r="AH816" s="149">
        <v>4</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c r="A817" s="174">
        <v>240</v>
      </c>
      <c r="B817" s="175" t="s">
        <v>1288</v>
      </c>
      <c r="C817" s="190" t="s">
        <v>1289</v>
      </c>
      <c r="D817" s="176" t="s">
        <v>829</v>
      </c>
      <c r="E817" s="177">
        <v>1</v>
      </c>
      <c r="F817" s="178"/>
      <c r="G817" s="179">
        <f>ROUND(E817*F817,2)</f>
        <v>0</v>
      </c>
      <c r="H817" s="178"/>
      <c r="I817" s="179">
        <f>ROUND(E817*H817,2)</f>
        <v>0</v>
      </c>
      <c r="J817" s="178"/>
      <c r="K817" s="179">
        <f>ROUND(E817*J817,2)</f>
        <v>0</v>
      </c>
      <c r="L817" s="179">
        <v>21</v>
      </c>
      <c r="M817" s="179">
        <f>G817*(1+L817/100)</f>
        <v>0</v>
      </c>
      <c r="N817" s="177">
        <v>0</v>
      </c>
      <c r="O817" s="177">
        <f>ROUND(E817*N817,2)</f>
        <v>0</v>
      </c>
      <c r="P817" s="177">
        <v>0</v>
      </c>
      <c r="Q817" s="177">
        <f>ROUND(E817*P817,2)</f>
        <v>0</v>
      </c>
      <c r="R817" s="179"/>
      <c r="S817" s="179" t="s">
        <v>323</v>
      </c>
      <c r="T817" s="180" t="s">
        <v>274</v>
      </c>
      <c r="U817" s="159">
        <v>0</v>
      </c>
      <c r="V817" s="159">
        <f>ROUND(E817*U817,2)</f>
        <v>0</v>
      </c>
      <c r="W817" s="159"/>
      <c r="X817" s="159" t="s">
        <v>524</v>
      </c>
      <c r="Y817" s="159" t="s">
        <v>275</v>
      </c>
      <c r="Z817" s="149"/>
      <c r="AA817" s="149"/>
      <c r="AB817" s="149"/>
      <c r="AC817" s="149"/>
      <c r="AD817" s="149"/>
      <c r="AE817" s="149"/>
      <c r="AF817" s="149"/>
      <c r="AG817" s="149" t="s">
        <v>525</v>
      </c>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2">
      <c r="A818" s="156"/>
      <c r="B818" s="157"/>
      <c r="C818" s="203" t="s">
        <v>1290</v>
      </c>
      <c r="D818" s="195"/>
      <c r="E818" s="196">
        <v>1</v>
      </c>
      <c r="F818" s="159"/>
      <c r="G818" s="159"/>
      <c r="H818" s="159"/>
      <c r="I818" s="159"/>
      <c r="J818" s="159"/>
      <c r="K818" s="159"/>
      <c r="L818" s="159"/>
      <c r="M818" s="159"/>
      <c r="N818" s="158"/>
      <c r="O818" s="158"/>
      <c r="P818" s="158"/>
      <c r="Q818" s="158"/>
      <c r="R818" s="159"/>
      <c r="S818" s="159"/>
      <c r="T818" s="159"/>
      <c r="U818" s="159"/>
      <c r="V818" s="159"/>
      <c r="W818" s="159"/>
      <c r="X818" s="159"/>
      <c r="Y818" s="159"/>
      <c r="Z818" s="149"/>
      <c r="AA818" s="149"/>
      <c r="AB818" s="149"/>
      <c r="AC818" s="149"/>
      <c r="AD818" s="149"/>
      <c r="AE818" s="149"/>
      <c r="AF818" s="149"/>
      <c r="AG818" s="149" t="s">
        <v>342</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1">
      <c r="A819" s="174">
        <v>241</v>
      </c>
      <c r="B819" s="175" t="s">
        <v>1291</v>
      </c>
      <c r="C819" s="190" t="s">
        <v>1292</v>
      </c>
      <c r="D819" s="176" t="s">
        <v>360</v>
      </c>
      <c r="E819" s="177">
        <v>0.25524999999999998</v>
      </c>
      <c r="F819" s="178"/>
      <c r="G819" s="179">
        <f>ROUND(E819*F819,2)</f>
        <v>0</v>
      </c>
      <c r="H819" s="178"/>
      <c r="I819" s="179">
        <f>ROUND(E819*H819,2)</f>
        <v>0</v>
      </c>
      <c r="J819" s="178"/>
      <c r="K819" s="179">
        <f>ROUND(E819*J819,2)</f>
        <v>0</v>
      </c>
      <c r="L819" s="179">
        <v>21</v>
      </c>
      <c r="M819" s="179">
        <f>G819*(1+L819/100)</f>
        <v>0</v>
      </c>
      <c r="N819" s="177">
        <v>0</v>
      </c>
      <c r="O819" s="177">
        <f>ROUND(E819*N819,2)</f>
        <v>0</v>
      </c>
      <c r="P819" s="177">
        <v>0</v>
      </c>
      <c r="Q819" s="177">
        <f>ROUND(E819*P819,2)</f>
        <v>0</v>
      </c>
      <c r="R819" s="179" t="s">
        <v>1262</v>
      </c>
      <c r="S819" s="179" t="s">
        <v>273</v>
      </c>
      <c r="T819" s="180" t="s">
        <v>273</v>
      </c>
      <c r="U819" s="159">
        <v>3.327</v>
      </c>
      <c r="V819" s="159">
        <f>ROUND(E819*U819,2)</f>
        <v>0.85</v>
      </c>
      <c r="W819" s="159"/>
      <c r="X819" s="159" t="s">
        <v>1042</v>
      </c>
      <c r="Y819" s="159" t="s">
        <v>275</v>
      </c>
      <c r="Z819" s="149"/>
      <c r="AA819" s="149"/>
      <c r="AB819" s="149"/>
      <c r="AC819" s="149"/>
      <c r="AD819" s="149"/>
      <c r="AE819" s="149"/>
      <c r="AF819" s="149"/>
      <c r="AG819" s="149" t="s">
        <v>1043</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2">
      <c r="A820" s="156"/>
      <c r="B820" s="157"/>
      <c r="C820" s="319" t="s">
        <v>1143</v>
      </c>
      <c r="D820" s="320"/>
      <c r="E820" s="320"/>
      <c r="F820" s="320"/>
      <c r="G820" s="320"/>
      <c r="H820" s="159"/>
      <c r="I820" s="159"/>
      <c r="J820" s="159"/>
      <c r="K820" s="159"/>
      <c r="L820" s="159"/>
      <c r="M820" s="159"/>
      <c r="N820" s="158"/>
      <c r="O820" s="158"/>
      <c r="P820" s="158"/>
      <c r="Q820" s="158"/>
      <c r="R820" s="159"/>
      <c r="S820" s="159"/>
      <c r="T820" s="159"/>
      <c r="U820" s="159"/>
      <c r="V820" s="159"/>
      <c r="W820" s="159"/>
      <c r="X820" s="159"/>
      <c r="Y820" s="159"/>
      <c r="Z820" s="149"/>
      <c r="AA820" s="149"/>
      <c r="AB820" s="149"/>
      <c r="AC820" s="149"/>
      <c r="AD820" s="149"/>
      <c r="AE820" s="149"/>
      <c r="AF820" s="149"/>
      <c r="AG820" s="149" t="s">
        <v>340</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2">
      <c r="A821" s="156"/>
      <c r="B821" s="157"/>
      <c r="C821" s="203" t="s">
        <v>1045</v>
      </c>
      <c r="D821" s="195"/>
      <c r="E821" s="196"/>
      <c r="F821" s="159"/>
      <c r="G821" s="159"/>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342</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c r="A822" s="156"/>
      <c r="B822" s="157"/>
      <c r="C822" s="203" t="s">
        <v>1293</v>
      </c>
      <c r="D822" s="195"/>
      <c r="E822" s="196"/>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342</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c r="A823" s="156"/>
      <c r="B823" s="157"/>
      <c r="C823" s="203" t="s">
        <v>1294</v>
      </c>
      <c r="D823" s="195"/>
      <c r="E823" s="196">
        <v>0.25524999999999998</v>
      </c>
      <c r="F823" s="159"/>
      <c r="G823" s="159"/>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342</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c r="A824" s="164" t="s">
        <v>268</v>
      </c>
      <c r="B824" s="165" t="s">
        <v>217</v>
      </c>
      <c r="C824" s="189" t="s">
        <v>218</v>
      </c>
      <c r="D824" s="166"/>
      <c r="E824" s="167"/>
      <c r="F824" s="168"/>
      <c r="G824" s="168">
        <f>SUMIF(AG825:AG849,"&lt;&gt;NOR",G825:G849)</f>
        <v>0</v>
      </c>
      <c r="H824" s="168"/>
      <c r="I824" s="168">
        <f>SUM(I825:I849)</f>
        <v>0</v>
      </c>
      <c r="J824" s="168"/>
      <c r="K824" s="168">
        <f>SUM(K825:K849)</f>
        <v>0</v>
      </c>
      <c r="L824" s="168"/>
      <c r="M824" s="168">
        <f>SUM(M825:M849)</f>
        <v>0</v>
      </c>
      <c r="N824" s="167"/>
      <c r="O824" s="167">
        <f>SUM(O825:O849)</f>
        <v>2.2799999999999998</v>
      </c>
      <c r="P824" s="167"/>
      <c r="Q824" s="167">
        <f>SUM(Q825:Q849)</f>
        <v>0</v>
      </c>
      <c r="R824" s="168"/>
      <c r="S824" s="168"/>
      <c r="T824" s="169"/>
      <c r="U824" s="163"/>
      <c r="V824" s="163">
        <f>SUM(V825:V849)</f>
        <v>94.14</v>
      </c>
      <c r="W824" s="163"/>
      <c r="X824" s="163"/>
      <c r="Y824" s="163"/>
      <c r="AG824" t="s">
        <v>269</v>
      </c>
    </row>
    <row r="825" spans="1:60" outlineLevel="1">
      <c r="A825" s="174">
        <v>242</v>
      </c>
      <c r="B825" s="175" t="s">
        <v>1295</v>
      </c>
      <c r="C825" s="190" t="s">
        <v>1296</v>
      </c>
      <c r="D825" s="176" t="s">
        <v>433</v>
      </c>
      <c r="E825" s="177">
        <v>86.683999999999997</v>
      </c>
      <c r="F825" s="178"/>
      <c r="G825" s="179">
        <f>ROUND(E825*F825,2)</f>
        <v>0</v>
      </c>
      <c r="H825" s="178"/>
      <c r="I825" s="179">
        <f>ROUND(E825*H825,2)</f>
        <v>0</v>
      </c>
      <c r="J825" s="178"/>
      <c r="K825" s="179">
        <f>ROUND(E825*J825,2)</f>
        <v>0</v>
      </c>
      <c r="L825" s="179">
        <v>21</v>
      </c>
      <c r="M825" s="179">
        <f>G825*(1+L825/100)</f>
        <v>0</v>
      </c>
      <c r="N825" s="177">
        <v>2.1000000000000001E-4</v>
      </c>
      <c r="O825" s="177">
        <f>ROUND(E825*N825,2)</f>
        <v>0.02</v>
      </c>
      <c r="P825" s="177">
        <v>0</v>
      </c>
      <c r="Q825" s="177">
        <f>ROUND(E825*P825,2)</f>
        <v>0</v>
      </c>
      <c r="R825" s="179" t="s">
        <v>1297</v>
      </c>
      <c r="S825" s="179" t="s">
        <v>273</v>
      </c>
      <c r="T825" s="180" t="s">
        <v>273</v>
      </c>
      <c r="U825" s="159">
        <v>0.05</v>
      </c>
      <c r="V825" s="159">
        <f>ROUND(E825*U825,2)</f>
        <v>4.33</v>
      </c>
      <c r="W825" s="159"/>
      <c r="X825" s="159" t="s">
        <v>337</v>
      </c>
      <c r="Y825" s="159" t="s">
        <v>275</v>
      </c>
      <c r="Z825" s="149"/>
      <c r="AA825" s="149"/>
      <c r="AB825" s="149"/>
      <c r="AC825" s="149"/>
      <c r="AD825" s="149"/>
      <c r="AE825" s="149"/>
      <c r="AF825" s="149"/>
      <c r="AG825" s="149" t="s">
        <v>338</v>
      </c>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2">
      <c r="A826" s="156"/>
      <c r="B826" s="157"/>
      <c r="C826" s="203" t="s">
        <v>1298</v>
      </c>
      <c r="D826" s="195"/>
      <c r="E826" s="196">
        <v>86.683999999999997</v>
      </c>
      <c r="F826" s="159"/>
      <c r="G826" s="159"/>
      <c r="H826" s="159"/>
      <c r="I826" s="159"/>
      <c r="J826" s="159"/>
      <c r="K826" s="159"/>
      <c r="L826" s="159"/>
      <c r="M826" s="159"/>
      <c r="N826" s="158"/>
      <c r="O826" s="158"/>
      <c r="P826" s="158"/>
      <c r="Q826" s="158"/>
      <c r="R826" s="159"/>
      <c r="S826" s="159"/>
      <c r="T826" s="159"/>
      <c r="U826" s="159"/>
      <c r="V826" s="159"/>
      <c r="W826" s="159"/>
      <c r="X826" s="159"/>
      <c r="Y826" s="159"/>
      <c r="Z826" s="149"/>
      <c r="AA826" s="149"/>
      <c r="AB826" s="149"/>
      <c r="AC826" s="149"/>
      <c r="AD826" s="149"/>
      <c r="AE826" s="149"/>
      <c r="AF826" s="149"/>
      <c r="AG826" s="149" t="s">
        <v>342</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ht="22.5" outlineLevel="1">
      <c r="A827" s="174">
        <v>243</v>
      </c>
      <c r="B827" s="175" t="s">
        <v>1299</v>
      </c>
      <c r="C827" s="190" t="s">
        <v>1300</v>
      </c>
      <c r="D827" s="176" t="s">
        <v>469</v>
      </c>
      <c r="E827" s="177">
        <v>6.34</v>
      </c>
      <c r="F827" s="178"/>
      <c r="G827" s="179">
        <f>ROUND(E827*F827,2)</f>
        <v>0</v>
      </c>
      <c r="H827" s="178"/>
      <c r="I827" s="179">
        <f>ROUND(E827*H827,2)</f>
        <v>0</v>
      </c>
      <c r="J827" s="178"/>
      <c r="K827" s="179">
        <f>ROUND(E827*J827,2)</f>
        <v>0</v>
      </c>
      <c r="L827" s="179">
        <v>21</v>
      </c>
      <c r="M827" s="179">
        <f>G827*(1+L827/100)</f>
        <v>0</v>
      </c>
      <c r="N827" s="177">
        <v>3.2000000000000003E-4</v>
      </c>
      <c r="O827" s="177">
        <f>ROUND(E827*N827,2)</f>
        <v>0</v>
      </c>
      <c r="P827" s="177">
        <v>0</v>
      </c>
      <c r="Q827" s="177">
        <f>ROUND(E827*P827,2)</f>
        <v>0</v>
      </c>
      <c r="R827" s="179" t="s">
        <v>1297</v>
      </c>
      <c r="S827" s="179" t="s">
        <v>273</v>
      </c>
      <c r="T827" s="180" t="s">
        <v>273</v>
      </c>
      <c r="U827" s="159">
        <v>0.23599999999999999</v>
      </c>
      <c r="V827" s="159">
        <f>ROUND(E827*U827,2)</f>
        <v>1.5</v>
      </c>
      <c r="W827" s="159"/>
      <c r="X827" s="159" t="s">
        <v>337</v>
      </c>
      <c r="Y827" s="159" t="s">
        <v>275</v>
      </c>
      <c r="Z827" s="149"/>
      <c r="AA827" s="149"/>
      <c r="AB827" s="149"/>
      <c r="AC827" s="149"/>
      <c r="AD827" s="149"/>
      <c r="AE827" s="149"/>
      <c r="AF827" s="149"/>
      <c r="AG827" s="149" t="s">
        <v>338</v>
      </c>
      <c r="AH827" s="149"/>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2">
      <c r="A828" s="156"/>
      <c r="B828" s="157"/>
      <c r="C828" s="203" t="s">
        <v>1301</v>
      </c>
      <c r="D828" s="195"/>
      <c r="E828" s="196">
        <v>6.34</v>
      </c>
      <c r="F828" s="159"/>
      <c r="G828" s="159"/>
      <c r="H828" s="159"/>
      <c r="I828" s="159"/>
      <c r="J828" s="159"/>
      <c r="K828" s="159"/>
      <c r="L828" s="159"/>
      <c r="M828" s="159"/>
      <c r="N828" s="158"/>
      <c r="O828" s="158"/>
      <c r="P828" s="158"/>
      <c r="Q828" s="158"/>
      <c r="R828" s="159"/>
      <c r="S828" s="159"/>
      <c r="T828" s="159"/>
      <c r="U828" s="159"/>
      <c r="V828" s="159"/>
      <c r="W828" s="159"/>
      <c r="X828" s="159"/>
      <c r="Y828" s="159"/>
      <c r="Z828" s="149"/>
      <c r="AA828" s="149"/>
      <c r="AB828" s="149"/>
      <c r="AC828" s="149"/>
      <c r="AD828" s="149"/>
      <c r="AE828" s="149"/>
      <c r="AF828" s="149"/>
      <c r="AG828" s="149" t="s">
        <v>342</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ht="22.5" outlineLevel="1">
      <c r="A829" s="174">
        <v>244</v>
      </c>
      <c r="B829" s="175" t="s">
        <v>1302</v>
      </c>
      <c r="C829" s="190" t="s">
        <v>1303</v>
      </c>
      <c r="D829" s="176" t="s">
        <v>433</v>
      </c>
      <c r="E829" s="177">
        <v>86.05</v>
      </c>
      <c r="F829" s="178"/>
      <c r="G829" s="179">
        <f>ROUND(E829*F829,2)</f>
        <v>0</v>
      </c>
      <c r="H829" s="178"/>
      <c r="I829" s="179">
        <f>ROUND(E829*H829,2)</f>
        <v>0</v>
      </c>
      <c r="J829" s="178"/>
      <c r="K829" s="179">
        <f>ROUND(E829*J829,2)</f>
        <v>0</v>
      </c>
      <c r="L829" s="179">
        <v>21</v>
      </c>
      <c r="M829" s="179">
        <f>G829*(1+L829/100)</f>
        <v>0</v>
      </c>
      <c r="N829" s="177">
        <v>5.0400000000000002E-3</v>
      </c>
      <c r="O829" s="177">
        <f>ROUND(E829*N829,2)</f>
        <v>0.43</v>
      </c>
      <c r="P829" s="177">
        <v>0</v>
      </c>
      <c r="Q829" s="177">
        <f>ROUND(E829*P829,2)</f>
        <v>0</v>
      </c>
      <c r="R829" s="179" t="s">
        <v>1297</v>
      </c>
      <c r="S829" s="179" t="s">
        <v>273</v>
      </c>
      <c r="T829" s="180" t="s">
        <v>273</v>
      </c>
      <c r="U829" s="159">
        <v>0.97799999999999998</v>
      </c>
      <c r="V829" s="159">
        <f>ROUND(E829*U829,2)</f>
        <v>84.16</v>
      </c>
      <c r="W829" s="159"/>
      <c r="X829" s="159" t="s">
        <v>337</v>
      </c>
      <c r="Y829" s="159" t="s">
        <v>275</v>
      </c>
      <c r="Z829" s="149"/>
      <c r="AA829" s="149"/>
      <c r="AB829" s="149"/>
      <c r="AC829" s="149"/>
      <c r="AD829" s="149"/>
      <c r="AE829" s="149"/>
      <c r="AF829" s="149"/>
      <c r="AG829" s="149" t="s">
        <v>338</v>
      </c>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2">
      <c r="A830" s="156"/>
      <c r="B830" s="157"/>
      <c r="C830" s="203" t="s">
        <v>1304</v>
      </c>
      <c r="D830" s="195"/>
      <c r="E830" s="196">
        <v>27.36</v>
      </c>
      <c r="F830" s="159"/>
      <c r="G830" s="159"/>
      <c r="H830" s="159"/>
      <c r="I830" s="159"/>
      <c r="J830" s="159"/>
      <c r="K830" s="159"/>
      <c r="L830" s="159"/>
      <c r="M830" s="159"/>
      <c r="N830" s="158"/>
      <c r="O830" s="158"/>
      <c r="P830" s="158"/>
      <c r="Q830" s="158"/>
      <c r="R830" s="159"/>
      <c r="S830" s="159"/>
      <c r="T830" s="159"/>
      <c r="U830" s="159"/>
      <c r="V830" s="159"/>
      <c r="W830" s="159"/>
      <c r="X830" s="159"/>
      <c r="Y830" s="159"/>
      <c r="Z830" s="149"/>
      <c r="AA830" s="149"/>
      <c r="AB830" s="149"/>
      <c r="AC830" s="149"/>
      <c r="AD830" s="149"/>
      <c r="AE830" s="149"/>
      <c r="AF830" s="149"/>
      <c r="AG830" s="149" t="s">
        <v>342</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c r="A831" s="156"/>
      <c r="B831" s="157"/>
      <c r="C831" s="203" t="s">
        <v>1305</v>
      </c>
      <c r="D831" s="195"/>
      <c r="E831" s="196">
        <v>39.29</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342</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c r="A832" s="156"/>
      <c r="B832" s="157"/>
      <c r="C832" s="203" t="s">
        <v>1306</v>
      </c>
      <c r="D832" s="195"/>
      <c r="E832" s="196">
        <v>19.399999999999999</v>
      </c>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342</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ht="33.75" outlineLevel="1">
      <c r="A833" s="174">
        <v>245</v>
      </c>
      <c r="B833" s="175" t="s">
        <v>1307</v>
      </c>
      <c r="C833" s="190" t="s">
        <v>1308</v>
      </c>
      <c r="D833" s="176" t="s">
        <v>469</v>
      </c>
      <c r="E833" s="177">
        <v>1.49</v>
      </c>
      <c r="F833" s="178"/>
      <c r="G833" s="179">
        <f>ROUND(E833*F833,2)</f>
        <v>0</v>
      </c>
      <c r="H833" s="178"/>
      <c r="I833" s="179">
        <f>ROUND(E833*H833,2)</f>
        <v>0</v>
      </c>
      <c r="J833" s="178"/>
      <c r="K833" s="179">
        <f>ROUND(E833*J833,2)</f>
        <v>0</v>
      </c>
      <c r="L833" s="179">
        <v>21</v>
      </c>
      <c r="M833" s="179">
        <f>G833*(1+L833/100)</f>
        <v>0</v>
      </c>
      <c r="N833" s="177">
        <v>4.4000000000000002E-4</v>
      </c>
      <c r="O833" s="177">
        <f>ROUND(E833*N833,2)</f>
        <v>0</v>
      </c>
      <c r="P833" s="177">
        <v>0</v>
      </c>
      <c r="Q833" s="177">
        <f>ROUND(E833*P833,2)</f>
        <v>0</v>
      </c>
      <c r="R833" s="179" t="s">
        <v>1297</v>
      </c>
      <c r="S833" s="179" t="s">
        <v>273</v>
      </c>
      <c r="T833" s="180" t="s">
        <v>273</v>
      </c>
      <c r="U833" s="159">
        <v>0.15</v>
      </c>
      <c r="V833" s="159">
        <f>ROUND(E833*U833,2)</f>
        <v>0.22</v>
      </c>
      <c r="W833" s="159"/>
      <c r="X833" s="159" t="s">
        <v>337</v>
      </c>
      <c r="Y833" s="159" t="s">
        <v>275</v>
      </c>
      <c r="Z833" s="149"/>
      <c r="AA833" s="149"/>
      <c r="AB833" s="149"/>
      <c r="AC833" s="149"/>
      <c r="AD833" s="149"/>
      <c r="AE833" s="149"/>
      <c r="AF833" s="149"/>
      <c r="AG833" s="149" t="s">
        <v>338</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2">
      <c r="A834" s="156"/>
      <c r="B834" s="157"/>
      <c r="C834" s="203" t="s">
        <v>1309</v>
      </c>
      <c r="D834" s="195"/>
      <c r="E834" s="196">
        <v>1.49</v>
      </c>
      <c r="F834" s="159"/>
      <c r="G834" s="159"/>
      <c r="H834" s="159"/>
      <c r="I834" s="159"/>
      <c r="J834" s="159"/>
      <c r="K834" s="159"/>
      <c r="L834" s="159"/>
      <c r="M834" s="159"/>
      <c r="N834" s="158"/>
      <c r="O834" s="158"/>
      <c r="P834" s="158"/>
      <c r="Q834" s="158"/>
      <c r="R834" s="159"/>
      <c r="S834" s="159"/>
      <c r="T834" s="159"/>
      <c r="U834" s="159"/>
      <c r="V834" s="159"/>
      <c r="W834" s="159"/>
      <c r="X834" s="159"/>
      <c r="Y834" s="159"/>
      <c r="Z834" s="149"/>
      <c r="AA834" s="149"/>
      <c r="AB834" s="149"/>
      <c r="AC834" s="149"/>
      <c r="AD834" s="149"/>
      <c r="AE834" s="149"/>
      <c r="AF834" s="149"/>
      <c r="AG834" s="149" t="s">
        <v>342</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ht="22.5" outlineLevel="1">
      <c r="A835" s="174">
        <v>246</v>
      </c>
      <c r="B835" s="175" t="s">
        <v>1310</v>
      </c>
      <c r="C835" s="190" t="s">
        <v>1311</v>
      </c>
      <c r="D835" s="176" t="s">
        <v>433</v>
      </c>
      <c r="E835" s="177">
        <v>9.4</v>
      </c>
      <c r="F835" s="178"/>
      <c r="G835" s="179">
        <f>ROUND(E835*F835,2)</f>
        <v>0</v>
      </c>
      <c r="H835" s="178"/>
      <c r="I835" s="179">
        <f>ROUND(E835*H835,2)</f>
        <v>0</v>
      </c>
      <c r="J835" s="178"/>
      <c r="K835" s="179">
        <f>ROUND(E835*J835,2)</f>
        <v>0</v>
      </c>
      <c r="L835" s="179">
        <v>21</v>
      </c>
      <c r="M835" s="179">
        <f>G835*(1+L835/100)</f>
        <v>0</v>
      </c>
      <c r="N835" s="177">
        <v>0</v>
      </c>
      <c r="O835" s="177">
        <f>ROUND(E835*N835,2)</f>
        <v>0</v>
      </c>
      <c r="P835" s="177">
        <v>0</v>
      </c>
      <c r="Q835" s="177">
        <f>ROUND(E835*P835,2)</f>
        <v>0</v>
      </c>
      <c r="R835" s="179" t="s">
        <v>1297</v>
      </c>
      <c r="S835" s="179" t="s">
        <v>273</v>
      </c>
      <c r="T835" s="180" t="s">
        <v>273</v>
      </c>
      <c r="U835" s="159">
        <v>0.03</v>
      </c>
      <c r="V835" s="159">
        <f>ROUND(E835*U835,2)</f>
        <v>0.28000000000000003</v>
      </c>
      <c r="W835" s="159"/>
      <c r="X835" s="159" t="s">
        <v>337</v>
      </c>
      <c r="Y835" s="159" t="s">
        <v>275</v>
      </c>
      <c r="Z835" s="149"/>
      <c r="AA835" s="149"/>
      <c r="AB835" s="149"/>
      <c r="AC835" s="149"/>
      <c r="AD835" s="149"/>
      <c r="AE835" s="149"/>
      <c r="AF835" s="149"/>
      <c r="AG835" s="149" t="s">
        <v>338</v>
      </c>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2">
      <c r="A836" s="156"/>
      <c r="B836" s="157"/>
      <c r="C836" s="203" t="s">
        <v>1312</v>
      </c>
      <c r="D836" s="195"/>
      <c r="E836" s="196">
        <v>9.4</v>
      </c>
      <c r="F836" s="159"/>
      <c r="G836" s="159"/>
      <c r="H836" s="159"/>
      <c r="I836" s="159"/>
      <c r="J836" s="159"/>
      <c r="K836" s="159"/>
      <c r="L836" s="159"/>
      <c r="M836" s="159"/>
      <c r="N836" s="158"/>
      <c r="O836" s="158"/>
      <c r="P836" s="158"/>
      <c r="Q836" s="158"/>
      <c r="R836" s="159"/>
      <c r="S836" s="159"/>
      <c r="T836" s="159"/>
      <c r="U836" s="159"/>
      <c r="V836" s="159"/>
      <c r="W836" s="159"/>
      <c r="X836" s="159"/>
      <c r="Y836" s="159"/>
      <c r="Z836" s="149"/>
      <c r="AA836" s="149"/>
      <c r="AB836" s="149"/>
      <c r="AC836" s="149"/>
      <c r="AD836" s="149"/>
      <c r="AE836" s="149"/>
      <c r="AF836" s="149"/>
      <c r="AG836" s="149" t="s">
        <v>342</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c r="A837" s="174">
        <v>247</v>
      </c>
      <c r="B837" s="175" t="s">
        <v>1313</v>
      </c>
      <c r="C837" s="190" t="s">
        <v>1314</v>
      </c>
      <c r="D837" s="176" t="s">
        <v>433</v>
      </c>
      <c r="E837" s="177">
        <v>94.655000000000001</v>
      </c>
      <c r="F837" s="178"/>
      <c r="G837" s="179">
        <f>ROUND(E837*F837,2)</f>
        <v>0</v>
      </c>
      <c r="H837" s="178"/>
      <c r="I837" s="179">
        <f>ROUND(E837*H837,2)</f>
        <v>0</v>
      </c>
      <c r="J837" s="178"/>
      <c r="K837" s="179">
        <f>ROUND(E837*J837,2)</f>
        <v>0</v>
      </c>
      <c r="L837" s="179">
        <v>21</v>
      </c>
      <c r="M837" s="179">
        <f>G837*(1+L837/100)</f>
        <v>0</v>
      </c>
      <c r="N837" s="177">
        <v>1.9199999999999998E-2</v>
      </c>
      <c r="O837" s="177">
        <f>ROUND(E837*N837,2)</f>
        <v>1.82</v>
      </c>
      <c r="P837" s="177">
        <v>0</v>
      </c>
      <c r="Q837" s="177">
        <f>ROUND(E837*P837,2)</f>
        <v>0</v>
      </c>
      <c r="R837" s="179"/>
      <c r="S837" s="179" t="s">
        <v>323</v>
      </c>
      <c r="T837" s="180" t="s">
        <v>274</v>
      </c>
      <c r="U837" s="159">
        <v>0</v>
      </c>
      <c r="V837" s="159">
        <f>ROUND(E837*U837,2)</f>
        <v>0</v>
      </c>
      <c r="W837" s="159"/>
      <c r="X837" s="159" t="s">
        <v>524</v>
      </c>
      <c r="Y837" s="159" t="s">
        <v>275</v>
      </c>
      <c r="Z837" s="149"/>
      <c r="AA837" s="149"/>
      <c r="AB837" s="149"/>
      <c r="AC837" s="149"/>
      <c r="AD837" s="149"/>
      <c r="AE837" s="149"/>
      <c r="AF837" s="149"/>
      <c r="AG837" s="149" t="s">
        <v>525</v>
      </c>
      <c r="AH837" s="149"/>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2">
      <c r="A838" s="156"/>
      <c r="B838" s="157"/>
      <c r="C838" s="310" t="s">
        <v>1315</v>
      </c>
      <c r="D838" s="311"/>
      <c r="E838" s="311"/>
      <c r="F838" s="311"/>
      <c r="G838" s="311"/>
      <c r="H838" s="159"/>
      <c r="I838" s="159"/>
      <c r="J838" s="159"/>
      <c r="K838" s="159"/>
      <c r="L838" s="159"/>
      <c r="M838" s="159"/>
      <c r="N838" s="158"/>
      <c r="O838" s="158"/>
      <c r="P838" s="158"/>
      <c r="Q838" s="158"/>
      <c r="R838" s="159"/>
      <c r="S838" s="159"/>
      <c r="T838" s="159"/>
      <c r="U838" s="159"/>
      <c r="V838" s="159"/>
      <c r="W838" s="159"/>
      <c r="X838" s="159"/>
      <c r="Y838" s="159"/>
      <c r="Z838" s="149"/>
      <c r="AA838" s="149"/>
      <c r="AB838" s="149"/>
      <c r="AC838" s="149"/>
      <c r="AD838" s="149"/>
      <c r="AE838" s="149"/>
      <c r="AF838" s="149"/>
      <c r="AG838" s="149" t="s">
        <v>278</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2">
      <c r="A839" s="156"/>
      <c r="B839" s="157"/>
      <c r="C839" s="203" t="s">
        <v>1316</v>
      </c>
      <c r="D839" s="195"/>
      <c r="E839" s="196">
        <v>27.36</v>
      </c>
      <c r="F839" s="159"/>
      <c r="G839" s="159"/>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342</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c r="A840" s="156"/>
      <c r="B840" s="157"/>
      <c r="C840" s="203" t="s">
        <v>1317</v>
      </c>
      <c r="D840" s="195"/>
      <c r="E840" s="196">
        <v>39.29</v>
      </c>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342</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c r="A841" s="156"/>
      <c r="B841" s="157"/>
      <c r="C841" s="203" t="s">
        <v>1318</v>
      </c>
      <c r="D841" s="195"/>
      <c r="E841" s="196">
        <v>19.399999999999999</v>
      </c>
      <c r="F841" s="159"/>
      <c r="G841" s="159"/>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342</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c r="A842" s="156"/>
      <c r="B842" s="157"/>
      <c r="C842" s="204" t="s">
        <v>1253</v>
      </c>
      <c r="D842" s="197"/>
      <c r="E842" s="198">
        <v>8.6050000000000004</v>
      </c>
      <c r="F842" s="159"/>
      <c r="G842" s="159"/>
      <c r="H842" s="159"/>
      <c r="I842" s="159"/>
      <c r="J842" s="159"/>
      <c r="K842" s="159"/>
      <c r="L842" s="159"/>
      <c r="M842" s="159"/>
      <c r="N842" s="158"/>
      <c r="O842" s="158"/>
      <c r="P842" s="158"/>
      <c r="Q842" s="158"/>
      <c r="R842" s="159"/>
      <c r="S842" s="159"/>
      <c r="T842" s="159"/>
      <c r="U842" s="159"/>
      <c r="V842" s="159"/>
      <c r="W842" s="159"/>
      <c r="X842" s="159"/>
      <c r="Y842" s="159"/>
      <c r="Z842" s="149"/>
      <c r="AA842" s="149"/>
      <c r="AB842" s="149"/>
      <c r="AC842" s="149"/>
      <c r="AD842" s="149"/>
      <c r="AE842" s="149"/>
      <c r="AF842" s="149"/>
      <c r="AG842" s="149" t="s">
        <v>342</v>
      </c>
      <c r="AH842" s="149">
        <v>4</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1">
      <c r="A843" s="174">
        <v>248</v>
      </c>
      <c r="B843" s="175" t="s">
        <v>1319</v>
      </c>
      <c r="C843" s="190" t="s">
        <v>1320</v>
      </c>
      <c r="D843" s="176" t="s">
        <v>364</v>
      </c>
      <c r="E843" s="177">
        <v>25</v>
      </c>
      <c r="F843" s="178"/>
      <c r="G843" s="179">
        <f>ROUND(E843*F843,2)</f>
        <v>0</v>
      </c>
      <c r="H843" s="178"/>
      <c r="I843" s="179">
        <f>ROUND(E843*H843,2)</f>
        <v>0</v>
      </c>
      <c r="J843" s="178"/>
      <c r="K843" s="179">
        <f>ROUND(E843*J843,2)</f>
        <v>0</v>
      </c>
      <c r="L843" s="179">
        <v>21</v>
      </c>
      <c r="M843" s="179">
        <f>G843*(1+L843/100)</f>
        <v>0</v>
      </c>
      <c r="N843" s="177">
        <v>4.4999999999999999E-4</v>
      </c>
      <c r="O843" s="177">
        <f>ROUND(E843*N843,2)</f>
        <v>0.01</v>
      </c>
      <c r="P843" s="177">
        <v>0</v>
      </c>
      <c r="Q843" s="177">
        <f>ROUND(E843*P843,2)</f>
        <v>0</v>
      </c>
      <c r="R843" s="179"/>
      <c r="S843" s="179" t="s">
        <v>323</v>
      </c>
      <c r="T843" s="180" t="s">
        <v>274</v>
      </c>
      <c r="U843" s="159">
        <v>0</v>
      </c>
      <c r="V843" s="159">
        <f>ROUND(E843*U843,2)</f>
        <v>0</v>
      </c>
      <c r="W843" s="159"/>
      <c r="X843" s="159" t="s">
        <v>524</v>
      </c>
      <c r="Y843" s="159" t="s">
        <v>275</v>
      </c>
      <c r="Z843" s="149"/>
      <c r="AA843" s="149"/>
      <c r="AB843" s="149"/>
      <c r="AC843" s="149"/>
      <c r="AD843" s="149"/>
      <c r="AE843" s="149"/>
      <c r="AF843" s="149"/>
      <c r="AG843" s="149" t="s">
        <v>525</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2">
      <c r="A844" s="156"/>
      <c r="B844" s="157"/>
      <c r="C844" s="310" t="s">
        <v>1315</v>
      </c>
      <c r="D844" s="311"/>
      <c r="E844" s="311"/>
      <c r="F844" s="311"/>
      <c r="G844" s="311"/>
      <c r="H844" s="159"/>
      <c r="I844" s="159"/>
      <c r="J844" s="159"/>
      <c r="K844" s="159"/>
      <c r="L844" s="159"/>
      <c r="M844" s="159"/>
      <c r="N844" s="158"/>
      <c r="O844" s="158"/>
      <c r="P844" s="158"/>
      <c r="Q844" s="158"/>
      <c r="R844" s="159"/>
      <c r="S844" s="159"/>
      <c r="T844" s="159"/>
      <c r="U844" s="159"/>
      <c r="V844" s="159"/>
      <c r="W844" s="159"/>
      <c r="X844" s="159"/>
      <c r="Y844" s="159"/>
      <c r="Z844" s="149"/>
      <c r="AA844" s="149"/>
      <c r="AB844" s="149"/>
      <c r="AC844" s="149"/>
      <c r="AD844" s="149"/>
      <c r="AE844" s="149"/>
      <c r="AF844" s="149"/>
      <c r="AG844" s="149" t="s">
        <v>278</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c r="A845" s="174">
        <v>249</v>
      </c>
      <c r="B845" s="175" t="s">
        <v>1321</v>
      </c>
      <c r="C845" s="190" t="s">
        <v>1322</v>
      </c>
      <c r="D845" s="176" t="s">
        <v>360</v>
      </c>
      <c r="E845" s="177">
        <v>2.28321</v>
      </c>
      <c r="F845" s="178"/>
      <c r="G845" s="179">
        <f>ROUND(E845*F845,2)</f>
        <v>0</v>
      </c>
      <c r="H845" s="178"/>
      <c r="I845" s="179">
        <f>ROUND(E845*H845,2)</f>
        <v>0</v>
      </c>
      <c r="J845" s="178"/>
      <c r="K845" s="179">
        <f>ROUND(E845*J845,2)</f>
        <v>0</v>
      </c>
      <c r="L845" s="179">
        <v>21</v>
      </c>
      <c r="M845" s="179">
        <f>G845*(1+L845/100)</f>
        <v>0</v>
      </c>
      <c r="N845" s="177">
        <v>0</v>
      </c>
      <c r="O845" s="177">
        <f>ROUND(E845*N845,2)</f>
        <v>0</v>
      </c>
      <c r="P845" s="177">
        <v>0</v>
      </c>
      <c r="Q845" s="177">
        <f>ROUND(E845*P845,2)</f>
        <v>0</v>
      </c>
      <c r="R845" s="179" t="s">
        <v>1297</v>
      </c>
      <c r="S845" s="179" t="s">
        <v>273</v>
      </c>
      <c r="T845" s="180" t="s">
        <v>273</v>
      </c>
      <c r="U845" s="159">
        <v>1.5980000000000001</v>
      </c>
      <c r="V845" s="159">
        <f>ROUND(E845*U845,2)</f>
        <v>3.65</v>
      </c>
      <c r="W845" s="159"/>
      <c r="X845" s="159" t="s">
        <v>1042</v>
      </c>
      <c r="Y845" s="159" t="s">
        <v>275</v>
      </c>
      <c r="Z845" s="149"/>
      <c r="AA845" s="149"/>
      <c r="AB845" s="149"/>
      <c r="AC845" s="149"/>
      <c r="AD845" s="149"/>
      <c r="AE845" s="149"/>
      <c r="AF845" s="149"/>
      <c r="AG845" s="149" t="s">
        <v>1043</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2">
      <c r="A846" s="156"/>
      <c r="B846" s="157"/>
      <c r="C846" s="319" t="s">
        <v>1143</v>
      </c>
      <c r="D846" s="320"/>
      <c r="E846" s="320"/>
      <c r="F846" s="320"/>
      <c r="G846" s="320"/>
      <c r="H846" s="159"/>
      <c r="I846" s="159"/>
      <c r="J846" s="159"/>
      <c r="K846" s="159"/>
      <c r="L846" s="159"/>
      <c r="M846" s="159"/>
      <c r="N846" s="158"/>
      <c r="O846" s="158"/>
      <c r="P846" s="158"/>
      <c r="Q846" s="158"/>
      <c r="R846" s="159"/>
      <c r="S846" s="159"/>
      <c r="T846" s="159"/>
      <c r="U846" s="159"/>
      <c r="V846" s="159"/>
      <c r="W846" s="159"/>
      <c r="X846" s="159"/>
      <c r="Y846" s="159"/>
      <c r="Z846" s="149"/>
      <c r="AA846" s="149"/>
      <c r="AB846" s="149"/>
      <c r="AC846" s="149"/>
      <c r="AD846" s="149"/>
      <c r="AE846" s="149"/>
      <c r="AF846" s="149"/>
      <c r="AG846" s="149" t="s">
        <v>340</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2">
      <c r="A847" s="156"/>
      <c r="B847" s="157"/>
      <c r="C847" s="203" t="s">
        <v>1045</v>
      </c>
      <c r="D847" s="195"/>
      <c r="E847" s="196"/>
      <c r="F847" s="159"/>
      <c r="G847" s="159"/>
      <c r="H847" s="159"/>
      <c r="I847" s="159"/>
      <c r="J847" s="159"/>
      <c r="K847" s="159"/>
      <c r="L847" s="159"/>
      <c r="M847" s="159"/>
      <c r="N847" s="158"/>
      <c r="O847" s="158"/>
      <c r="P847" s="158"/>
      <c r="Q847" s="158"/>
      <c r="R847" s="159"/>
      <c r="S847" s="159"/>
      <c r="T847" s="159"/>
      <c r="U847" s="159"/>
      <c r="V847" s="159"/>
      <c r="W847" s="159"/>
      <c r="X847" s="159"/>
      <c r="Y847" s="159"/>
      <c r="Z847" s="149"/>
      <c r="AA847" s="149"/>
      <c r="AB847" s="149"/>
      <c r="AC847" s="149"/>
      <c r="AD847" s="149"/>
      <c r="AE847" s="149"/>
      <c r="AF847" s="149"/>
      <c r="AG847" s="149" t="s">
        <v>342</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3">
      <c r="A848" s="156"/>
      <c r="B848" s="157"/>
      <c r="C848" s="203" t="s">
        <v>1323</v>
      </c>
      <c r="D848" s="195"/>
      <c r="E848" s="196"/>
      <c r="F848" s="159"/>
      <c r="G848" s="159"/>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342</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c r="A849" s="156"/>
      <c r="B849" s="157"/>
      <c r="C849" s="203" t="s">
        <v>1324</v>
      </c>
      <c r="D849" s="195"/>
      <c r="E849" s="196">
        <v>2.28321</v>
      </c>
      <c r="F849" s="159"/>
      <c r="G849" s="159"/>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342</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c r="A850" s="164" t="s">
        <v>268</v>
      </c>
      <c r="B850" s="165" t="s">
        <v>219</v>
      </c>
      <c r="C850" s="189" t="s">
        <v>220</v>
      </c>
      <c r="D850" s="166"/>
      <c r="E850" s="167"/>
      <c r="F850" s="168"/>
      <c r="G850" s="168">
        <f>SUMIF(AG851:AG890,"&lt;&gt;NOR",G851:G890)</f>
        <v>0</v>
      </c>
      <c r="H850" s="168"/>
      <c r="I850" s="168">
        <f>SUM(I851:I890)</f>
        <v>0</v>
      </c>
      <c r="J850" s="168"/>
      <c r="K850" s="168">
        <f>SUM(K851:K890)</f>
        <v>0</v>
      </c>
      <c r="L850" s="168"/>
      <c r="M850" s="168">
        <f>SUM(M851:M890)</f>
        <v>0</v>
      </c>
      <c r="N850" s="167"/>
      <c r="O850" s="167">
        <f>SUM(O851:O890)</f>
        <v>1.21</v>
      </c>
      <c r="P850" s="167"/>
      <c r="Q850" s="167">
        <f>SUM(Q851:Q890)</f>
        <v>0.28000000000000003</v>
      </c>
      <c r="R850" s="168"/>
      <c r="S850" s="168"/>
      <c r="T850" s="169"/>
      <c r="U850" s="163"/>
      <c r="V850" s="163">
        <f>SUM(V851:V890)</f>
        <v>153.63000000000002</v>
      </c>
      <c r="W850" s="163"/>
      <c r="X850" s="163"/>
      <c r="Y850" s="163"/>
      <c r="AG850" t="s">
        <v>269</v>
      </c>
    </row>
    <row r="851" spans="1:60" ht="22.5" outlineLevel="1">
      <c r="A851" s="174">
        <v>250</v>
      </c>
      <c r="B851" s="175" t="s">
        <v>1325</v>
      </c>
      <c r="C851" s="190" t="s">
        <v>1326</v>
      </c>
      <c r="D851" s="176" t="s">
        <v>469</v>
      </c>
      <c r="E851" s="177">
        <v>179.37</v>
      </c>
      <c r="F851" s="178"/>
      <c r="G851" s="179">
        <f>ROUND(E851*F851,2)</f>
        <v>0</v>
      </c>
      <c r="H851" s="178"/>
      <c r="I851" s="179">
        <f>ROUND(E851*H851,2)</f>
        <v>0</v>
      </c>
      <c r="J851" s="178"/>
      <c r="K851" s="179">
        <f>ROUND(E851*J851,2)</f>
        <v>0</v>
      </c>
      <c r="L851" s="179">
        <v>21</v>
      </c>
      <c r="M851" s="179">
        <f>G851*(1+L851/100)</f>
        <v>0</v>
      </c>
      <c r="N851" s="177">
        <v>1.6000000000000001E-4</v>
      </c>
      <c r="O851" s="177">
        <f>ROUND(E851*N851,2)</f>
        <v>0.03</v>
      </c>
      <c r="P851" s="177">
        <v>0</v>
      </c>
      <c r="Q851" s="177">
        <f>ROUND(E851*P851,2)</f>
        <v>0</v>
      </c>
      <c r="R851" s="179" t="s">
        <v>1327</v>
      </c>
      <c r="S851" s="179" t="s">
        <v>273</v>
      </c>
      <c r="T851" s="180" t="s">
        <v>273</v>
      </c>
      <c r="U851" s="159">
        <v>0.23</v>
      </c>
      <c r="V851" s="159">
        <f>ROUND(E851*U851,2)</f>
        <v>41.26</v>
      </c>
      <c r="W851" s="159"/>
      <c r="X851" s="159" t="s">
        <v>337</v>
      </c>
      <c r="Y851" s="159" t="s">
        <v>275</v>
      </c>
      <c r="Z851" s="149"/>
      <c r="AA851" s="149"/>
      <c r="AB851" s="149"/>
      <c r="AC851" s="149"/>
      <c r="AD851" s="149"/>
      <c r="AE851" s="149"/>
      <c r="AF851" s="149"/>
      <c r="AG851" s="149" t="s">
        <v>338</v>
      </c>
      <c r="AH851" s="149"/>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2">
      <c r="A852" s="156"/>
      <c r="B852" s="157"/>
      <c r="C852" s="310" t="s">
        <v>1328</v>
      </c>
      <c r="D852" s="311"/>
      <c r="E852" s="311"/>
      <c r="F852" s="311"/>
      <c r="G852" s="311"/>
      <c r="H852" s="159"/>
      <c r="I852" s="159"/>
      <c r="J852" s="159"/>
      <c r="K852" s="159"/>
      <c r="L852" s="159"/>
      <c r="M852" s="159"/>
      <c r="N852" s="158"/>
      <c r="O852" s="158"/>
      <c r="P852" s="158"/>
      <c r="Q852" s="158"/>
      <c r="R852" s="159"/>
      <c r="S852" s="159"/>
      <c r="T852" s="159"/>
      <c r="U852" s="159"/>
      <c r="V852" s="159"/>
      <c r="W852" s="159"/>
      <c r="X852" s="159"/>
      <c r="Y852" s="159"/>
      <c r="Z852" s="149"/>
      <c r="AA852" s="149"/>
      <c r="AB852" s="149"/>
      <c r="AC852" s="149"/>
      <c r="AD852" s="149"/>
      <c r="AE852" s="149"/>
      <c r="AF852" s="149"/>
      <c r="AG852" s="149" t="s">
        <v>278</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c r="A853" s="156"/>
      <c r="B853" s="157"/>
      <c r="C853" s="203" t="s">
        <v>1329</v>
      </c>
      <c r="D853" s="195"/>
      <c r="E853" s="196"/>
      <c r="F853" s="159"/>
      <c r="G853" s="159"/>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342</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c r="A854" s="156"/>
      <c r="B854" s="157"/>
      <c r="C854" s="203" t="s">
        <v>1089</v>
      </c>
      <c r="D854" s="195"/>
      <c r="E854" s="196">
        <v>12.16</v>
      </c>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342</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c r="A855" s="156"/>
      <c r="B855" s="157"/>
      <c r="C855" s="203" t="s">
        <v>1090</v>
      </c>
      <c r="D855" s="195"/>
      <c r="E855" s="196">
        <v>18.8</v>
      </c>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342</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c r="A856" s="156"/>
      <c r="B856" s="157"/>
      <c r="C856" s="203" t="s">
        <v>1091</v>
      </c>
      <c r="D856" s="195"/>
      <c r="E856" s="196">
        <v>17.600000000000001</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342</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ht="22.5" outlineLevel="3">
      <c r="A857" s="156"/>
      <c r="B857" s="157"/>
      <c r="C857" s="203" t="s">
        <v>1092</v>
      </c>
      <c r="D857" s="195"/>
      <c r="E857" s="196">
        <v>32.83</v>
      </c>
      <c r="F857" s="159"/>
      <c r="G857" s="159"/>
      <c r="H857" s="159"/>
      <c r="I857" s="159"/>
      <c r="J857" s="159"/>
      <c r="K857" s="159"/>
      <c r="L857" s="159"/>
      <c r="M857" s="159"/>
      <c r="N857" s="158"/>
      <c r="O857" s="158"/>
      <c r="P857" s="158"/>
      <c r="Q857" s="158"/>
      <c r="R857" s="159"/>
      <c r="S857" s="159"/>
      <c r="T857" s="159"/>
      <c r="U857" s="159"/>
      <c r="V857" s="159"/>
      <c r="W857" s="159"/>
      <c r="X857" s="159"/>
      <c r="Y857" s="159"/>
      <c r="Z857" s="149"/>
      <c r="AA857" s="149"/>
      <c r="AB857" s="149"/>
      <c r="AC857" s="149"/>
      <c r="AD857" s="149"/>
      <c r="AE857" s="149"/>
      <c r="AF857" s="149"/>
      <c r="AG857" s="149" t="s">
        <v>342</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3">
      <c r="A858" s="156"/>
      <c r="B858" s="157"/>
      <c r="C858" s="203" t="s">
        <v>1096</v>
      </c>
      <c r="D858" s="195"/>
      <c r="E858" s="196">
        <v>14.1</v>
      </c>
      <c r="F858" s="159"/>
      <c r="G858" s="159"/>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342</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c r="A859" s="156"/>
      <c r="B859" s="157"/>
      <c r="C859" s="203" t="s">
        <v>1102</v>
      </c>
      <c r="D859" s="195"/>
      <c r="E859" s="196">
        <v>30.79</v>
      </c>
      <c r="F859" s="159"/>
      <c r="G859" s="159"/>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342</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c r="A860" s="156"/>
      <c r="B860" s="157"/>
      <c r="C860" s="207" t="s">
        <v>1330</v>
      </c>
      <c r="D860" s="201"/>
      <c r="E860" s="202">
        <v>126.28</v>
      </c>
      <c r="F860" s="159"/>
      <c r="G860" s="159"/>
      <c r="H860" s="159"/>
      <c r="I860" s="159"/>
      <c r="J860" s="159"/>
      <c r="K860" s="159"/>
      <c r="L860" s="159"/>
      <c r="M860" s="159"/>
      <c r="N860" s="158"/>
      <c r="O860" s="158"/>
      <c r="P860" s="158"/>
      <c r="Q860" s="158"/>
      <c r="R860" s="159"/>
      <c r="S860" s="159"/>
      <c r="T860" s="159"/>
      <c r="U860" s="159"/>
      <c r="V860" s="159"/>
      <c r="W860" s="159"/>
      <c r="X860" s="159"/>
      <c r="Y860" s="159"/>
      <c r="Z860" s="149"/>
      <c r="AA860" s="149"/>
      <c r="AB860" s="149"/>
      <c r="AC860" s="149"/>
      <c r="AD860" s="149"/>
      <c r="AE860" s="149"/>
      <c r="AF860" s="149"/>
      <c r="AG860" s="149" t="s">
        <v>342</v>
      </c>
      <c r="AH860" s="149">
        <v>1</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c r="A861" s="156"/>
      <c r="B861" s="157"/>
      <c r="C861" s="203" t="s">
        <v>1331</v>
      </c>
      <c r="D861" s="195"/>
      <c r="E861" s="196"/>
      <c r="F861" s="159"/>
      <c r="G861" s="159"/>
      <c r="H861" s="159"/>
      <c r="I861" s="159"/>
      <c r="J861" s="159"/>
      <c r="K861" s="159"/>
      <c r="L861" s="159"/>
      <c r="M861" s="159"/>
      <c r="N861" s="158"/>
      <c r="O861" s="158"/>
      <c r="P861" s="158"/>
      <c r="Q861" s="158"/>
      <c r="R861" s="159"/>
      <c r="S861" s="159"/>
      <c r="T861" s="159"/>
      <c r="U861" s="159"/>
      <c r="V861" s="159"/>
      <c r="W861" s="159"/>
      <c r="X861" s="159"/>
      <c r="Y861" s="159"/>
      <c r="Z861" s="149"/>
      <c r="AA861" s="149"/>
      <c r="AB861" s="149"/>
      <c r="AC861" s="149"/>
      <c r="AD861" s="149"/>
      <c r="AE861" s="149"/>
      <c r="AF861" s="149"/>
      <c r="AG861" s="149" t="s">
        <v>342</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c r="A862" s="156"/>
      <c r="B862" s="157"/>
      <c r="C862" s="203" t="s">
        <v>1332</v>
      </c>
      <c r="D862" s="195"/>
      <c r="E862" s="196">
        <v>9.66</v>
      </c>
      <c r="F862" s="159"/>
      <c r="G862" s="159"/>
      <c r="H862" s="159"/>
      <c r="I862" s="159"/>
      <c r="J862" s="159"/>
      <c r="K862" s="159"/>
      <c r="L862" s="159"/>
      <c r="M862" s="159"/>
      <c r="N862" s="158"/>
      <c r="O862" s="158"/>
      <c r="P862" s="158"/>
      <c r="Q862" s="158"/>
      <c r="R862" s="159"/>
      <c r="S862" s="159"/>
      <c r="T862" s="159"/>
      <c r="U862" s="159"/>
      <c r="V862" s="159"/>
      <c r="W862" s="159"/>
      <c r="X862" s="159"/>
      <c r="Y862" s="159"/>
      <c r="Z862" s="149"/>
      <c r="AA862" s="149"/>
      <c r="AB862" s="149"/>
      <c r="AC862" s="149"/>
      <c r="AD862" s="149"/>
      <c r="AE862" s="149"/>
      <c r="AF862" s="149"/>
      <c r="AG862" s="149" t="s">
        <v>342</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c r="A863" s="156"/>
      <c r="B863" s="157"/>
      <c r="C863" s="203" t="s">
        <v>1333</v>
      </c>
      <c r="D863" s="195"/>
      <c r="E863" s="196">
        <v>12.87</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342</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c r="A864" s="156"/>
      <c r="B864" s="157"/>
      <c r="C864" s="203" t="s">
        <v>1334</v>
      </c>
      <c r="D864" s="195"/>
      <c r="E864" s="196">
        <v>17.239999999999998</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342</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c r="A865" s="156"/>
      <c r="B865" s="157"/>
      <c r="C865" s="203" t="s">
        <v>1335</v>
      </c>
      <c r="D865" s="195"/>
      <c r="E865" s="196">
        <v>13.32</v>
      </c>
      <c r="F865" s="159"/>
      <c r="G865" s="159"/>
      <c r="H865" s="159"/>
      <c r="I865" s="159"/>
      <c r="J865" s="159"/>
      <c r="K865" s="159"/>
      <c r="L865" s="159"/>
      <c r="M865" s="159"/>
      <c r="N865" s="158"/>
      <c r="O865" s="158"/>
      <c r="P865" s="158"/>
      <c r="Q865" s="158"/>
      <c r="R865" s="159"/>
      <c r="S865" s="159"/>
      <c r="T865" s="159"/>
      <c r="U865" s="159"/>
      <c r="V865" s="159"/>
      <c r="W865" s="159"/>
      <c r="X865" s="159"/>
      <c r="Y865" s="159"/>
      <c r="Z865" s="149"/>
      <c r="AA865" s="149"/>
      <c r="AB865" s="149"/>
      <c r="AC865" s="149"/>
      <c r="AD865" s="149"/>
      <c r="AE865" s="149"/>
      <c r="AF865" s="149"/>
      <c r="AG865" s="149" t="s">
        <v>342</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c r="A866" s="156"/>
      <c r="B866" s="157"/>
      <c r="C866" s="207" t="s">
        <v>1330</v>
      </c>
      <c r="D866" s="201"/>
      <c r="E866" s="202">
        <v>53.09</v>
      </c>
      <c r="F866" s="159"/>
      <c r="G866" s="159"/>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342</v>
      </c>
      <c r="AH866" s="149">
        <v>1</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ht="22.5" outlineLevel="1">
      <c r="A867" s="174">
        <v>251</v>
      </c>
      <c r="B867" s="175" t="s">
        <v>1336</v>
      </c>
      <c r="C867" s="190" t="s">
        <v>1337</v>
      </c>
      <c r="D867" s="176" t="s">
        <v>433</v>
      </c>
      <c r="E867" s="177">
        <v>80.19</v>
      </c>
      <c r="F867" s="178"/>
      <c r="G867" s="179">
        <f>ROUND(E867*F867,2)</f>
        <v>0</v>
      </c>
      <c r="H867" s="178"/>
      <c r="I867" s="179">
        <f>ROUND(E867*H867,2)</f>
        <v>0</v>
      </c>
      <c r="J867" s="178"/>
      <c r="K867" s="179">
        <f>ROUND(E867*J867,2)</f>
        <v>0</v>
      </c>
      <c r="L867" s="179">
        <v>21</v>
      </c>
      <c r="M867" s="179">
        <f>G867*(1+L867/100)</f>
        <v>0</v>
      </c>
      <c r="N867" s="177">
        <v>0</v>
      </c>
      <c r="O867" s="177">
        <f>ROUND(E867*N867,2)</f>
        <v>0</v>
      </c>
      <c r="P867" s="177">
        <v>3.5000000000000001E-3</v>
      </c>
      <c r="Q867" s="177">
        <f>ROUND(E867*P867,2)</f>
        <v>0.28000000000000003</v>
      </c>
      <c r="R867" s="179" t="s">
        <v>1327</v>
      </c>
      <c r="S867" s="179" t="s">
        <v>273</v>
      </c>
      <c r="T867" s="180" t="s">
        <v>273</v>
      </c>
      <c r="U867" s="159">
        <v>0.255</v>
      </c>
      <c r="V867" s="159">
        <f>ROUND(E867*U867,2)</f>
        <v>20.45</v>
      </c>
      <c r="W867" s="159"/>
      <c r="X867" s="159" t="s">
        <v>337</v>
      </c>
      <c r="Y867" s="159" t="s">
        <v>275</v>
      </c>
      <c r="Z867" s="149"/>
      <c r="AA867" s="149"/>
      <c r="AB867" s="149"/>
      <c r="AC867" s="149"/>
      <c r="AD867" s="149"/>
      <c r="AE867" s="149"/>
      <c r="AF867" s="149"/>
      <c r="AG867" s="149" t="s">
        <v>338</v>
      </c>
      <c r="AH867" s="149"/>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2">
      <c r="A868" s="156"/>
      <c r="B868" s="157"/>
      <c r="C868" s="203" t="s">
        <v>1338</v>
      </c>
      <c r="D868" s="195"/>
      <c r="E868" s="196">
        <v>80.19</v>
      </c>
      <c r="F868" s="159"/>
      <c r="G868" s="159"/>
      <c r="H868" s="159"/>
      <c r="I868" s="159"/>
      <c r="J868" s="159"/>
      <c r="K868" s="159"/>
      <c r="L868" s="159"/>
      <c r="M868" s="159"/>
      <c r="N868" s="158"/>
      <c r="O868" s="158"/>
      <c r="P868" s="158"/>
      <c r="Q868" s="158"/>
      <c r="R868" s="159"/>
      <c r="S868" s="159"/>
      <c r="T868" s="159"/>
      <c r="U868" s="159"/>
      <c r="V868" s="159"/>
      <c r="W868" s="159"/>
      <c r="X868" s="159"/>
      <c r="Y868" s="159"/>
      <c r="Z868" s="149"/>
      <c r="AA868" s="149"/>
      <c r="AB868" s="149"/>
      <c r="AC868" s="149"/>
      <c r="AD868" s="149"/>
      <c r="AE868" s="149"/>
      <c r="AF868" s="149"/>
      <c r="AG868" s="149" t="s">
        <v>342</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ht="22.5" outlineLevel="1">
      <c r="A869" s="174">
        <v>252</v>
      </c>
      <c r="B869" s="175" t="s">
        <v>1339</v>
      </c>
      <c r="C869" s="190" t="s">
        <v>1340</v>
      </c>
      <c r="D869" s="176" t="s">
        <v>433</v>
      </c>
      <c r="E869" s="177">
        <v>74.91</v>
      </c>
      <c r="F869" s="178"/>
      <c r="G869" s="179">
        <f>ROUND(E869*F869,2)</f>
        <v>0</v>
      </c>
      <c r="H869" s="178"/>
      <c r="I869" s="179">
        <f>ROUND(E869*H869,2)</f>
        <v>0</v>
      </c>
      <c r="J869" s="178"/>
      <c r="K869" s="179">
        <f>ROUND(E869*J869,2)</f>
        <v>0</v>
      </c>
      <c r="L869" s="179">
        <v>21</v>
      </c>
      <c r="M869" s="179">
        <f>G869*(1+L869/100)</f>
        <v>0</v>
      </c>
      <c r="N869" s="177">
        <v>2.9999999999999997E-4</v>
      </c>
      <c r="O869" s="177">
        <f>ROUND(E869*N869,2)</f>
        <v>0.02</v>
      </c>
      <c r="P869" s="177">
        <v>0</v>
      </c>
      <c r="Q869" s="177">
        <f>ROUND(E869*P869,2)</f>
        <v>0</v>
      </c>
      <c r="R869" s="179" t="s">
        <v>1327</v>
      </c>
      <c r="S869" s="179" t="s">
        <v>273</v>
      </c>
      <c r="T869" s="180" t="s">
        <v>273</v>
      </c>
      <c r="U869" s="159">
        <v>0.34720000000000001</v>
      </c>
      <c r="V869" s="159">
        <f>ROUND(E869*U869,2)</f>
        <v>26.01</v>
      </c>
      <c r="W869" s="159"/>
      <c r="X869" s="159" t="s">
        <v>337</v>
      </c>
      <c r="Y869" s="159" t="s">
        <v>275</v>
      </c>
      <c r="Z869" s="149"/>
      <c r="AA869" s="149"/>
      <c r="AB869" s="149"/>
      <c r="AC869" s="149"/>
      <c r="AD869" s="149"/>
      <c r="AE869" s="149"/>
      <c r="AF869" s="149"/>
      <c r="AG869" s="149" t="s">
        <v>338</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2">
      <c r="A870" s="156"/>
      <c r="B870" s="157"/>
      <c r="C870" s="310" t="s">
        <v>1341</v>
      </c>
      <c r="D870" s="311"/>
      <c r="E870" s="311"/>
      <c r="F870" s="311"/>
      <c r="G870" s="311"/>
      <c r="H870" s="159"/>
      <c r="I870" s="159"/>
      <c r="J870" s="159"/>
      <c r="K870" s="159"/>
      <c r="L870" s="159"/>
      <c r="M870" s="159"/>
      <c r="N870" s="158"/>
      <c r="O870" s="158"/>
      <c r="P870" s="158"/>
      <c r="Q870" s="158"/>
      <c r="R870" s="159"/>
      <c r="S870" s="159"/>
      <c r="T870" s="159"/>
      <c r="U870" s="159"/>
      <c r="V870" s="159"/>
      <c r="W870" s="159"/>
      <c r="X870" s="159"/>
      <c r="Y870" s="159"/>
      <c r="Z870" s="149"/>
      <c r="AA870" s="149"/>
      <c r="AB870" s="149"/>
      <c r="AC870" s="149"/>
      <c r="AD870" s="149"/>
      <c r="AE870" s="149"/>
      <c r="AF870" s="149"/>
      <c r="AG870" s="149" t="s">
        <v>278</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2">
      <c r="A871" s="156"/>
      <c r="B871" s="157"/>
      <c r="C871" s="203" t="s">
        <v>1342</v>
      </c>
      <c r="D871" s="195"/>
      <c r="E871" s="196">
        <v>74.91</v>
      </c>
      <c r="F871" s="159"/>
      <c r="G871" s="159"/>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342</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ht="22.5" outlineLevel="1">
      <c r="A872" s="174">
        <v>253</v>
      </c>
      <c r="B872" s="175" t="s">
        <v>1343</v>
      </c>
      <c r="C872" s="190" t="s">
        <v>1344</v>
      </c>
      <c r="D872" s="176" t="s">
        <v>433</v>
      </c>
      <c r="E872" s="177">
        <v>181.5</v>
      </c>
      <c r="F872" s="178"/>
      <c r="G872" s="179">
        <f>ROUND(E872*F872,2)</f>
        <v>0</v>
      </c>
      <c r="H872" s="178"/>
      <c r="I872" s="179">
        <f>ROUND(E872*H872,2)</f>
        <v>0</v>
      </c>
      <c r="J872" s="178"/>
      <c r="K872" s="179">
        <f>ROUND(E872*J872,2)</f>
        <v>0</v>
      </c>
      <c r="L872" s="179">
        <v>21</v>
      </c>
      <c r="M872" s="179">
        <f>G872*(1+L872/100)</f>
        <v>0</v>
      </c>
      <c r="N872" s="177">
        <v>5.5000000000000003E-4</v>
      </c>
      <c r="O872" s="177">
        <f>ROUND(E872*N872,2)</f>
        <v>0.1</v>
      </c>
      <c r="P872" s="177">
        <v>0</v>
      </c>
      <c r="Q872" s="177">
        <f>ROUND(E872*P872,2)</f>
        <v>0</v>
      </c>
      <c r="R872" s="179" t="s">
        <v>1327</v>
      </c>
      <c r="S872" s="179" t="s">
        <v>273</v>
      </c>
      <c r="T872" s="180" t="s">
        <v>273</v>
      </c>
      <c r="U872" s="159">
        <v>0.34720000000000001</v>
      </c>
      <c r="V872" s="159">
        <f>ROUND(E872*U872,2)</f>
        <v>63.02</v>
      </c>
      <c r="W872" s="159"/>
      <c r="X872" s="159" t="s">
        <v>337</v>
      </c>
      <c r="Y872" s="159" t="s">
        <v>275</v>
      </c>
      <c r="Z872" s="149"/>
      <c r="AA872" s="149"/>
      <c r="AB872" s="149"/>
      <c r="AC872" s="149"/>
      <c r="AD872" s="149"/>
      <c r="AE872" s="149"/>
      <c r="AF872" s="149"/>
      <c r="AG872" s="149" t="s">
        <v>338</v>
      </c>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2">
      <c r="A873" s="156"/>
      <c r="B873" s="157"/>
      <c r="C873" s="310" t="s">
        <v>1341</v>
      </c>
      <c r="D873" s="311"/>
      <c r="E873" s="311"/>
      <c r="F873" s="311"/>
      <c r="G873" s="311"/>
      <c r="H873" s="159"/>
      <c r="I873" s="159"/>
      <c r="J873" s="159"/>
      <c r="K873" s="159"/>
      <c r="L873" s="159"/>
      <c r="M873" s="159"/>
      <c r="N873" s="158"/>
      <c r="O873" s="158"/>
      <c r="P873" s="158"/>
      <c r="Q873" s="158"/>
      <c r="R873" s="159"/>
      <c r="S873" s="159"/>
      <c r="T873" s="159"/>
      <c r="U873" s="159"/>
      <c r="V873" s="159"/>
      <c r="W873" s="159"/>
      <c r="X873" s="159"/>
      <c r="Y873" s="159"/>
      <c r="Z873" s="149"/>
      <c r="AA873" s="149"/>
      <c r="AB873" s="149"/>
      <c r="AC873" s="149"/>
      <c r="AD873" s="149"/>
      <c r="AE873" s="149"/>
      <c r="AF873" s="149"/>
      <c r="AG873" s="149" t="s">
        <v>278</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c r="A874" s="156"/>
      <c r="B874" s="157"/>
      <c r="C874" s="203" t="s">
        <v>1345</v>
      </c>
      <c r="D874" s="195"/>
      <c r="E874" s="196">
        <v>181.5</v>
      </c>
      <c r="F874" s="159"/>
      <c r="G874" s="159"/>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342</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ht="22.5" outlineLevel="1">
      <c r="A875" s="174">
        <v>254</v>
      </c>
      <c r="B875" s="175" t="s">
        <v>1346</v>
      </c>
      <c r="C875" s="190" t="s">
        <v>1347</v>
      </c>
      <c r="D875" s="176" t="s">
        <v>469</v>
      </c>
      <c r="E875" s="177">
        <v>10.25</v>
      </c>
      <c r="F875" s="178"/>
      <c r="G875" s="179">
        <f>ROUND(E875*F875,2)</f>
        <v>0</v>
      </c>
      <c r="H875" s="178"/>
      <c r="I875" s="179">
        <f>ROUND(E875*H875,2)</f>
        <v>0</v>
      </c>
      <c r="J875" s="178"/>
      <c r="K875" s="179">
        <f>ROUND(E875*J875,2)</f>
        <v>0</v>
      </c>
      <c r="L875" s="179">
        <v>21</v>
      </c>
      <c r="M875" s="179">
        <f>G875*(1+L875/100)</f>
        <v>0</v>
      </c>
      <c r="N875" s="177">
        <v>3.6999999999999999E-4</v>
      </c>
      <c r="O875" s="177">
        <f>ROUND(E875*N875,2)</f>
        <v>0</v>
      </c>
      <c r="P875" s="177">
        <v>0</v>
      </c>
      <c r="Q875" s="177">
        <f>ROUND(E875*P875,2)</f>
        <v>0</v>
      </c>
      <c r="R875" s="179" t="s">
        <v>1327</v>
      </c>
      <c r="S875" s="179" t="s">
        <v>273</v>
      </c>
      <c r="T875" s="180" t="s">
        <v>273</v>
      </c>
      <c r="U875" s="159">
        <v>0.152</v>
      </c>
      <c r="V875" s="159">
        <f>ROUND(E875*U875,2)</f>
        <v>1.56</v>
      </c>
      <c r="W875" s="159"/>
      <c r="X875" s="159" t="s">
        <v>337</v>
      </c>
      <c r="Y875" s="159" t="s">
        <v>275</v>
      </c>
      <c r="Z875" s="149"/>
      <c r="AA875" s="149"/>
      <c r="AB875" s="149"/>
      <c r="AC875" s="149"/>
      <c r="AD875" s="149"/>
      <c r="AE875" s="149"/>
      <c r="AF875" s="149"/>
      <c r="AG875" s="149" t="s">
        <v>338</v>
      </c>
      <c r="AH875" s="149"/>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2">
      <c r="A876" s="156"/>
      <c r="B876" s="157"/>
      <c r="C876" s="203" t="s">
        <v>1348</v>
      </c>
      <c r="D876" s="195"/>
      <c r="E876" s="196">
        <v>10.25</v>
      </c>
      <c r="F876" s="159"/>
      <c r="G876" s="159"/>
      <c r="H876" s="159"/>
      <c r="I876" s="159"/>
      <c r="J876" s="159"/>
      <c r="K876" s="159"/>
      <c r="L876" s="159"/>
      <c r="M876" s="159"/>
      <c r="N876" s="158"/>
      <c r="O876" s="158"/>
      <c r="P876" s="158"/>
      <c r="Q876" s="158"/>
      <c r="R876" s="159"/>
      <c r="S876" s="159"/>
      <c r="T876" s="159"/>
      <c r="U876" s="159"/>
      <c r="V876" s="159"/>
      <c r="W876" s="159"/>
      <c r="X876" s="159"/>
      <c r="Y876" s="159"/>
      <c r="Z876" s="149"/>
      <c r="AA876" s="149"/>
      <c r="AB876" s="149"/>
      <c r="AC876" s="149"/>
      <c r="AD876" s="149"/>
      <c r="AE876" s="149"/>
      <c r="AF876" s="149"/>
      <c r="AG876" s="149" t="s">
        <v>342</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c r="A877" s="182">
        <v>255</v>
      </c>
      <c r="B877" s="183" t="s">
        <v>1349</v>
      </c>
      <c r="C877" s="191" t="s">
        <v>1350</v>
      </c>
      <c r="D877" s="184" t="s">
        <v>469</v>
      </c>
      <c r="E877" s="185">
        <v>185</v>
      </c>
      <c r="F877" s="186"/>
      <c r="G877" s="187">
        <f>ROUND(E877*F877,2)</f>
        <v>0</v>
      </c>
      <c r="H877" s="186"/>
      <c r="I877" s="187">
        <f>ROUND(E877*H877,2)</f>
        <v>0</v>
      </c>
      <c r="J877" s="186"/>
      <c r="K877" s="187">
        <f>ROUND(E877*J877,2)</f>
        <v>0</v>
      </c>
      <c r="L877" s="187">
        <v>21</v>
      </c>
      <c r="M877" s="187">
        <f>G877*(1+L877/100)</f>
        <v>0</v>
      </c>
      <c r="N877" s="185">
        <v>6.0000000000000002E-5</v>
      </c>
      <c r="O877" s="185">
        <f>ROUND(E877*N877,2)</f>
        <v>0.01</v>
      </c>
      <c r="P877" s="185">
        <v>0</v>
      </c>
      <c r="Q877" s="185">
        <f>ROUND(E877*P877,2)</f>
        <v>0</v>
      </c>
      <c r="R877" s="187" t="s">
        <v>523</v>
      </c>
      <c r="S877" s="187" t="s">
        <v>273</v>
      </c>
      <c r="T877" s="188" t="s">
        <v>273</v>
      </c>
      <c r="U877" s="159">
        <v>0</v>
      </c>
      <c r="V877" s="159">
        <f>ROUND(E877*U877,2)</f>
        <v>0</v>
      </c>
      <c r="W877" s="159"/>
      <c r="X877" s="159" t="s">
        <v>524</v>
      </c>
      <c r="Y877" s="159" t="s">
        <v>275</v>
      </c>
      <c r="Z877" s="149"/>
      <c r="AA877" s="149"/>
      <c r="AB877" s="149"/>
      <c r="AC877" s="149"/>
      <c r="AD877" s="149"/>
      <c r="AE877" s="149"/>
      <c r="AF877" s="149"/>
      <c r="AG877" s="149" t="s">
        <v>525</v>
      </c>
      <c r="AH877" s="149"/>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c r="A878" s="174">
        <v>256</v>
      </c>
      <c r="B878" s="175" t="s">
        <v>1351</v>
      </c>
      <c r="C878" s="190" t="s">
        <v>1352</v>
      </c>
      <c r="D878" s="176" t="s">
        <v>433</v>
      </c>
      <c r="E878" s="177">
        <v>88.240899999999996</v>
      </c>
      <c r="F878" s="178"/>
      <c r="G878" s="179">
        <f>ROUND(E878*F878,2)</f>
        <v>0</v>
      </c>
      <c r="H878" s="178"/>
      <c r="I878" s="179">
        <f>ROUND(E878*H878,2)</f>
        <v>0</v>
      </c>
      <c r="J878" s="178"/>
      <c r="K878" s="179">
        <f>ROUND(E878*J878,2)</f>
        <v>0</v>
      </c>
      <c r="L878" s="179">
        <v>21</v>
      </c>
      <c r="M878" s="179">
        <f>G878*(1+L878/100)</f>
        <v>0</v>
      </c>
      <c r="N878" s="177">
        <v>2.5000000000000001E-3</v>
      </c>
      <c r="O878" s="177">
        <f>ROUND(E878*N878,2)</f>
        <v>0.22</v>
      </c>
      <c r="P878" s="177">
        <v>0</v>
      </c>
      <c r="Q878" s="177">
        <f>ROUND(E878*P878,2)</f>
        <v>0</v>
      </c>
      <c r="R878" s="179"/>
      <c r="S878" s="179" t="s">
        <v>323</v>
      </c>
      <c r="T878" s="180" t="s">
        <v>274</v>
      </c>
      <c r="U878" s="159">
        <v>0</v>
      </c>
      <c r="V878" s="159">
        <f>ROUND(E878*U878,2)</f>
        <v>0</v>
      </c>
      <c r="W878" s="159"/>
      <c r="X878" s="159" t="s">
        <v>524</v>
      </c>
      <c r="Y878" s="159" t="s">
        <v>275</v>
      </c>
      <c r="Z878" s="149"/>
      <c r="AA878" s="149"/>
      <c r="AB878" s="149"/>
      <c r="AC878" s="149"/>
      <c r="AD878" s="149"/>
      <c r="AE878" s="149"/>
      <c r="AF878" s="149"/>
      <c r="AG878" s="149" t="s">
        <v>525</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2">
      <c r="A879" s="156"/>
      <c r="B879" s="157"/>
      <c r="C879" s="203" t="s">
        <v>1353</v>
      </c>
      <c r="D879" s="195"/>
      <c r="E879" s="196">
        <v>74.91</v>
      </c>
      <c r="F879" s="159"/>
      <c r="G879" s="159"/>
      <c r="H879" s="159"/>
      <c r="I879" s="159"/>
      <c r="J879" s="159"/>
      <c r="K879" s="159"/>
      <c r="L879" s="159"/>
      <c r="M879" s="159"/>
      <c r="N879" s="158"/>
      <c r="O879" s="158"/>
      <c r="P879" s="158"/>
      <c r="Q879" s="158"/>
      <c r="R879" s="159"/>
      <c r="S879" s="159"/>
      <c r="T879" s="159"/>
      <c r="U879" s="159"/>
      <c r="V879" s="159"/>
      <c r="W879" s="159"/>
      <c r="X879" s="159"/>
      <c r="Y879" s="159"/>
      <c r="Z879" s="149"/>
      <c r="AA879" s="149"/>
      <c r="AB879" s="149"/>
      <c r="AC879" s="149"/>
      <c r="AD879" s="149"/>
      <c r="AE879" s="149"/>
      <c r="AF879" s="149"/>
      <c r="AG879" s="149" t="s">
        <v>342</v>
      </c>
      <c r="AH879" s="149">
        <v>0</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3">
      <c r="A880" s="156"/>
      <c r="B880" s="157"/>
      <c r="C880" s="203" t="s">
        <v>1354</v>
      </c>
      <c r="D880" s="195"/>
      <c r="E880" s="196">
        <v>5.3090000000000002</v>
      </c>
      <c r="F880" s="159"/>
      <c r="G880" s="159"/>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342</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c r="A881" s="156"/>
      <c r="B881" s="157"/>
      <c r="C881" s="204" t="s">
        <v>1253</v>
      </c>
      <c r="D881" s="197"/>
      <c r="E881" s="198">
        <v>8.0219000000000005</v>
      </c>
      <c r="F881" s="159"/>
      <c r="G881" s="159"/>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342</v>
      </c>
      <c r="AH881" s="149">
        <v>4</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ht="22.5" outlineLevel="1">
      <c r="A882" s="174">
        <v>257</v>
      </c>
      <c r="B882" s="175" t="s">
        <v>1355</v>
      </c>
      <c r="C882" s="190" t="s">
        <v>1356</v>
      </c>
      <c r="D882" s="176" t="s">
        <v>433</v>
      </c>
      <c r="E882" s="177">
        <v>213.54079999999999</v>
      </c>
      <c r="F882" s="178"/>
      <c r="G882" s="179">
        <f>ROUND(E882*F882,2)</f>
        <v>0</v>
      </c>
      <c r="H882" s="178"/>
      <c r="I882" s="179">
        <f>ROUND(E882*H882,2)</f>
        <v>0</v>
      </c>
      <c r="J882" s="178"/>
      <c r="K882" s="179">
        <f>ROUND(E882*J882,2)</f>
        <v>0</v>
      </c>
      <c r="L882" s="179">
        <v>21</v>
      </c>
      <c r="M882" s="179">
        <f>G882*(1+L882/100)</f>
        <v>0</v>
      </c>
      <c r="N882" s="177">
        <v>3.8999999999999998E-3</v>
      </c>
      <c r="O882" s="177">
        <f>ROUND(E882*N882,2)</f>
        <v>0.83</v>
      </c>
      <c r="P882" s="177">
        <v>0</v>
      </c>
      <c r="Q882" s="177">
        <f>ROUND(E882*P882,2)</f>
        <v>0</v>
      </c>
      <c r="R882" s="179" t="s">
        <v>523</v>
      </c>
      <c r="S882" s="179" t="s">
        <v>273</v>
      </c>
      <c r="T882" s="180" t="s">
        <v>273</v>
      </c>
      <c r="U882" s="159">
        <v>0</v>
      </c>
      <c r="V882" s="159">
        <f>ROUND(E882*U882,2)</f>
        <v>0</v>
      </c>
      <c r="W882" s="159"/>
      <c r="X882" s="159" t="s">
        <v>524</v>
      </c>
      <c r="Y882" s="159" t="s">
        <v>275</v>
      </c>
      <c r="Z882" s="149"/>
      <c r="AA882" s="149"/>
      <c r="AB882" s="149"/>
      <c r="AC882" s="149"/>
      <c r="AD882" s="149"/>
      <c r="AE882" s="149"/>
      <c r="AF882" s="149"/>
      <c r="AG882" s="149" t="s">
        <v>525</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2">
      <c r="A883" s="156"/>
      <c r="B883" s="157"/>
      <c r="C883" s="203" t="s">
        <v>1357</v>
      </c>
      <c r="D883" s="195"/>
      <c r="E883" s="196">
        <v>181.5</v>
      </c>
      <c r="F883" s="159"/>
      <c r="G883" s="159"/>
      <c r="H883" s="159"/>
      <c r="I883" s="159"/>
      <c r="J883" s="159"/>
      <c r="K883" s="159"/>
      <c r="L883" s="159"/>
      <c r="M883" s="159"/>
      <c r="N883" s="158"/>
      <c r="O883" s="158"/>
      <c r="P883" s="158"/>
      <c r="Q883" s="158"/>
      <c r="R883" s="159"/>
      <c r="S883" s="159"/>
      <c r="T883" s="159"/>
      <c r="U883" s="159"/>
      <c r="V883" s="159"/>
      <c r="W883" s="159"/>
      <c r="X883" s="159"/>
      <c r="Y883" s="159"/>
      <c r="Z883" s="149"/>
      <c r="AA883" s="149"/>
      <c r="AB883" s="149"/>
      <c r="AC883" s="149"/>
      <c r="AD883" s="149"/>
      <c r="AE883" s="149"/>
      <c r="AF883" s="149"/>
      <c r="AG883" s="149" t="s">
        <v>342</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c r="A884" s="156"/>
      <c r="B884" s="157"/>
      <c r="C884" s="203" t="s">
        <v>1358</v>
      </c>
      <c r="D884" s="195"/>
      <c r="E884" s="196">
        <v>12.628</v>
      </c>
      <c r="F884" s="159"/>
      <c r="G884" s="159"/>
      <c r="H884" s="159"/>
      <c r="I884" s="159"/>
      <c r="J884" s="159"/>
      <c r="K884" s="159"/>
      <c r="L884" s="159"/>
      <c r="M884" s="159"/>
      <c r="N884" s="158"/>
      <c r="O884" s="158"/>
      <c r="P884" s="158"/>
      <c r="Q884" s="158"/>
      <c r="R884" s="159"/>
      <c r="S884" s="159"/>
      <c r="T884" s="159"/>
      <c r="U884" s="159"/>
      <c r="V884" s="159"/>
      <c r="W884" s="159"/>
      <c r="X884" s="159"/>
      <c r="Y884" s="159"/>
      <c r="Z884" s="149"/>
      <c r="AA884" s="149"/>
      <c r="AB884" s="149"/>
      <c r="AC884" s="149"/>
      <c r="AD884" s="149"/>
      <c r="AE884" s="149"/>
      <c r="AF884" s="149"/>
      <c r="AG884" s="149" t="s">
        <v>342</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c r="A885" s="156"/>
      <c r="B885" s="157"/>
      <c r="C885" s="204" t="s">
        <v>1253</v>
      </c>
      <c r="D885" s="197"/>
      <c r="E885" s="198">
        <v>19.412800000000001</v>
      </c>
      <c r="F885" s="159"/>
      <c r="G885" s="159"/>
      <c r="H885" s="159"/>
      <c r="I885" s="159"/>
      <c r="J885" s="159"/>
      <c r="K885" s="159"/>
      <c r="L885" s="159"/>
      <c r="M885" s="159"/>
      <c r="N885" s="158"/>
      <c r="O885" s="158"/>
      <c r="P885" s="158"/>
      <c r="Q885" s="158"/>
      <c r="R885" s="159"/>
      <c r="S885" s="159"/>
      <c r="T885" s="159"/>
      <c r="U885" s="159"/>
      <c r="V885" s="159"/>
      <c r="W885" s="159"/>
      <c r="X885" s="159"/>
      <c r="Y885" s="159"/>
      <c r="Z885" s="149"/>
      <c r="AA885" s="149"/>
      <c r="AB885" s="149"/>
      <c r="AC885" s="149"/>
      <c r="AD885" s="149"/>
      <c r="AE885" s="149"/>
      <c r="AF885" s="149"/>
      <c r="AG885" s="149" t="s">
        <v>342</v>
      </c>
      <c r="AH885" s="149">
        <v>4</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1">
      <c r="A886" s="174">
        <v>258</v>
      </c>
      <c r="B886" s="175" t="s">
        <v>1359</v>
      </c>
      <c r="C886" s="190" t="s">
        <v>1360</v>
      </c>
      <c r="D886" s="176" t="s">
        <v>360</v>
      </c>
      <c r="E886" s="177">
        <v>1.2193000000000001</v>
      </c>
      <c r="F886" s="178"/>
      <c r="G886" s="179">
        <f>ROUND(E886*F886,2)</f>
        <v>0</v>
      </c>
      <c r="H886" s="178"/>
      <c r="I886" s="179">
        <f>ROUND(E886*H886,2)</f>
        <v>0</v>
      </c>
      <c r="J886" s="178"/>
      <c r="K886" s="179">
        <f>ROUND(E886*J886,2)</f>
        <v>0</v>
      </c>
      <c r="L886" s="179">
        <v>21</v>
      </c>
      <c r="M886" s="179">
        <f>G886*(1+L886/100)</f>
        <v>0</v>
      </c>
      <c r="N886" s="177">
        <v>0</v>
      </c>
      <c r="O886" s="177">
        <f>ROUND(E886*N886,2)</f>
        <v>0</v>
      </c>
      <c r="P886" s="177">
        <v>0</v>
      </c>
      <c r="Q886" s="177">
        <f>ROUND(E886*P886,2)</f>
        <v>0</v>
      </c>
      <c r="R886" s="179" t="s">
        <v>1327</v>
      </c>
      <c r="S886" s="179" t="s">
        <v>273</v>
      </c>
      <c r="T886" s="180" t="s">
        <v>273</v>
      </c>
      <c r="U886" s="159">
        <v>1.091</v>
      </c>
      <c r="V886" s="159">
        <f>ROUND(E886*U886,2)</f>
        <v>1.33</v>
      </c>
      <c r="W886" s="159"/>
      <c r="X886" s="159" t="s">
        <v>1042</v>
      </c>
      <c r="Y886" s="159" t="s">
        <v>275</v>
      </c>
      <c r="Z886" s="149"/>
      <c r="AA886" s="149"/>
      <c r="AB886" s="149"/>
      <c r="AC886" s="149"/>
      <c r="AD886" s="149"/>
      <c r="AE886" s="149"/>
      <c r="AF886" s="149"/>
      <c r="AG886" s="149" t="s">
        <v>1043</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2">
      <c r="A887" s="156"/>
      <c r="B887" s="157"/>
      <c r="C887" s="319" t="s">
        <v>1361</v>
      </c>
      <c r="D887" s="320"/>
      <c r="E887" s="320"/>
      <c r="F887" s="320"/>
      <c r="G887" s="320"/>
      <c r="H887" s="159"/>
      <c r="I887" s="159"/>
      <c r="J887" s="159"/>
      <c r="K887" s="159"/>
      <c r="L887" s="159"/>
      <c r="M887" s="159"/>
      <c r="N887" s="158"/>
      <c r="O887" s="158"/>
      <c r="P887" s="158"/>
      <c r="Q887" s="158"/>
      <c r="R887" s="159"/>
      <c r="S887" s="159"/>
      <c r="T887" s="159"/>
      <c r="U887" s="159"/>
      <c r="V887" s="159"/>
      <c r="W887" s="159"/>
      <c r="X887" s="159"/>
      <c r="Y887" s="159"/>
      <c r="Z887" s="149"/>
      <c r="AA887" s="149"/>
      <c r="AB887" s="149"/>
      <c r="AC887" s="149"/>
      <c r="AD887" s="149"/>
      <c r="AE887" s="149"/>
      <c r="AF887" s="149"/>
      <c r="AG887" s="149" t="s">
        <v>340</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2">
      <c r="A888" s="156"/>
      <c r="B888" s="157"/>
      <c r="C888" s="203" t="s">
        <v>1045</v>
      </c>
      <c r="D888" s="195"/>
      <c r="E888" s="196"/>
      <c r="F888" s="159"/>
      <c r="G888" s="159"/>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342</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c r="A889" s="156"/>
      <c r="B889" s="157"/>
      <c r="C889" s="203" t="s">
        <v>1362</v>
      </c>
      <c r="D889" s="195"/>
      <c r="E889" s="196"/>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342</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c r="A890" s="156"/>
      <c r="B890" s="157"/>
      <c r="C890" s="203" t="s">
        <v>1363</v>
      </c>
      <c r="D890" s="195"/>
      <c r="E890" s="196">
        <v>1.2193000000000001</v>
      </c>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342</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c r="A891" s="164" t="s">
        <v>268</v>
      </c>
      <c r="B891" s="165" t="s">
        <v>221</v>
      </c>
      <c r="C891" s="189" t="s">
        <v>222</v>
      </c>
      <c r="D891" s="166"/>
      <c r="E891" s="167"/>
      <c r="F891" s="168"/>
      <c r="G891" s="168">
        <f>SUMIF(AG892:AG925,"&lt;&gt;NOR",G892:G925)</f>
        <v>0</v>
      </c>
      <c r="H891" s="168"/>
      <c r="I891" s="168">
        <f>SUM(I892:I925)</f>
        <v>0</v>
      </c>
      <c r="J891" s="168"/>
      <c r="K891" s="168">
        <f>SUM(K892:K925)</f>
        <v>0</v>
      </c>
      <c r="L891" s="168"/>
      <c r="M891" s="168">
        <f>SUM(M892:M925)</f>
        <v>0</v>
      </c>
      <c r="N891" s="167"/>
      <c r="O891" s="167">
        <f>SUM(O892:O925)</f>
        <v>12.79</v>
      </c>
      <c r="P891" s="167"/>
      <c r="Q891" s="167">
        <f>SUM(Q892:Q925)</f>
        <v>0</v>
      </c>
      <c r="R891" s="168"/>
      <c r="S891" s="168"/>
      <c r="T891" s="169"/>
      <c r="U891" s="163"/>
      <c r="V891" s="163">
        <f>SUM(V892:V925)</f>
        <v>502.82</v>
      </c>
      <c r="W891" s="163"/>
      <c r="X891" s="163"/>
      <c r="Y891" s="163"/>
      <c r="AG891" t="s">
        <v>269</v>
      </c>
    </row>
    <row r="892" spans="1:60" outlineLevel="1">
      <c r="A892" s="174">
        <v>259</v>
      </c>
      <c r="B892" s="175" t="s">
        <v>1364</v>
      </c>
      <c r="C892" s="190" t="s">
        <v>1365</v>
      </c>
      <c r="D892" s="176" t="s">
        <v>433</v>
      </c>
      <c r="E892" s="177">
        <v>414.62290000000002</v>
      </c>
      <c r="F892" s="178"/>
      <c r="G892" s="179">
        <f>ROUND(E892*F892,2)</f>
        <v>0</v>
      </c>
      <c r="H892" s="178"/>
      <c r="I892" s="179">
        <f>ROUND(E892*H892,2)</f>
        <v>0</v>
      </c>
      <c r="J892" s="178"/>
      <c r="K892" s="179">
        <f>ROUND(E892*J892,2)</f>
        <v>0</v>
      </c>
      <c r="L892" s="179">
        <v>21</v>
      </c>
      <c r="M892" s="179">
        <f>G892*(1+L892/100)</f>
        <v>0</v>
      </c>
      <c r="N892" s="177">
        <v>2.1000000000000001E-4</v>
      </c>
      <c r="O892" s="177">
        <f>ROUND(E892*N892,2)</f>
        <v>0.09</v>
      </c>
      <c r="P892" s="177">
        <v>0</v>
      </c>
      <c r="Q892" s="177">
        <f>ROUND(E892*P892,2)</f>
        <v>0</v>
      </c>
      <c r="R892" s="179" t="s">
        <v>1297</v>
      </c>
      <c r="S892" s="179" t="s">
        <v>273</v>
      </c>
      <c r="T892" s="180" t="s">
        <v>273</v>
      </c>
      <c r="U892" s="159">
        <v>0.05</v>
      </c>
      <c r="V892" s="159">
        <f>ROUND(E892*U892,2)</f>
        <v>20.73</v>
      </c>
      <c r="W892" s="159"/>
      <c r="X892" s="159" t="s">
        <v>337</v>
      </c>
      <c r="Y892" s="159" t="s">
        <v>275</v>
      </c>
      <c r="Z892" s="149"/>
      <c r="AA892" s="149"/>
      <c r="AB892" s="149"/>
      <c r="AC892" s="149"/>
      <c r="AD892" s="149"/>
      <c r="AE892" s="149"/>
      <c r="AF892" s="149"/>
      <c r="AG892" s="149" t="s">
        <v>338</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2">
      <c r="A893" s="156"/>
      <c r="B893" s="157"/>
      <c r="C893" s="310" t="s">
        <v>1366</v>
      </c>
      <c r="D893" s="311"/>
      <c r="E893" s="311"/>
      <c r="F893" s="311"/>
      <c r="G893" s="311"/>
      <c r="H893" s="159"/>
      <c r="I893" s="159"/>
      <c r="J893" s="159"/>
      <c r="K893" s="159"/>
      <c r="L893" s="159"/>
      <c r="M893" s="159"/>
      <c r="N893" s="158"/>
      <c r="O893" s="158"/>
      <c r="P893" s="158"/>
      <c r="Q893" s="158"/>
      <c r="R893" s="159"/>
      <c r="S893" s="159"/>
      <c r="T893" s="159"/>
      <c r="U893" s="159"/>
      <c r="V893" s="159"/>
      <c r="W893" s="159"/>
      <c r="X893" s="159"/>
      <c r="Y893" s="159"/>
      <c r="Z893" s="149"/>
      <c r="AA893" s="149"/>
      <c r="AB893" s="149"/>
      <c r="AC893" s="149"/>
      <c r="AD893" s="149"/>
      <c r="AE893" s="149"/>
      <c r="AF893" s="149"/>
      <c r="AG893" s="149" t="s">
        <v>278</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2">
      <c r="A894" s="156"/>
      <c r="B894" s="157"/>
      <c r="C894" s="203" t="s">
        <v>1367</v>
      </c>
      <c r="D894" s="195"/>
      <c r="E894" s="196">
        <v>414.62290000000002</v>
      </c>
      <c r="F894" s="159"/>
      <c r="G894" s="159"/>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342</v>
      </c>
      <c r="AH894" s="149">
        <v>5</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ht="22.5" outlineLevel="1">
      <c r="A895" s="174">
        <v>260</v>
      </c>
      <c r="B895" s="175" t="s">
        <v>1368</v>
      </c>
      <c r="C895" s="190" t="s">
        <v>1369</v>
      </c>
      <c r="D895" s="176" t="s">
        <v>433</v>
      </c>
      <c r="E895" s="177">
        <v>414.62290000000002</v>
      </c>
      <c r="F895" s="178"/>
      <c r="G895" s="179">
        <f>ROUND(E895*F895,2)</f>
        <v>0</v>
      </c>
      <c r="H895" s="178"/>
      <c r="I895" s="179">
        <f>ROUND(E895*H895,2)</f>
        <v>0</v>
      </c>
      <c r="J895" s="178"/>
      <c r="K895" s="179">
        <f>ROUND(E895*J895,2)</f>
        <v>0</v>
      </c>
      <c r="L895" s="179">
        <v>21</v>
      </c>
      <c r="M895" s="179">
        <f>G895*(1+L895/100)</f>
        <v>0</v>
      </c>
      <c r="N895" s="177">
        <v>4.9100000000000003E-3</v>
      </c>
      <c r="O895" s="177">
        <f>ROUND(E895*N895,2)</f>
        <v>2.04</v>
      </c>
      <c r="P895" s="177">
        <v>0</v>
      </c>
      <c r="Q895" s="177">
        <f>ROUND(E895*P895,2)</f>
        <v>0</v>
      </c>
      <c r="R895" s="179" t="s">
        <v>1297</v>
      </c>
      <c r="S895" s="179" t="s">
        <v>273</v>
      </c>
      <c r="T895" s="180" t="s">
        <v>273</v>
      </c>
      <c r="U895" s="159">
        <v>1.0165</v>
      </c>
      <c r="V895" s="159">
        <f>ROUND(E895*U895,2)</f>
        <v>421.46</v>
      </c>
      <c r="W895" s="159"/>
      <c r="X895" s="159" t="s">
        <v>337</v>
      </c>
      <c r="Y895" s="159" t="s">
        <v>275</v>
      </c>
      <c r="Z895" s="149"/>
      <c r="AA895" s="149"/>
      <c r="AB895" s="149"/>
      <c r="AC895" s="149"/>
      <c r="AD895" s="149"/>
      <c r="AE895" s="149"/>
      <c r="AF895" s="149"/>
      <c r="AG895" s="149" t="s">
        <v>338</v>
      </c>
      <c r="AH895" s="149"/>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2">
      <c r="A896" s="156"/>
      <c r="B896" s="157"/>
      <c r="C896" s="310" t="s">
        <v>1370</v>
      </c>
      <c r="D896" s="311"/>
      <c r="E896" s="311"/>
      <c r="F896" s="311"/>
      <c r="G896" s="311"/>
      <c r="H896" s="159"/>
      <c r="I896" s="159"/>
      <c r="J896" s="159"/>
      <c r="K896" s="159"/>
      <c r="L896" s="159"/>
      <c r="M896" s="159"/>
      <c r="N896" s="158"/>
      <c r="O896" s="158"/>
      <c r="P896" s="158"/>
      <c r="Q896" s="158"/>
      <c r="R896" s="159"/>
      <c r="S896" s="159"/>
      <c r="T896" s="159"/>
      <c r="U896" s="159"/>
      <c r="V896" s="159"/>
      <c r="W896" s="159"/>
      <c r="X896" s="159"/>
      <c r="Y896" s="159"/>
      <c r="Z896" s="149"/>
      <c r="AA896" s="149"/>
      <c r="AB896" s="149"/>
      <c r="AC896" s="149"/>
      <c r="AD896" s="149"/>
      <c r="AE896" s="149"/>
      <c r="AF896" s="149"/>
      <c r="AG896" s="149" t="s">
        <v>278</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2">
      <c r="A897" s="156"/>
      <c r="B897" s="157"/>
      <c r="C897" s="203" t="s">
        <v>1371</v>
      </c>
      <c r="D897" s="195"/>
      <c r="E897" s="196">
        <v>96.5</v>
      </c>
      <c r="F897" s="159"/>
      <c r="G897" s="159"/>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342</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c r="A898" s="156"/>
      <c r="B898" s="157"/>
      <c r="C898" s="203" t="s">
        <v>1372</v>
      </c>
      <c r="D898" s="195"/>
      <c r="E898" s="196">
        <v>2.7185999999999999</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342</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c r="A899" s="156"/>
      <c r="B899" s="157"/>
      <c r="C899" s="203" t="s">
        <v>1373</v>
      </c>
      <c r="D899" s="195"/>
      <c r="E899" s="196">
        <v>-16.783999999999999</v>
      </c>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342</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c r="A900" s="156"/>
      <c r="B900" s="157"/>
      <c r="C900" s="203" t="s">
        <v>1374</v>
      </c>
      <c r="D900" s="195"/>
      <c r="E900" s="196">
        <v>43.8</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342</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c r="A901" s="156"/>
      <c r="B901" s="157"/>
      <c r="C901" s="203" t="s">
        <v>1375</v>
      </c>
      <c r="D901" s="195"/>
      <c r="E901" s="196">
        <v>3.16</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342</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c r="A902" s="156"/>
      <c r="B902" s="157"/>
      <c r="C902" s="203" t="s">
        <v>1376</v>
      </c>
      <c r="D902" s="195"/>
      <c r="E902" s="196">
        <v>-6.4</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342</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c r="A903" s="156"/>
      <c r="B903" s="157"/>
      <c r="C903" s="203" t="s">
        <v>1377</v>
      </c>
      <c r="D903" s="195"/>
      <c r="E903" s="196">
        <v>56.04</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342</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c r="A904" s="156"/>
      <c r="B904" s="157"/>
      <c r="C904" s="203" t="s">
        <v>1378</v>
      </c>
      <c r="D904" s="195"/>
      <c r="E904" s="196">
        <v>5.4550000000000001</v>
      </c>
      <c r="F904" s="159"/>
      <c r="G904" s="159"/>
      <c r="H904" s="159"/>
      <c r="I904" s="159"/>
      <c r="J904" s="159"/>
      <c r="K904" s="159"/>
      <c r="L904" s="159"/>
      <c r="M904" s="159"/>
      <c r="N904" s="158"/>
      <c r="O904" s="158"/>
      <c r="P904" s="158"/>
      <c r="Q904" s="158"/>
      <c r="R904" s="159"/>
      <c r="S904" s="159"/>
      <c r="T904" s="159"/>
      <c r="U904" s="159"/>
      <c r="V904" s="159"/>
      <c r="W904" s="159"/>
      <c r="X904" s="159"/>
      <c r="Y904" s="159"/>
      <c r="Z904" s="149"/>
      <c r="AA904" s="149"/>
      <c r="AB904" s="149"/>
      <c r="AC904" s="149"/>
      <c r="AD904" s="149"/>
      <c r="AE904" s="149"/>
      <c r="AF904" s="149"/>
      <c r="AG904" s="149" t="s">
        <v>342</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c r="A905" s="156"/>
      <c r="B905" s="157"/>
      <c r="C905" s="203" t="s">
        <v>1379</v>
      </c>
      <c r="D905" s="195"/>
      <c r="E905" s="196">
        <v>-5.1135999999999999</v>
      </c>
      <c r="F905" s="159"/>
      <c r="G905" s="159"/>
      <c r="H905" s="159"/>
      <c r="I905" s="159"/>
      <c r="J905" s="159"/>
      <c r="K905" s="159"/>
      <c r="L905" s="159"/>
      <c r="M905" s="159"/>
      <c r="N905" s="158"/>
      <c r="O905" s="158"/>
      <c r="P905" s="158"/>
      <c r="Q905" s="158"/>
      <c r="R905" s="159"/>
      <c r="S905" s="159"/>
      <c r="T905" s="159"/>
      <c r="U905" s="159"/>
      <c r="V905" s="159"/>
      <c r="W905" s="159"/>
      <c r="X905" s="159"/>
      <c r="Y905" s="159"/>
      <c r="Z905" s="149"/>
      <c r="AA905" s="149"/>
      <c r="AB905" s="149"/>
      <c r="AC905" s="149"/>
      <c r="AD905" s="149"/>
      <c r="AE905" s="149"/>
      <c r="AF905" s="149"/>
      <c r="AG905" s="149" t="s">
        <v>342</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ht="22.5" outlineLevel="3">
      <c r="A906" s="156"/>
      <c r="B906" s="157"/>
      <c r="C906" s="203" t="s">
        <v>1380</v>
      </c>
      <c r="D906" s="195"/>
      <c r="E906" s="196">
        <v>49.06</v>
      </c>
      <c r="F906" s="159"/>
      <c r="G906" s="159"/>
      <c r="H906" s="159"/>
      <c r="I906" s="159"/>
      <c r="J906" s="159"/>
      <c r="K906" s="159"/>
      <c r="L906" s="159"/>
      <c r="M906" s="159"/>
      <c r="N906" s="158"/>
      <c r="O906" s="158"/>
      <c r="P906" s="158"/>
      <c r="Q906" s="158"/>
      <c r="R906" s="159"/>
      <c r="S906" s="159"/>
      <c r="T906" s="159"/>
      <c r="U906" s="159"/>
      <c r="V906" s="159"/>
      <c r="W906" s="159"/>
      <c r="X906" s="159"/>
      <c r="Y906" s="159"/>
      <c r="Z906" s="149"/>
      <c r="AA906" s="149"/>
      <c r="AB906" s="149"/>
      <c r="AC906" s="149"/>
      <c r="AD906" s="149"/>
      <c r="AE906" s="149"/>
      <c r="AF906" s="149"/>
      <c r="AG906" s="149" t="s">
        <v>342</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c r="A907" s="156"/>
      <c r="B907" s="157"/>
      <c r="C907" s="203" t="s">
        <v>1381</v>
      </c>
      <c r="D907" s="195"/>
      <c r="E907" s="196">
        <v>0.23200000000000001</v>
      </c>
      <c r="F907" s="159"/>
      <c r="G907" s="159"/>
      <c r="H907" s="159"/>
      <c r="I907" s="159"/>
      <c r="J907" s="159"/>
      <c r="K907" s="159"/>
      <c r="L907" s="159"/>
      <c r="M907" s="159"/>
      <c r="N907" s="158"/>
      <c r="O907" s="158"/>
      <c r="P907" s="158"/>
      <c r="Q907" s="158"/>
      <c r="R907" s="159"/>
      <c r="S907" s="159"/>
      <c r="T907" s="159"/>
      <c r="U907" s="159"/>
      <c r="V907" s="159"/>
      <c r="W907" s="159"/>
      <c r="X907" s="159"/>
      <c r="Y907" s="159"/>
      <c r="Z907" s="149"/>
      <c r="AA907" s="149"/>
      <c r="AB907" s="149"/>
      <c r="AC907" s="149"/>
      <c r="AD907" s="149"/>
      <c r="AE907" s="149"/>
      <c r="AF907" s="149"/>
      <c r="AG907" s="149" t="s">
        <v>342</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c r="A908" s="156"/>
      <c r="B908" s="157"/>
      <c r="C908" s="203" t="s">
        <v>1382</v>
      </c>
      <c r="D908" s="195"/>
      <c r="E908" s="196">
        <v>-5.0199999999999996</v>
      </c>
      <c r="F908" s="159"/>
      <c r="G908" s="159"/>
      <c r="H908" s="159"/>
      <c r="I908" s="159"/>
      <c r="J908" s="159"/>
      <c r="K908" s="159"/>
      <c r="L908" s="159"/>
      <c r="M908" s="159"/>
      <c r="N908" s="158"/>
      <c r="O908" s="158"/>
      <c r="P908" s="158"/>
      <c r="Q908" s="158"/>
      <c r="R908" s="159"/>
      <c r="S908" s="159"/>
      <c r="T908" s="159"/>
      <c r="U908" s="159"/>
      <c r="V908" s="159"/>
      <c r="W908" s="159"/>
      <c r="X908" s="159"/>
      <c r="Y908" s="159"/>
      <c r="Z908" s="149"/>
      <c r="AA908" s="149"/>
      <c r="AB908" s="149"/>
      <c r="AC908" s="149"/>
      <c r="AD908" s="149"/>
      <c r="AE908" s="149"/>
      <c r="AF908" s="149"/>
      <c r="AG908" s="149" t="s">
        <v>342</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ht="22.5" outlineLevel="3">
      <c r="A909" s="156"/>
      <c r="B909" s="157"/>
      <c r="C909" s="203" t="s">
        <v>1383</v>
      </c>
      <c r="D909" s="195"/>
      <c r="E909" s="196">
        <v>94.635000000000005</v>
      </c>
      <c r="F909" s="159"/>
      <c r="G909" s="159"/>
      <c r="H909" s="159"/>
      <c r="I909" s="159"/>
      <c r="J909" s="159"/>
      <c r="K909" s="159"/>
      <c r="L909" s="159"/>
      <c r="M909" s="159"/>
      <c r="N909" s="158"/>
      <c r="O909" s="158"/>
      <c r="P909" s="158"/>
      <c r="Q909" s="158"/>
      <c r="R909" s="159"/>
      <c r="S909" s="159"/>
      <c r="T909" s="159"/>
      <c r="U909" s="159"/>
      <c r="V909" s="159"/>
      <c r="W909" s="159"/>
      <c r="X909" s="159"/>
      <c r="Y909" s="159"/>
      <c r="Z909" s="149"/>
      <c r="AA909" s="149"/>
      <c r="AB909" s="149"/>
      <c r="AC909" s="149"/>
      <c r="AD909" s="149"/>
      <c r="AE909" s="149"/>
      <c r="AF909" s="149"/>
      <c r="AG909" s="149" t="s">
        <v>342</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c r="A910" s="156"/>
      <c r="B910" s="157"/>
      <c r="C910" s="203" t="s">
        <v>1384</v>
      </c>
      <c r="D910" s="195"/>
      <c r="E910" s="196">
        <v>3.9618000000000002</v>
      </c>
      <c r="F910" s="159"/>
      <c r="G910" s="159"/>
      <c r="H910" s="159"/>
      <c r="I910" s="159"/>
      <c r="J910" s="159"/>
      <c r="K910" s="159"/>
      <c r="L910" s="159"/>
      <c r="M910" s="159"/>
      <c r="N910" s="158"/>
      <c r="O910" s="158"/>
      <c r="P910" s="158"/>
      <c r="Q910" s="158"/>
      <c r="R910" s="159"/>
      <c r="S910" s="159"/>
      <c r="T910" s="159"/>
      <c r="U910" s="159"/>
      <c r="V910" s="159"/>
      <c r="W910" s="159"/>
      <c r="X910" s="159"/>
      <c r="Y910" s="159"/>
      <c r="Z910" s="149"/>
      <c r="AA910" s="149"/>
      <c r="AB910" s="149"/>
      <c r="AC910" s="149"/>
      <c r="AD910" s="149"/>
      <c r="AE910" s="149"/>
      <c r="AF910" s="149"/>
      <c r="AG910" s="149" t="s">
        <v>342</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c r="A911" s="156"/>
      <c r="B911" s="157"/>
      <c r="C911" s="203" t="s">
        <v>1385</v>
      </c>
      <c r="D911" s="195"/>
      <c r="E911" s="196">
        <v>-6.5484999999999998</v>
      </c>
      <c r="F911" s="159"/>
      <c r="G911" s="159"/>
      <c r="H911" s="159"/>
      <c r="I911" s="159"/>
      <c r="J911" s="159"/>
      <c r="K911" s="159"/>
      <c r="L911" s="159"/>
      <c r="M911" s="159"/>
      <c r="N911" s="158"/>
      <c r="O911" s="158"/>
      <c r="P911" s="158"/>
      <c r="Q911" s="158"/>
      <c r="R911" s="159"/>
      <c r="S911" s="159"/>
      <c r="T911" s="159"/>
      <c r="U911" s="159"/>
      <c r="V911" s="159"/>
      <c r="W911" s="159"/>
      <c r="X911" s="159"/>
      <c r="Y911" s="159"/>
      <c r="Z911" s="149"/>
      <c r="AA911" s="149"/>
      <c r="AB911" s="149"/>
      <c r="AC911" s="149"/>
      <c r="AD911" s="149"/>
      <c r="AE911" s="149"/>
      <c r="AF911" s="149"/>
      <c r="AG911" s="149" t="s">
        <v>342</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ht="22.5" outlineLevel="3">
      <c r="A912" s="156"/>
      <c r="B912" s="157"/>
      <c r="C912" s="203" t="s">
        <v>1386</v>
      </c>
      <c r="D912" s="195"/>
      <c r="E912" s="196">
        <v>108.518</v>
      </c>
      <c r="F912" s="159"/>
      <c r="G912" s="159"/>
      <c r="H912" s="159"/>
      <c r="I912" s="159"/>
      <c r="J912" s="159"/>
      <c r="K912" s="159"/>
      <c r="L912" s="159"/>
      <c r="M912" s="159"/>
      <c r="N912" s="158"/>
      <c r="O912" s="158"/>
      <c r="P912" s="158"/>
      <c r="Q912" s="158"/>
      <c r="R912" s="159"/>
      <c r="S912" s="159"/>
      <c r="T912" s="159"/>
      <c r="U912" s="159"/>
      <c r="V912" s="159"/>
      <c r="W912" s="159"/>
      <c r="X912" s="159"/>
      <c r="Y912" s="159"/>
      <c r="Z912" s="149"/>
      <c r="AA912" s="149"/>
      <c r="AB912" s="149"/>
      <c r="AC912" s="149"/>
      <c r="AD912" s="149"/>
      <c r="AE912" s="149"/>
      <c r="AF912" s="149"/>
      <c r="AG912" s="149" t="s">
        <v>342</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c r="A913" s="156"/>
      <c r="B913" s="157"/>
      <c r="C913" s="203" t="s">
        <v>1387</v>
      </c>
      <c r="D913" s="195"/>
      <c r="E913" s="196">
        <v>6.5065999999999997</v>
      </c>
      <c r="F913" s="159"/>
      <c r="G913" s="159"/>
      <c r="H913" s="159"/>
      <c r="I913" s="159"/>
      <c r="J913" s="159"/>
      <c r="K913" s="159"/>
      <c r="L913" s="159"/>
      <c r="M913" s="159"/>
      <c r="N913" s="158"/>
      <c r="O913" s="158"/>
      <c r="P913" s="158"/>
      <c r="Q913" s="158"/>
      <c r="R913" s="159"/>
      <c r="S913" s="159"/>
      <c r="T913" s="159"/>
      <c r="U913" s="159"/>
      <c r="V913" s="159"/>
      <c r="W913" s="159"/>
      <c r="X913" s="159"/>
      <c r="Y913" s="159"/>
      <c r="Z913" s="149"/>
      <c r="AA913" s="149"/>
      <c r="AB913" s="149"/>
      <c r="AC913" s="149"/>
      <c r="AD913" s="149"/>
      <c r="AE913" s="149"/>
      <c r="AF913" s="149"/>
      <c r="AG913" s="149" t="s">
        <v>342</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c r="A914" s="156"/>
      <c r="B914" s="157"/>
      <c r="C914" s="203" t="s">
        <v>1388</v>
      </c>
      <c r="D914" s="195"/>
      <c r="E914" s="196">
        <v>-18.617999999999999</v>
      </c>
      <c r="F914" s="159"/>
      <c r="G914" s="159"/>
      <c r="H914" s="159"/>
      <c r="I914" s="159"/>
      <c r="J914" s="159"/>
      <c r="K914" s="159"/>
      <c r="L914" s="159"/>
      <c r="M914" s="159"/>
      <c r="N914" s="158"/>
      <c r="O914" s="158"/>
      <c r="P914" s="158"/>
      <c r="Q914" s="158"/>
      <c r="R914" s="159"/>
      <c r="S914" s="159"/>
      <c r="T914" s="159"/>
      <c r="U914" s="159"/>
      <c r="V914" s="159"/>
      <c r="W914" s="159"/>
      <c r="X914" s="159"/>
      <c r="Y914" s="159"/>
      <c r="Z914" s="149"/>
      <c r="AA914" s="149"/>
      <c r="AB914" s="149"/>
      <c r="AC914" s="149"/>
      <c r="AD914" s="149"/>
      <c r="AE914" s="149"/>
      <c r="AF914" s="149"/>
      <c r="AG914" s="149" t="s">
        <v>342</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c r="A915" s="156"/>
      <c r="B915" s="157"/>
      <c r="C915" s="203" t="s">
        <v>1389</v>
      </c>
      <c r="D915" s="195"/>
      <c r="E915" s="196">
        <v>2.52</v>
      </c>
      <c r="F915" s="159"/>
      <c r="G915" s="159"/>
      <c r="H915" s="159"/>
      <c r="I915" s="159"/>
      <c r="J915" s="159"/>
      <c r="K915" s="159"/>
      <c r="L915" s="159"/>
      <c r="M915" s="159"/>
      <c r="N915" s="158"/>
      <c r="O915" s="158"/>
      <c r="P915" s="158"/>
      <c r="Q915" s="158"/>
      <c r="R915" s="159"/>
      <c r="S915" s="159"/>
      <c r="T915" s="159"/>
      <c r="U915" s="159"/>
      <c r="V915" s="159"/>
      <c r="W915" s="159"/>
      <c r="X915" s="159"/>
      <c r="Y915" s="159"/>
      <c r="Z915" s="149"/>
      <c r="AA915" s="149"/>
      <c r="AB915" s="149"/>
      <c r="AC915" s="149"/>
      <c r="AD915" s="149"/>
      <c r="AE915" s="149"/>
      <c r="AF915" s="149"/>
      <c r="AG915" s="149" t="s">
        <v>342</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ht="22.5" outlineLevel="1">
      <c r="A916" s="182">
        <v>261</v>
      </c>
      <c r="B916" s="183" t="s">
        <v>1390</v>
      </c>
      <c r="C916" s="191" t="s">
        <v>1391</v>
      </c>
      <c r="D916" s="184" t="s">
        <v>469</v>
      </c>
      <c r="E916" s="185">
        <v>195</v>
      </c>
      <c r="F916" s="186"/>
      <c r="G916" s="187">
        <f>ROUND(E916*F916,2)</f>
        <v>0</v>
      </c>
      <c r="H916" s="186"/>
      <c r="I916" s="187">
        <f>ROUND(E916*H916,2)</f>
        <v>0</v>
      </c>
      <c r="J916" s="186"/>
      <c r="K916" s="187">
        <f>ROUND(E916*J916,2)</f>
        <v>0</v>
      </c>
      <c r="L916" s="187">
        <v>21</v>
      </c>
      <c r="M916" s="187">
        <f>G916*(1+L916/100)</f>
        <v>0</v>
      </c>
      <c r="N916" s="185">
        <v>4.2000000000000002E-4</v>
      </c>
      <c r="O916" s="185">
        <f>ROUND(E916*N916,2)</f>
        <v>0.08</v>
      </c>
      <c r="P916" s="185">
        <v>0</v>
      </c>
      <c r="Q916" s="185">
        <f>ROUND(E916*P916,2)</f>
        <v>0</v>
      </c>
      <c r="R916" s="187" t="s">
        <v>1297</v>
      </c>
      <c r="S916" s="187" t="s">
        <v>273</v>
      </c>
      <c r="T916" s="188" t="s">
        <v>273</v>
      </c>
      <c r="U916" s="159">
        <v>0.12</v>
      </c>
      <c r="V916" s="159">
        <f>ROUND(E916*U916,2)</f>
        <v>23.4</v>
      </c>
      <c r="W916" s="159"/>
      <c r="X916" s="159" t="s">
        <v>337</v>
      </c>
      <c r="Y916" s="159" t="s">
        <v>275</v>
      </c>
      <c r="Z916" s="149"/>
      <c r="AA916" s="149"/>
      <c r="AB916" s="149"/>
      <c r="AC916" s="149"/>
      <c r="AD916" s="149"/>
      <c r="AE916" s="149"/>
      <c r="AF916" s="149"/>
      <c r="AG916" s="149" t="s">
        <v>338</v>
      </c>
      <c r="AH916" s="149"/>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ht="22.5" outlineLevel="1">
      <c r="A917" s="182">
        <v>262</v>
      </c>
      <c r="B917" s="183" t="s">
        <v>1392</v>
      </c>
      <c r="C917" s="191" t="s">
        <v>1393</v>
      </c>
      <c r="D917" s="184" t="s">
        <v>469</v>
      </c>
      <c r="E917" s="185">
        <v>140</v>
      </c>
      <c r="F917" s="186"/>
      <c r="G917" s="187">
        <f>ROUND(E917*F917,2)</f>
        <v>0</v>
      </c>
      <c r="H917" s="186"/>
      <c r="I917" s="187">
        <f>ROUND(E917*H917,2)</f>
        <v>0</v>
      </c>
      <c r="J917" s="186"/>
      <c r="K917" s="187">
        <f>ROUND(E917*J917,2)</f>
        <v>0</v>
      </c>
      <c r="L917" s="187">
        <v>21</v>
      </c>
      <c r="M917" s="187">
        <f>G917*(1+L917/100)</f>
        <v>0</v>
      </c>
      <c r="N917" s="185">
        <v>6.6E-4</v>
      </c>
      <c r="O917" s="185">
        <f>ROUND(E917*N917,2)</f>
        <v>0.09</v>
      </c>
      <c r="P917" s="185">
        <v>0</v>
      </c>
      <c r="Q917" s="185">
        <f>ROUND(E917*P917,2)</f>
        <v>0</v>
      </c>
      <c r="R917" s="187" t="s">
        <v>1297</v>
      </c>
      <c r="S917" s="187" t="s">
        <v>273</v>
      </c>
      <c r="T917" s="188" t="s">
        <v>273</v>
      </c>
      <c r="U917" s="159">
        <v>0.12</v>
      </c>
      <c r="V917" s="159">
        <f>ROUND(E917*U917,2)</f>
        <v>16.8</v>
      </c>
      <c r="W917" s="159"/>
      <c r="X917" s="159" t="s">
        <v>337</v>
      </c>
      <c r="Y917" s="159" t="s">
        <v>275</v>
      </c>
      <c r="Z917" s="149"/>
      <c r="AA917" s="149"/>
      <c r="AB917" s="149"/>
      <c r="AC917" s="149"/>
      <c r="AD917" s="149"/>
      <c r="AE917" s="149"/>
      <c r="AF917" s="149"/>
      <c r="AG917" s="149" t="s">
        <v>338</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1">
      <c r="A918" s="174">
        <v>263</v>
      </c>
      <c r="B918" s="175" t="s">
        <v>1394</v>
      </c>
      <c r="C918" s="190" t="s">
        <v>1395</v>
      </c>
      <c r="D918" s="176" t="s">
        <v>433</v>
      </c>
      <c r="E918" s="177">
        <v>456.08519000000001</v>
      </c>
      <c r="F918" s="178"/>
      <c r="G918" s="179">
        <f>ROUND(E918*F918,2)</f>
        <v>0</v>
      </c>
      <c r="H918" s="178"/>
      <c r="I918" s="179">
        <f>ROUND(E918*H918,2)</f>
        <v>0</v>
      </c>
      <c r="J918" s="178"/>
      <c r="K918" s="179">
        <f>ROUND(E918*J918,2)</f>
        <v>0</v>
      </c>
      <c r="L918" s="179">
        <v>21</v>
      </c>
      <c r="M918" s="179">
        <f>G918*(1+L918/100)</f>
        <v>0</v>
      </c>
      <c r="N918" s="177">
        <v>2.3E-2</v>
      </c>
      <c r="O918" s="177">
        <f>ROUND(E918*N918,2)</f>
        <v>10.49</v>
      </c>
      <c r="P918" s="177">
        <v>0</v>
      </c>
      <c r="Q918" s="177">
        <f>ROUND(E918*P918,2)</f>
        <v>0</v>
      </c>
      <c r="R918" s="179"/>
      <c r="S918" s="179" t="s">
        <v>323</v>
      </c>
      <c r="T918" s="180" t="s">
        <v>274</v>
      </c>
      <c r="U918" s="159">
        <v>0</v>
      </c>
      <c r="V918" s="159">
        <f>ROUND(E918*U918,2)</f>
        <v>0</v>
      </c>
      <c r="W918" s="159"/>
      <c r="X918" s="159" t="s">
        <v>524</v>
      </c>
      <c r="Y918" s="159" t="s">
        <v>275</v>
      </c>
      <c r="Z918" s="149"/>
      <c r="AA918" s="149"/>
      <c r="AB918" s="149"/>
      <c r="AC918" s="149"/>
      <c r="AD918" s="149"/>
      <c r="AE918" s="149"/>
      <c r="AF918" s="149"/>
      <c r="AG918" s="149" t="s">
        <v>525</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2">
      <c r="A919" s="156"/>
      <c r="B919" s="157"/>
      <c r="C919" s="310" t="s">
        <v>1396</v>
      </c>
      <c r="D919" s="311"/>
      <c r="E919" s="311"/>
      <c r="F919" s="311"/>
      <c r="G919" s="311"/>
      <c r="H919" s="159"/>
      <c r="I919" s="159"/>
      <c r="J919" s="159"/>
      <c r="K919" s="159"/>
      <c r="L919" s="159"/>
      <c r="M919" s="159"/>
      <c r="N919" s="158"/>
      <c r="O919" s="158"/>
      <c r="P919" s="158"/>
      <c r="Q919" s="158"/>
      <c r="R919" s="159"/>
      <c r="S919" s="159"/>
      <c r="T919" s="159"/>
      <c r="U919" s="159"/>
      <c r="V919" s="159"/>
      <c r="W919" s="159"/>
      <c r="X919" s="159"/>
      <c r="Y919" s="159"/>
      <c r="Z919" s="149"/>
      <c r="AA919" s="149"/>
      <c r="AB919" s="149"/>
      <c r="AC919" s="149"/>
      <c r="AD919" s="149"/>
      <c r="AE919" s="149"/>
      <c r="AF919" s="149"/>
      <c r="AG919" s="149" t="s">
        <v>278</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c r="A920" s="156"/>
      <c r="B920" s="157"/>
      <c r="C920" s="203" t="s">
        <v>1397</v>
      </c>
      <c r="D920" s="195"/>
      <c r="E920" s="196">
        <v>414.62290000000002</v>
      </c>
      <c r="F920" s="159"/>
      <c r="G920" s="159"/>
      <c r="H920" s="159"/>
      <c r="I920" s="159"/>
      <c r="J920" s="159"/>
      <c r="K920" s="159"/>
      <c r="L920" s="159"/>
      <c r="M920" s="159"/>
      <c r="N920" s="158"/>
      <c r="O920" s="158"/>
      <c r="P920" s="158"/>
      <c r="Q920" s="158"/>
      <c r="R920" s="159"/>
      <c r="S920" s="159"/>
      <c r="T920" s="159"/>
      <c r="U920" s="159"/>
      <c r="V920" s="159"/>
      <c r="W920" s="159"/>
      <c r="X920" s="159"/>
      <c r="Y920" s="159"/>
      <c r="Z920" s="149"/>
      <c r="AA920" s="149"/>
      <c r="AB920" s="149"/>
      <c r="AC920" s="149"/>
      <c r="AD920" s="149"/>
      <c r="AE920" s="149"/>
      <c r="AF920" s="149"/>
      <c r="AG920" s="149" t="s">
        <v>342</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c r="A921" s="156"/>
      <c r="B921" s="157"/>
      <c r="C921" s="204" t="s">
        <v>1253</v>
      </c>
      <c r="D921" s="197"/>
      <c r="E921" s="198">
        <v>41.462290000000003</v>
      </c>
      <c r="F921" s="159"/>
      <c r="G921" s="159"/>
      <c r="H921" s="159"/>
      <c r="I921" s="159"/>
      <c r="J921" s="159"/>
      <c r="K921" s="159"/>
      <c r="L921" s="159"/>
      <c r="M921" s="159"/>
      <c r="N921" s="158"/>
      <c r="O921" s="158"/>
      <c r="P921" s="158"/>
      <c r="Q921" s="158"/>
      <c r="R921" s="159"/>
      <c r="S921" s="159"/>
      <c r="T921" s="159"/>
      <c r="U921" s="159"/>
      <c r="V921" s="159"/>
      <c r="W921" s="159"/>
      <c r="X921" s="159"/>
      <c r="Y921" s="159"/>
      <c r="Z921" s="149"/>
      <c r="AA921" s="149"/>
      <c r="AB921" s="149"/>
      <c r="AC921" s="149"/>
      <c r="AD921" s="149"/>
      <c r="AE921" s="149"/>
      <c r="AF921" s="149"/>
      <c r="AG921" s="149" t="s">
        <v>342</v>
      </c>
      <c r="AH921" s="149">
        <v>4</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1">
      <c r="A922" s="174">
        <v>264</v>
      </c>
      <c r="B922" s="175" t="s">
        <v>1398</v>
      </c>
      <c r="C922" s="190" t="s">
        <v>1399</v>
      </c>
      <c r="D922" s="176" t="s">
        <v>360</v>
      </c>
      <c r="E922" s="177">
        <v>12.787129999999999</v>
      </c>
      <c r="F922" s="178"/>
      <c r="G922" s="179">
        <f>ROUND(E922*F922,2)</f>
        <v>0</v>
      </c>
      <c r="H922" s="178"/>
      <c r="I922" s="179">
        <f>ROUND(E922*H922,2)</f>
        <v>0</v>
      </c>
      <c r="J922" s="178"/>
      <c r="K922" s="179">
        <f>ROUND(E922*J922,2)</f>
        <v>0</v>
      </c>
      <c r="L922" s="179">
        <v>21</v>
      </c>
      <c r="M922" s="179">
        <f>G922*(1+L922/100)</f>
        <v>0</v>
      </c>
      <c r="N922" s="177">
        <v>0</v>
      </c>
      <c r="O922" s="177">
        <f>ROUND(E922*N922,2)</f>
        <v>0</v>
      </c>
      <c r="P922" s="177">
        <v>0</v>
      </c>
      <c r="Q922" s="177">
        <f>ROUND(E922*P922,2)</f>
        <v>0</v>
      </c>
      <c r="R922" s="179" t="s">
        <v>1297</v>
      </c>
      <c r="S922" s="179" t="s">
        <v>273</v>
      </c>
      <c r="T922" s="180" t="s">
        <v>273</v>
      </c>
      <c r="U922" s="159">
        <v>1.5980000000000001</v>
      </c>
      <c r="V922" s="159">
        <f>ROUND(E922*U922,2)</f>
        <v>20.43</v>
      </c>
      <c r="W922" s="159"/>
      <c r="X922" s="159" t="s">
        <v>1042</v>
      </c>
      <c r="Y922" s="159" t="s">
        <v>275</v>
      </c>
      <c r="Z922" s="149"/>
      <c r="AA922" s="149"/>
      <c r="AB922" s="149"/>
      <c r="AC922" s="149"/>
      <c r="AD922" s="149"/>
      <c r="AE922" s="149"/>
      <c r="AF922" s="149"/>
      <c r="AG922" s="149" t="s">
        <v>1043</v>
      </c>
      <c r="AH922" s="149"/>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2">
      <c r="A923" s="156"/>
      <c r="B923" s="157"/>
      <c r="C923" s="203" t="s">
        <v>1045</v>
      </c>
      <c r="D923" s="195"/>
      <c r="E923" s="196"/>
      <c r="F923" s="159"/>
      <c r="G923" s="159"/>
      <c r="H923" s="159"/>
      <c r="I923" s="159"/>
      <c r="J923" s="159"/>
      <c r="K923" s="159"/>
      <c r="L923" s="159"/>
      <c r="M923" s="159"/>
      <c r="N923" s="158"/>
      <c r="O923" s="158"/>
      <c r="P923" s="158"/>
      <c r="Q923" s="158"/>
      <c r="R923" s="159"/>
      <c r="S923" s="159"/>
      <c r="T923" s="159"/>
      <c r="U923" s="159"/>
      <c r="V923" s="159"/>
      <c r="W923" s="159"/>
      <c r="X923" s="159"/>
      <c r="Y923" s="159"/>
      <c r="Z923" s="149"/>
      <c r="AA923" s="149"/>
      <c r="AB923" s="149"/>
      <c r="AC923" s="149"/>
      <c r="AD923" s="149"/>
      <c r="AE923" s="149"/>
      <c r="AF923" s="149"/>
      <c r="AG923" s="149" t="s">
        <v>342</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3">
      <c r="A924" s="156"/>
      <c r="B924" s="157"/>
      <c r="C924" s="203" t="s">
        <v>1400</v>
      </c>
      <c r="D924" s="195"/>
      <c r="E924" s="196"/>
      <c r="F924" s="159"/>
      <c r="G924" s="159"/>
      <c r="H924" s="159"/>
      <c r="I924" s="159"/>
      <c r="J924" s="159"/>
      <c r="K924" s="159"/>
      <c r="L924" s="159"/>
      <c r="M924" s="159"/>
      <c r="N924" s="158"/>
      <c r="O924" s="158"/>
      <c r="P924" s="158"/>
      <c r="Q924" s="158"/>
      <c r="R924" s="159"/>
      <c r="S924" s="159"/>
      <c r="T924" s="159"/>
      <c r="U924" s="159"/>
      <c r="V924" s="159"/>
      <c r="W924" s="159"/>
      <c r="X924" s="159"/>
      <c r="Y924" s="159"/>
      <c r="Z924" s="149"/>
      <c r="AA924" s="149"/>
      <c r="AB924" s="149"/>
      <c r="AC924" s="149"/>
      <c r="AD924" s="149"/>
      <c r="AE924" s="149"/>
      <c r="AF924" s="149"/>
      <c r="AG924" s="149" t="s">
        <v>342</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c r="A925" s="156"/>
      <c r="B925" s="157"/>
      <c r="C925" s="203" t="s">
        <v>1401</v>
      </c>
      <c r="D925" s="195"/>
      <c r="E925" s="196">
        <v>12.787129999999999</v>
      </c>
      <c r="F925" s="159"/>
      <c r="G925" s="159"/>
      <c r="H925" s="159"/>
      <c r="I925" s="159"/>
      <c r="J925" s="159"/>
      <c r="K925" s="159"/>
      <c r="L925" s="159"/>
      <c r="M925" s="159"/>
      <c r="N925" s="158"/>
      <c r="O925" s="158"/>
      <c r="P925" s="158"/>
      <c r="Q925" s="158"/>
      <c r="R925" s="159"/>
      <c r="S925" s="159"/>
      <c r="T925" s="159"/>
      <c r="U925" s="159"/>
      <c r="V925" s="159"/>
      <c r="W925" s="159"/>
      <c r="X925" s="159"/>
      <c r="Y925" s="159"/>
      <c r="Z925" s="149"/>
      <c r="AA925" s="149"/>
      <c r="AB925" s="149"/>
      <c r="AC925" s="149"/>
      <c r="AD925" s="149"/>
      <c r="AE925" s="149"/>
      <c r="AF925" s="149"/>
      <c r="AG925" s="149" t="s">
        <v>342</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c r="A926" s="164" t="s">
        <v>268</v>
      </c>
      <c r="B926" s="165" t="s">
        <v>223</v>
      </c>
      <c r="C926" s="189" t="s">
        <v>166</v>
      </c>
      <c r="D926" s="166"/>
      <c r="E926" s="167"/>
      <c r="F926" s="168"/>
      <c r="G926" s="168">
        <f>SUMIF(AG927:AG945,"&lt;&gt;NOR",G927:G945)</f>
        <v>0</v>
      </c>
      <c r="H926" s="168"/>
      <c r="I926" s="168">
        <f>SUM(I927:I945)</f>
        <v>0</v>
      </c>
      <c r="J926" s="168"/>
      <c r="K926" s="168">
        <f>SUM(K927:K945)</f>
        <v>0</v>
      </c>
      <c r="L926" s="168"/>
      <c r="M926" s="168">
        <f>SUM(M927:M945)</f>
        <v>0</v>
      </c>
      <c r="N926" s="167"/>
      <c r="O926" s="167">
        <f>SUM(O927:O945)</f>
        <v>0.01</v>
      </c>
      <c r="P926" s="167"/>
      <c r="Q926" s="167">
        <f>SUM(Q927:Q945)</f>
        <v>0</v>
      </c>
      <c r="R926" s="168"/>
      <c r="S926" s="168"/>
      <c r="T926" s="169"/>
      <c r="U926" s="163"/>
      <c r="V926" s="163">
        <f>SUM(V927:V945)</f>
        <v>9.2800000000000011</v>
      </c>
      <c r="W926" s="163"/>
      <c r="X926" s="163"/>
      <c r="Y926" s="163"/>
      <c r="AG926" t="s">
        <v>269</v>
      </c>
    </row>
    <row r="927" spans="1:60" outlineLevel="1">
      <c r="A927" s="174">
        <v>265</v>
      </c>
      <c r="B927" s="175" t="s">
        <v>1402</v>
      </c>
      <c r="C927" s="190" t="s">
        <v>1403</v>
      </c>
      <c r="D927" s="176" t="s">
        <v>433</v>
      </c>
      <c r="E927" s="177">
        <v>45.174579999999999</v>
      </c>
      <c r="F927" s="178"/>
      <c r="G927" s="179">
        <f>ROUND(E927*F927,2)</f>
        <v>0</v>
      </c>
      <c r="H927" s="178"/>
      <c r="I927" s="179">
        <f>ROUND(E927*H927,2)</f>
        <v>0</v>
      </c>
      <c r="J927" s="178"/>
      <c r="K927" s="179">
        <f>ROUND(E927*J927,2)</f>
        <v>0</v>
      </c>
      <c r="L927" s="179">
        <v>21</v>
      </c>
      <c r="M927" s="179">
        <f>G927*(1+L927/100)</f>
        <v>0</v>
      </c>
      <c r="N927" s="177">
        <v>2.5000000000000001E-4</v>
      </c>
      <c r="O927" s="177">
        <f>ROUND(E927*N927,2)</f>
        <v>0.01</v>
      </c>
      <c r="P927" s="177">
        <v>0</v>
      </c>
      <c r="Q927" s="177">
        <f>ROUND(E927*P927,2)</f>
        <v>0</v>
      </c>
      <c r="R927" s="179" t="s">
        <v>1404</v>
      </c>
      <c r="S927" s="179" t="s">
        <v>273</v>
      </c>
      <c r="T927" s="180" t="s">
        <v>273</v>
      </c>
      <c r="U927" s="159">
        <v>0.126</v>
      </c>
      <c r="V927" s="159">
        <f>ROUND(E927*U927,2)</f>
        <v>5.69</v>
      </c>
      <c r="W927" s="159"/>
      <c r="X927" s="159" t="s">
        <v>337</v>
      </c>
      <c r="Y927" s="159" t="s">
        <v>275</v>
      </c>
      <c r="Z927" s="149"/>
      <c r="AA927" s="149"/>
      <c r="AB927" s="149"/>
      <c r="AC927" s="149"/>
      <c r="AD927" s="149"/>
      <c r="AE927" s="149"/>
      <c r="AF927" s="149"/>
      <c r="AG927" s="149" t="s">
        <v>338</v>
      </c>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2">
      <c r="A928" s="156"/>
      <c r="B928" s="157"/>
      <c r="C928" s="319" t="s">
        <v>1405</v>
      </c>
      <c r="D928" s="320"/>
      <c r="E928" s="320"/>
      <c r="F928" s="320"/>
      <c r="G928" s="320"/>
      <c r="H928" s="159"/>
      <c r="I928" s="159"/>
      <c r="J928" s="159"/>
      <c r="K928" s="159"/>
      <c r="L928" s="159"/>
      <c r="M928" s="159"/>
      <c r="N928" s="158"/>
      <c r="O928" s="158"/>
      <c r="P928" s="158"/>
      <c r="Q928" s="158"/>
      <c r="R928" s="159"/>
      <c r="S928" s="159"/>
      <c r="T928" s="159"/>
      <c r="U928" s="159"/>
      <c r="V928" s="159"/>
      <c r="W928" s="159"/>
      <c r="X928" s="159"/>
      <c r="Y928" s="159"/>
      <c r="Z928" s="149"/>
      <c r="AA928" s="149"/>
      <c r="AB928" s="149"/>
      <c r="AC928" s="149"/>
      <c r="AD928" s="149"/>
      <c r="AE928" s="149"/>
      <c r="AF928" s="149"/>
      <c r="AG928" s="149" t="s">
        <v>340</v>
      </c>
      <c r="AH928" s="149"/>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2">
      <c r="A929" s="156"/>
      <c r="B929" s="157"/>
      <c r="C929" s="308" t="s">
        <v>1406</v>
      </c>
      <c r="D929" s="309"/>
      <c r="E929" s="309"/>
      <c r="F929" s="309"/>
      <c r="G929" s="309"/>
      <c r="H929" s="159"/>
      <c r="I929" s="159"/>
      <c r="J929" s="159"/>
      <c r="K929" s="159"/>
      <c r="L929" s="159"/>
      <c r="M929" s="159"/>
      <c r="N929" s="158"/>
      <c r="O929" s="158"/>
      <c r="P929" s="158"/>
      <c r="Q929" s="158"/>
      <c r="R929" s="159"/>
      <c r="S929" s="159"/>
      <c r="T929" s="159"/>
      <c r="U929" s="159"/>
      <c r="V929" s="159"/>
      <c r="W929" s="159"/>
      <c r="X929" s="159"/>
      <c r="Y929" s="159"/>
      <c r="Z929" s="149"/>
      <c r="AA929" s="149"/>
      <c r="AB929" s="149"/>
      <c r="AC929" s="149"/>
      <c r="AD929" s="149"/>
      <c r="AE929" s="149"/>
      <c r="AF929" s="149"/>
      <c r="AG929" s="149" t="s">
        <v>278</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2">
      <c r="A930" s="156"/>
      <c r="B930" s="157"/>
      <c r="C930" s="203" t="s">
        <v>1407</v>
      </c>
      <c r="D930" s="195"/>
      <c r="E930" s="196"/>
      <c r="F930" s="159"/>
      <c r="G930" s="159"/>
      <c r="H930" s="159"/>
      <c r="I930" s="159"/>
      <c r="J930" s="159"/>
      <c r="K930" s="159"/>
      <c r="L930" s="159"/>
      <c r="M930" s="159"/>
      <c r="N930" s="158"/>
      <c r="O930" s="158"/>
      <c r="P930" s="158"/>
      <c r="Q930" s="158"/>
      <c r="R930" s="159"/>
      <c r="S930" s="159"/>
      <c r="T930" s="159"/>
      <c r="U930" s="159"/>
      <c r="V930" s="159"/>
      <c r="W930" s="159"/>
      <c r="X930" s="159"/>
      <c r="Y930" s="159"/>
      <c r="Z930" s="149"/>
      <c r="AA930" s="149"/>
      <c r="AB930" s="149"/>
      <c r="AC930" s="149"/>
      <c r="AD930" s="149"/>
      <c r="AE930" s="149"/>
      <c r="AF930" s="149"/>
      <c r="AG930" s="149" t="s">
        <v>342</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c r="A931" s="156"/>
      <c r="B931" s="157"/>
      <c r="C931" s="203" t="s">
        <v>1408</v>
      </c>
      <c r="D931" s="195"/>
      <c r="E931" s="196">
        <v>3.64</v>
      </c>
      <c r="F931" s="159"/>
      <c r="G931" s="159"/>
      <c r="H931" s="159"/>
      <c r="I931" s="159"/>
      <c r="J931" s="159"/>
      <c r="K931" s="159"/>
      <c r="L931" s="159"/>
      <c r="M931" s="159"/>
      <c r="N931" s="158"/>
      <c r="O931" s="158"/>
      <c r="P931" s="158"/>
      <c r="Q931" s="158"/>
      <c r="R931" s="159"/>
      <c r="S931" s="159"/>
      <c r="T931" s="159"/>
      <c r="U931" s="159"/>
      <c r="V931" s="159"/>
      <c r="W931" s="159"/>
      <c r="X931" s="159"/>
      <c r="Y931" s="159"/>
      <c r="Z931" s="149"/>
      <c r="AA931" s="149"/>
      <c r="AB931" s="149"/>
      <c r="AC931" s="149"/>
      <c r="AD931" s="149"/>
      <c r="AE931" s="149"/>
      <c r="AF931" s="149"/>
      <c r="AG931" s="149" t="s">
        <v>342</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c r="A932" s="156"/>
      <c r="B932" s="157"/>
      <c r="C932" s="203" t="s">
        <v>1409</v>
      </c>
      <c r="D932" s="195"/>
      <c r="E932" s="196">
        <v>7.2047999999999996</v>
      </c>
      <c r="F932" s="159"/>
      <c r="G932" s="159"/>
      <c r="H932" s="159"/>
      <c r="I932" s="159"/>
      <c r="J932" s="159"/>
      <c r="K932" s="159"/>
      <c r="L932" s="159"/>
      <c r="M932" s="159"/>
      <c r="N932" s="158"/>
      <c r="O932" s="158"/>
      <c r="P932" s="158"/>
      <c r="Q932" s="158"/>
      <c r="R932" s="159"/>
      <c r="S932" s="159"/>
      <c r="T932" s="159"/>
      <c r="U932" s="159"/>
      <c r="V932" s="159"/>
      <c r="W932" s="159"/>
      <c r="X932" s="159"/>
      <c r="Y932" s="159"/>
      <c r="Z932" s="149"/>
      <c r="AA932" s="149"/>
      <c r="AB932" s="149"/>
      <c r="AC932" s="149"/>
      <c r="AD932" s="149"/>
      <c r="AE932" s="149"/>
      <c r="AF932" s="149"/>
      <c r="AG932" s="149" t="s">
        <v>342</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c r="A933" s="156"/>
      <c r="B933" s="157"/>
      <c r="C933" s="203" t="s">
        <v>1410</v>
      </c>
      <c r="D933" s="195"/>
      <c r="E933" s="196">
        <v>17.722999999999999</v>
      </c>
      <c r="F933" s="159"/>
      <c r="G933" s="159"/>
      <c r="H933" s="159"/>
      <c r="I933" s="159"/>
      <c r="J933" s="159"/>
      <c r="K933" s="159"/>
      <c r="L933" s="159"/>
      <c r="M933" s="159"/>
      <c r="N933" s="158"/>
      <c r="O933" s="158"/>
      <c r="P933" s="158"/>
      <c r="Q933" s="158"/>
      <c r="R933" s="159"/>
      <c r="S933" s="159"/>
      <c r="T933" s="159"/>
      <c r="U933" s="159"/>
      <c r="V933" s="159"/>
      <c r="W933" s="159"/>
      <c r="X933" s="159"/>
      <c r="Y933" s="159"/>
      <c r="Z933" s="149"/>
      <c r="AA933" s="149"/>
      <c r="AB933" s="149"/>
      <c r="AC933" s="149"/>
      <c r="AD933" s="149"/>
      <c r="AE933" s="149"/>
      <c r="AF933" s="149"/>
      <c r="AG933" s="149" t="s">
        <v>342</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c r="A934" s="156"/>
      <c r="B934" s="157"/>
      <c r="C934" s="203" t="s">
        <v>1411</v>
      </c>
      <c r="D934" s="195"/>
      <c r="E934" s="196">
        <v>8.9700000000000006</v>
      </c>
      <c r="F934" s="159"/>
      <c r="G934" s="159"/>
      <c r="H934" s="159"/>
      <c r="I934" s="159"/>
      <c r="J934" s="159"/>
      <c r="K934" s="159"/>
      <c r="L934" s="159"/>
      <c r="M934" s="159"/>
      <c r="N934" s="158"/>
      <c r="O934" s="158"/>
      <c r="P934" s="158"/>
      <c r="Q934" s="158"/>
      <c r="R934" s="159"/>
      <c r="S934" s="159"/>
      <c r="T934" s="159"/>
      <c r="U934" s="159"/>
      <c r="V934" s="159"/>
      <c r="W934" s="159"/>
      <c r="X934" s="159"/>
      <c r="Y934" s="159"/>
      <c r="Z934" s="149"/>
      <c r="AA934" s="149"/>
      <c r="AB934" s="149"/>
      <c r="AC934" s="149"/>
      <c r="AD934" s="149"/>
      <c r="AE934" s="149"/>
      <c r="AF934" s="149"/>
      <c r="AG934" s="149" t="s">
        <v>342</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c r="A935" s="156"/>
      <c r="B935" s="157"/>
      <c r="C935" s="203" t="s">
        <v>1412</v>
      </c>
      <c r="D935" s="195"/>
      <c r="E935" s="196">
        <v>2.25</v>
      </c>
      <c r="F935" s="159"/>
      <c r="G935" s="159"/>
      <c r="H935" s="159"/>
      <c r="I935" s="159"/>
      <c r="J935" s="159"/>
      <c r="K935" s="159"/>
      <c r="L935" s="159"/>
      <c r="M935" s="159"/>
      <c r="N935" s="158"/>
      <c r="O935" s="158"/>
      <c r="P935" s="158"/>
      <c r="Q935" s="158"/>
      <c r="R935" s="159"/>
      <c r="S935" s="159"/>
      <c r="T935" s="159"/>
      <c r="U935" s="159"/>
      <c r="V935" s="159"/>
      <c r="W935" s="159"/>
      <c r="X935" s="159"/>
      <c r="Y935" s="159"/>
      <c r="Z935" s="149"/>
      <c r="AA935" s="149"/>
      <c r="AB935" s="149"/>
      <c r="AC935" s="149"/>
      <c r="AD935" s="149"/>
      <c r="AE935" s="149"/>
      <c r="AF935" s="149"/>
      <c r="AG935" s="149" t="s">
        <v>342</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c r="A936" s="156"/>
      <c r="B936" s="157"/>
      <c r="C936" s="203" t="s">
        <v>1413</v>
      </c>
      <c r="D936" s="195"/>
      <c r="E936" s="196">
        <v>1.28</v>
      </c>
      <c r="F936" s="159"/>
      <c r="G936" s="159"/>
      <c r="H936" s="159"/>
      <c r="I936" s="159"/>
      <c r="J936" s="159"/>
      <c r="K936" s="159"/>
      <c r="L936" s="159"/>
      <c r="M936" s="159"/>
      <c r="N936" s="158"/>
      <c r="O936" s="158"/>
      <c r="P936" s="158"/>
      <c r="Q936" s="158"/>
      <c r="R936" s="159"/>
      <c r="S936" s="159"/>
      <c r="T936" s="159"/>
      <c r="U936" s="159"/>
      <c r="V936" s="159"/>
      <c r="W936" s="159"/>
      <c r="X936" s="159"/>
      <c r="Y936" s="159"/>
      <c r="Z936" s="149"/>
      <c r="AA936" s="149"/>
      <c r="AB936" s="149"/>
      <c r="AC936" s="149"/>
      <c r="AD936" s="149"/>
      <c r="AE936" s="149"/>
      <c r="AF936" s="149"/>
      <c r="AG936" s="149" t="s">
        <v>342</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c r="A937" s="156"/>
      <c r="B937" s="157"/>
      <c r="C937" s="204" t="s">
        <v>1414</v>
      </c>
      <c r="D937" s="197"/>
      <c r="E937" s="198">
        <v>4.1067799999999997</v>
      </c>
      <c r="F937" s="159"/>
      <c r="G937" s="159"/>
      <c r="H937" s="159"/>
      <c r="I937" s="159"/>
      <c r="J937" s="159"/>
      <c r="K937" s="159"/>
      <c r="L937" s="159"/>
      <c r="M937" s="159"/>
      <c r="N937" s="158"/>
      <c r="O937" s="158"/>
      <c r="P937" s="158"/>
      <c r="Q937" s="158"/>
      <c r="R937" s="159"/>
      <c r="S937" s="159"/>
      <c r="T937" s="159"/>
      <c r="U937" s="159"/>
      <c r="V937" s="159"/>
      <c r="W937" s="159"/>
      <c r="X937" s="159"/>
      <c r="Y937" s="159"/>
      <c r="Z937" s="149"/>
      <c r="AA937" s="149"/>
      <c r="AB937" s="149"/>
      <c r="AC937" s="149"/>
      <c r="AD937" s="149"/>
      <c r="AE937" s="149"/>
      <c r="AF937" s="149"/>
      <c r="AG937" s="149" t="s">
        <v>342</v>
      </c>
      <c r="AH937" s="149">
        <v>4</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1">
      <c r="A938" s="174">
        <v>266</v>
      </c>
      <c r="B938" s="175" t="s">
        <v>1415</v>
      </c>
      <c r="C938" s="190" t="s">
        <v>1416</v>
      </c>
      <c r="D938" s="176" t="s">
        <v>433</v>
      </c>
      <c r="E938" s="177">
        <v>13.5</v>
      </c>
      <c r="F938" s="178"/>
      <c r="G938" s="179">
        <f>ROUND(E938*F938,2)</f>
        <v>0</v>
      </c>
      <c r="H938" s="178"/>
      <c r="I938" s="179">
        <f>ROUND(E938*H938,2)</f>
        <v>0</v>
      </c>
      <c r="J938" s="178"/>
      <c r="K938" s="179">
        <f>ROUND(E938*J938,2)</f>
        <v>0</v>
      </c>
      <c r="L938" s="179">
        <v>21</v>
      </c>
      <c r="M938" s="179">
        <f>G938*(1+L938/100)</f>
        <v>0</v>
      </c>
      <c r="N938" s="177">
        <v>1.0000000000000001E-5</v>
      </c>
      <c r="O938" s="177">
        <f>ROUND(E938*N938,2)</f>
        <v>0</v>
      </c>
      <c r="P938" s="177">
        <v>0</v>
      </c>
      <c r="Q938" s="177">
        <f>ROUND(E938*P938,2)</f>
        <v>0</v>
      </c>
      <c r="R938" s="179" t="s">
        <v>1404</v>
      </c>
      <c r="S938" s="179" t="s">
        <v>273</v>
      </c>
      <c r="T938" s="180" t="s">
        <v>273</v>
      </c>
      <c r="U938" s="159">
        <v>7.1999999999999995E-2</v>
      </c>
      <c r="V938" s="159">
        <f>ROUND(E938*U938,2)</f>
        <v>0.97</v>
      </c>
      <c r="W938" s="159"/>
      <c r="X938" s="159" t="s">
        <v>337</v>
      </c>
      <c r="Y938" s="159" t="s">
        <v>275</v>
      </c>
      <c r="Z938" s="149"/>
      <c r="AA938" s="149"/>
      <c r="AB938" s="149"/>
      <c r="AC938" s="149"/>
      <c r="AD938" s="149"/>
      <c r="AE938" s="149"/>
      <c r="AF938" s="149"/>
      <c r="AG938" s="149" t="s">
        <v>338</v>
      </c>
      <c r="AH938" s="149"/>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2">
      <c r="A939" s="156"/>
      <c r="B939" s="157"/>
      <c r="C939" s="203" t="s">
        <v>1417</v>
      </c>
      <c r="D939" s="195"/>
      <c r="E939" s="196"/>
      <c r="F939" s="159"/>
      <c r="G939" s="159"/>
      <c r="H939" s="159"/>
      <c r="I939" s="159"/>
      <c r="J939" s="159"/>
      <c r="K939" s="159"/>
      <c r="L939" s="159"/>
      <c r="M939" s="159"/>
      <c r="N939" s="158"/>
      <c r="O939" s="158"/>
      <c r="P939" s="158"/>
      <c r="Q939" s="158"/>
      <c r="R939" s="159"/>
      <c r="S939" s="159"/>
      <c r="T939" s="159"/>
      <c r="U939" s="159"/>
      <c r="V939" s="159"/>
      <c r="W939" s="159"/>
      <c r="X939" s="159"/>
      <c r="Y939" s="159"/>
      <c r="Z939" s="149"/>
      <c r="AA939" s="149"/>
      <c r="AB939" s="149"/>
      <c r="AC939" s="149"/>
      <c r="AD939" s="149"/>
      <c r="AE939" s="149"/>
      <c r="AF939" s="149"/>
      <c r="AG939" s="149" t="s">
        <v>342</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c r="A940" s="156"/>
      <c r="B940" s="157"/>
      <c r="C940" s="203" t="s">
        <v>1418</v>
      </c>
      <c r="D940" s="195"/>
      <c r="E940" s="196">
        <v>13.5</v>
      </c>
      <c r="F940" s="159"/>
      <c r="G940" s="159"/>
      <c r="H940" s="159"/>
      <c r="I940" s="159"/>
      <c r="J940" s="159"/>
      <c r="K940" s="159"/>
      <c r="L940" s="159"/>
      <c r="M940" s="159"/>
      <c r="N940" s="158"/>
      <c r="O940" s="158"/>
      <c r="P940" s="158"/>
      <c r="Q940" s="158"/>
      <c r="R940" s="159"/>
      <c r="S940" s="159"/>
      <c r="T940" s="159"/>
      <c r="U940" s="159"/>
      <c r="V940" s="159"/>
      <c r="W940" s="159"/>
      <c r="X940" s="159"/>
      <c r="Y940" s="159"/>
      <c r="Z940" s="149"/>
      <c r="AA940" s="149"/>
      <c r="AB940" s="149"/>
      <c r="AC940" s="149"/>
      <c r="AD940" s="149"/>
      <c r="AE940" s="149"/>
      <c r="AF940" s="149"/>
      <c r="AG940" s="149" t="s">
        <v>342</v>
      </c>
      <c r="AH940" s="149">
        <v>5</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1">
      <c r="A941" s="174">
        <v>267</v>
      </c>
      <c r="B941" s="175" t="s">
        <v>1419</v>
      </c>
      <c r="C941" s="190" t="s">
        <v>1420</v>
      </c>
      <c r="D941" s="176" t="s">
        <v>433</v>
      </c>
      <c r="E941" s="177">
        <v>13.5</v>
      </c>
      <c r="F941" s="178"/>
      <c r="G941" s="179">
        <f>ROUND(E941*F941,2)</f>
        <v>0</v>
      </c>
      <c r="H941" s="178"/>
      <c r="I941" s="179">
        <f>ROUND(E941*H941,2)</f>
        <v>0</v>
      </c>
      <c r="J941" s="178"/>
      <c r="K941" s="179">
        <f>ROUND(E941*J941,2)</f>
        <v>0</v>
      </c>
      <c r="L941" s="179">
        <v>21</v>
      </c>
      <c r="M941" s="179">
        <f>G941*(1+L941/100)</f>
        <v>0</v>
      </c>
      <c r="N941" s="177">
        <v>3.6999999999999999E-4</v>
      </c>
      <c r="O941" s="177">
        <f>ROUND(E941*N941,2)</f>
        <v>0</v>
      </c>
      <c r="P941" s="177">
        <v>0</v>
      </c>
      <c r="Q941" s="177">
        <f>ROUND(E941*P941,2)</f>
        <v>0</v>
      </c>
      <c r="R941" s="179" t="s">
        <v>1404</v>
      </c>
      <c r="S941" s="179" t="s">
        <v>273</v>
      </c>
      <c r="T941" s="180" t="s">
        <v>273</v>
      </c>
      <c r="U941" s="159">
        <v>0.19400000000000001</v>
      </c>
      <c r="V941" s="159">
        <f>ROUND(E941*U941,2)</f>
        <v>2.62</v>
      </c>
      <c r="W941" s="159"/>
      <c r="X941" s="159" t="s">
        <v>337</v>
      </c>
      <c r="Y941" s="159" t="s">
        <v>275</v>
      </c>
      <c r="Z941" s="149"/>
      <c r="AA941" s="149"/>
      <c r="AB941" s="149"/>
      <c r="AC941" s="149"/>
      <c r="AD941" s="149"/>
      <c r="AE941" s="149"/>
      <c r="AF941" s="149"/>
      <c r="AG941" s="149" t="s">
        <v>338</v>
      </c>
      <c r="AH941" s="149"/>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2">
      <c r="A942" s="156"/>
      <c r="B942" s="157"/>
      <c r="C942" s="319" t="s">
        <v>1405</v>
      </c>
      <c r="D942" s="320"/>
      <c r="E942" s="320"/>
      <c r="F942" s="320"/>
      <c r="G942" s="320"/>
      <c r="H942" s="159"/>
      <c r="I942" s="159"/>
      <c r="J942" s="159"/>
      <c r="K942" s="159"/>
      <c r="L942" s="159"/>
      <c r="M942" s="159"/>
      <c r="N942" s="158"/>
      <c r="O942" s="158"/>
      <c r="P942" s="158"/>
      <c r="Q942" s="158"/>
      <c r="R942" s="159"/>
      <c r="S942" s="159"/>
      <c r="T942" s="159"/>
      <c r="U942" s="159"/>
      <c r="V942" s="159"/>
      <c r="W942" s="159"/>
      <c r="X942" s="159"/>
      <c r="Y942" s="159"/>
      <c r="Z942" s="149"/>
      <c r="AA942" s="149"/>
      <c r="AB942" s="149"/>
      <c r="AC942" s="149"/>
      <c r="AD942" s="149"/>
      <c r="AE942" s="149"/>
      <c r="AF942" s="149"/>
      <c r="AG942" s="149" t="s">
        <v>340</v>
      </c>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2">
      <c r="A943" s="156"/>
      <c r="B943" s="157"/>
      <c r="C943" s="203" t="s">
        <v>1421</v>
      </c>
      <c r="D943" s="195"/>
      <c r="E943" s="196">
        <v>13.5</v>
      </c>
      <c r="F943" s="159"/>
      <c r="G943" s="159"/>
      <c r="H943" s="159"/>
      <c r="I943" s="159"/>
      <c r="J943" s="159"/>
      <c r="K943" s="159"/>
      <c r="L943" s="159"/>
      <c r="M943" s="159"/>
      <c r="N943" s="158"/>
      <c r="O943" s="158"/>
      <c r="P943" s="158"/>
      <c r="Q943" s="158"/>
      <c r="R943" s="159"/>
      <c r="S943" s="159"/>
      <c r="T943" s="159"/>
      <c r="U943" s="159"/>
      <c r="V943" s="159"/>
      <c r="W943" s="159"/>
      <c r="X943" s="159"/>
      <c r="Y943" s="159"/>
      <c r="Z943" s="149"/>
      <c r="AA943" s="149"/>
      <c r="AB943" s="149"/>
      <c r="AC943" s="149"/>
      <c r="AD943" s="149"/>
      <c r="AE943" s="149"/>
      <c r="AF943" s="149"/>
      <c r="AG943" s="149" t="s">
        <v>342</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1">
      <c r="A944" s="174">
        <v>268</v>
      </c>
      <c r="B944" s="175" t="s">
        <v>1422</v>
      </c>
      <c r="C944" s="190" t="s">
        <v>1423</v>
      </c>
      <c r="D944" s="176" t="s">
        <v>829</v>
      </c>
      <c r="E944" s="177">
        <v>1</v>
      </c>
      <c r="F944" s="178"/>
      <c r="G944" s="179">
        <f>ROUND(E944*F944,2)</f>
        <v>0</v>
      </c>
      <c r="H944" s="178"/>
      <c r="I944" s="179">
        <f>ROUND(E944*H944,2)</f>
        <v>0</v>
      </c>
      <c r="J944" s="178"/>
      <c r="K944" s="179">
        <f>ROUND(E944*J944,2)</f>
        <v>0</v>
      </c>
      <c r="L944" s="179">
        <v>21</v>
      </c>
      <c r="M944" s="179">
        <f>G944*(1+L944/100)</f>
        <v>0</v>
      </c>
      <c r="N944" s="177">
        <v>0</v>
      </c>
      <c r="O944" s="177">
        <f>ROUND(E944*N944,2)</f>
        <v>0</v>
      </c>
      <c r="P944" s="177">
        <v>0</v>
      </c>
      <c r="Q944" s="177">
        <f>ROUND(E944*P944,2)</f>
        <v>0</v>
      </c>
      <c r="R944" s="179"/>
      <c r="S944" s="179" t="s">
        <v>323</v>
      </c>
      <c r="T944" s="180" t="s">
        <v>274</v>
      </c>
      <c r="U944" s="159">
        <v>0</v>
      </c>
      <c r="V944" s="159">
        <f>ROUND(E944*U944,2)</f>
        <v>0</v>
      </c>
      <c r="W944" s="159"/>
      <c r="X944" s="159" t="s">
        <v>337</v>
      </c>
      <c r="Y944" s="159" t="s">
        <v>275</v>
      </c>
      <c r="Z944" s="149"/>
      <c r="AA944" s="149"/>
      <c r="AB944" s="149"/>
      <c r="AC944" s="149"/>
      <c r="AD944" s="149"/>
      <c r="AE944" s="149"/>
      <c r="AF944" s="149"/>
      <c r="AG944" s="149" t="s">
        <v>338</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2">
      <c r="A945" s="156"/>
      <c r="B945" s="157"/>
      <c r="C945" s="203" t="s">
        <v>1424</v>
      </c>
      <c r="D945" s="195"/>
      <c r="E945" s="196">
        <v>1</v>
      </c>
      <c r="F945" s="159"/>
      <c r="G945" s="159"/>
      <c r="H945" s="159"/>
      <c r="I945" s="159"/>
      <c r="J945" s="159"/>
      <c r="K945" s="159"/>
      <c r="L945" s="159"/>
      <c r="M945" s="159"/>
      <c r="N945" s="158"/>
      <c r="O945" s="158"/>
      <c r="P945" s="158"/>
      <c r="Q945" s="158"/>
      <c r="R945" s="159"/>
      <c r="S945" s="159"/>
      <c r="T945" s="159"/>
      <c r="U945" s="159"/>
      <c r="V945" s="159"/>
      <c r="W945" s="159"/>
      <c r="X945" s="159"/>
      <c r="Y945" s="159"/>
      <c r="Z945" s="149"/>
      <c r="AA945" s="149"/>
      <c r="AB945" s="149"/>
      <c r="AC945" s="149"/>
      <c r="AD945" s="149"/>
      <c r="AE945" s="149"/>
      <c r="AF945" s="149"/>
      <c r="AG945" s="149" t="s">
        <v>342</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c r="A946" s="164" t="s">
        <v>268</v>
      </c>
      <c r="B946" s="165" t="s">
        <v>224</v>
      </c>
      <c r="C946" s="189" t="s">
        <v>225</v>
      </c>
      <c r="D946" s="166"/>
      <c r="E946" s="167"/>
      <c r="F946" s="168"/>
      <c r="G946" s="168">
        <f>SUMIF(AG947:AG991,"&lt;&gt;NOR",G947:G991)</f>
        <v>0</v>
      </c>
      <c r="H946" s="168"/>
      <c r="I946" s="168">
        <f>SUM(I947:I991)</f>
        <v>0</v>
      </c>
      <c r="J946" s="168"/>
      <c r="K946" s="168">
        <f>SUM(K947:K991)</f>
        <v>0</v>
      </c>
      <c r="L946" s="168"/>
      <c r="M946" s="168">
        <f>SUM(M947:M991)</f>
        <v>0</v>
      </c>
      <c r="N946" s="167"/>
      <c r="O946" s="167">
        <f>SUM(O947:O991)</f>
        <v>0.36</v>
      </c>
      <c r="P946" s="167"/>
      <c r="Q946" s="167">
        <f>SUM(Q947:Q991)</f>
        <v>0.7</v>
      </c>
      <c r="R946" s="168"/>
      <c r="S946" s="168"/>
      <c r="T946" s="169"/>
      <c r="U946" s="163"/>
      <c r="V946" s="163">
        <f>SUM(V947:V991)</f>
        <v>180.71</v>
      </c>
      <c r="W946" s="163"/>
      <c r="X946" s="163"/>
      <c r="Y946" s="163"/>
      <c r="AG946" t="s">
        <v>269</v>
      </c>
    </row>
    <row r="947" spans="1:60" outlineLevel="1">
      <c r="A947" s="174">
        <v>269</v>
      </c>
      <c r="B947" s="175" t="s">
        <v>1425</v>
      </c>
      <c r="C947" s="190" t="s">
        <v>1426</v>
      </c>
      <c r="D947" s="176" t="s">
        <v>433</v>
      </c>
      <c r="E947" s="177">
        <v>779.30515000000003</v>
      </c>
      <c r="F947" s="178"/>
      <c r="G947" s="179">
        <f>ROUND(E947*F947,2)</f>
        <v>0</v>
      </c>
      <c r="H947" s="178"/>
      <c r="I947" s="179">
        <f>ROUND(E947*H947,2)</f>
        <v>0</v>
      </c>
      <c r="J947" s="178"/>
      <c r="K947" s="179">
        <f>ROUND(E947*J947,2)</f>
        <v>0</v>
      </c>
      <c r="L947" s="179">
        <v>21</v>
      </c>
      <c r="M947" s="179">
        <f>G947*(1+L947/100)</f>
        <v>0</v>
      </c>
      <c r="N947" s="177">
        <v>0</v>
      </c>
      <c r="O947" s="177">
        <f>ROUND(E947*N947,2)</f>
        <v>0</v>
      </c>
      <c r="P947" s="177">
        <v>8.9999999999999998E-4</v>
      </c>
      <c r="Q947" s="177">
        <f>ROUND(E947*P947,2)</f>
        <v>0.7</v>
      </c>
      <c r="R947" s="179" t="s">
        <v>1427</v>
      </c>
      <c r="S947" s="179" t="s">
        <v>273</v>
      </c>
      <c r="T947" s="180" t="s">
        <v>273</v>
      </c>
      <c r="U947" s="159">
        <v>7.6679999999999998E-2</v>
      </c>
      <c r="V947" s="159">
        <f>ROUND(E947*U947,2)</f>
        <v>59.76</v>
      </c>
      <c r="W947" s="159"/>
      <c r="X947" s="159" t="s">
        <v>337</v>
      </c>
      <c r="Y947" s="159" t="s">
        <v>275</v>
      </c>
      <c r="Z947" s="149"/>
      <c r="AA947" s="149"/>
      <c r="AB947" s="149"/>
      <c r="AC947" s="149"/>
      <c r="AD947" s="149"/>
      <c r="AE947" s="149"/>
      <c r="AF947" s="149"/>
      <c r="AG947" s="149" t="s">
        <v>338</v>
      </c>
      <c r="AH947" s="149"/>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2">
      <c r="A948" s="156"/>
      <c r="B948" s="157"/>
      <c r="C948" s="203" t="s">
        <v>1428</v>
      </c>
      <c r="D948" s="195"/>
      <c r="E948" s="196"/>
      <c r="F948" s="159"/>
      <c r="G948" s="159"/>
      <c r="H948" s="159"/>
      <c r="I948" s="159"/>
      <c r="J948" s="159"/>
      <c r="K948" s="159"/>
      <c r="L948" s="159"/>
      <c r="M948" s="159"/>
      <c r="N948" s="158"/>
      <c r="O948" s="158"/>
      <c r="P948" s="158"/>
      <c r="Q948" s="158"/>
      <c r="R948" s="159"/>
      <c r="S948" s="159"/>
      <c r="T948" s="159"/>
      <c r="U948" s="159"/>
      <c r="V948" s="159"/>
      <c r="W948" s="159"/>
      <c r="X948" s="159"/>
      <c r="Y948" s="159"/>
      <c r="Z948" s="149"/>
      <c r="AA948" s="149"/>
      <c r="AB948" s="149"/>
      <c r="AC948" s="149"/>
      <c r="AD948" s="149"/>
      <c r="AE948" s="149"/>
      <c r="AF948" s="149"/>
      <c r="AG948" s="149" t="s">
        <v>342</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c r="A949" s="156"/>
      <c r="B949" s="157"/>
      <c r="C949" s="203" t="s">
        <v>1017</v>
      </c>
      <c r="D949" s="195"/>
      <c r="E949" s="196">
        <v>252.49</v>
      </c>
      <c r="F949" s="159"/>
      <c r="G949" s="159"/>
      <c r="H949" s="159"/>
      <c r="I949" s="159"/>
      <c r="J949" s="159"/>
      <c r="K949" s="159"/>
      <c r="L949" s="159"/>
      <c r="M949" s="159"/>
      <c r="N949" s="158"/>
      <c r="O949" s="158"/>
      <c r="P949" s="158"/>
      <c r="Q949" s="158"/>
      <c r="R949" s="159"/>
      <c r="S949" s="159"/>
      <c r="T949" s="159"/>
      <c r="U949" s="159"/>
      <c r="V949" s="159"/>
      <c r="W949" s="159"/>
      <c r="X949" s="159"/>
      <c r="Y949" s="159"/>
      <c r="Z949" s="149"/>
      <c r="AA949" s="149"/>
      <c r="AB949" s="149"/>
      <c r="AC949" s="149"/>
      <c r="AD949" s="149"/>
      <c r="AE949" s="149"/>
      <c r="AF949" s="149"/>
      <c r="AG949" s="149" t="s">
        <v>342</v>
      </c>
      <c r="AH949" s="149">
        <v>5</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c r="A950" s="156"/>
      <c r="B950" s="157"/>
      <c r="C950" s="203" t="s">
        <v>1020</v>
      </c>
      <c r="D950" s="195"/>
      <c r="E950" s="196">
        <v>90.31</v>
      </c>
      <c r="F950" s="159"/>
      <c r="G950" s="159"/>
      <c r="H950" s="159"/>
      <c r="I950" s="159"/>
      <c r="J950" s="159"/>
      <c r="K950" s="159"/>
      <c r="L950" s="159"/>
      <c r="M950" s="159"/>
      <c r="N950" s="158"/>
      <c r="O950" s="158"/>
      <c r="P950" s="158"/>
      <c r="Q950" s="158"/>
      <c r="R950" s="159"/>
      <c r="S950" s="159"/>
      <c r="T950" s="159"/>
      <c r="U950" s="159"/>
      <c r="V950" s="159"/>
      <c r="W950" s="159"/>
      <c r="X950" s="159"/>
      <c r="Y950" s="159"/>
      <c r="Z950" s="149"/>
      <c r="AA950" s="149"/>
      <c r="AB950" s="149"/>
      <c r="AC950" s="149"/>
      <c r="AD950" s="149"/>
      <c r="AE950" s="149"/>
      <c r="AF950" s="149"/>
      <c r="AG950" s="149" t="s">
        <v>342</v>
      </c>
      <c r="AH950" s="149">
        <v>5</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c r="A951" s="156"/>
      <c r="B951" s="157"/>
      <c r="C951" s="203" t="s">
        <v>1429</v>
      </c>
      <c r="D951" s="195"/>
      <c r="E951" s="196"/>
      <c r="F951" s="159"/>
      <c r="G951" s="159"/>
      <c r="H951" s="159"/>
      <c r="I951" s="159"/>
      <c r="J951" s="159"/>
      <c r="K951" s="159"/>
      <c r="L951" s="159"/>
      <c r="M951" s="159"/>
      <c r="N951" s="158"/>
      <c r="O951" s="158"/>
      <c r="P951" s="158"/>
      <c r="Q951" s="158"/>
      <c r="R951" s="159"/>
      <c r="S951" s="159"/>
      <c r="T951" s="159"/>
      <c r="U951" s="159"/>
      <c r="V951" s="159"/>
      <c r="W951" s="159"/>
      <c r="X951" s="159"/>
      <c r="Y951" s="159"/>
      <c r="Z951" s="149"/>
      <c r="AA951" s="149"/>
      <c r="AB951" s="149"/>
      <c r="AC951" s="149"/>
      <c r="AD951" s="149"/>
      <c r="AE951" s="149"/>
      <c r="AF951" s="149"/>
      <c r="AG951" s="149" t="s">
        <v>342</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c r="A952" s="156"/>
      <c r="B952" s="157"/>
      <c r="C952" s="203" t="s">
        <v>1023</v>
      </c>
      <c r="D952" s="195"/>
      <c r="E952" s="196">
        <v>510.65505000000002</v>
      </c>
      <c r="F952" s="159"/>
      <c r="G952" s="159"/>
      <c r="H952" s="159"/>
      <c r="I952" s="159"/>
      <c r="J952" s="159"/>
      <c r="K952" s="159"/>
      <c r="L952" s="159"/>
      <c r="M952" s="159"/>
      <c r="N952" s="158"/>
      <c r="O952" s="158"/>
      <c r="P952" s="158"/>
      <c r="Q952" s="158"/>
      <c r="R952" s="159"/>
      <c r="S952" s="159"/>
      <c r="T952" s="159"/>
      <c r="U952" s="159"/>
      <c r="V952" s="159"/>
      <c r="W952" s="159"/>
      <c r="X952" s="159"/>
      <c r="Y952" s="159"/>
      <c r="Z952" s="149"/>
      <c r="AA952" s="149"/>
      <c r="AB952" s="149"/>
      <c r="AC952" s="149"/>
      <c r="AD952" s="149"/>
      <c r="AE952" s="149"/>
      <c r="AF952" s="149"/>
      <c r="AG952" s="149" t="s">
        <v>342</v>
      </c>
      <c r="AH952" s="149">
        <v>5</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c r="A953" s="156"/>
      <c r="B953" s="157"/>
      <c r="C953" s="203" t="s">
        <v>1430</v>
      </c>
      <c r="D953" s="195"/>
      <c r="E953" s="196">
        <v>-74.149900000000002</v>
      </c>
      <c r="F953" s="159"/>
      <c r="G953" s="159"/>
      <c r="H953" s="159"/>
      <c r="I953" s="159"/>
      <c r="J953" s="159"/>
      <c r="K953" s="159"/>
      <c r="L953" s="159"/>
      <c r="M953" s="159"/>
      <c r="N953" s="158"/>
      <c r="O953" s="158"/>
      <c r="P953" s="158"/>
      <c r="Q953" s="158"/>
      <c r="R953" s="159"/>
      <c r="S953" s="159"/>
      <c r="T953" s="159"/>
      <c r="U953" s="159"/>
      <c r="V953" s="159"/>
      <c r="W953" s="159"/>
      <c r="X953" s="159"/>
      <c r="Y953" s="159"/>
      <c r="Z953" s="149"/>
      <c r="AA953" s="149"/>
      <c r="AB953" s="149"/>
      <c r="AC953" s="149"/>
      <c r="AD953" s="149"/>
      <c r="AE953" s="149"/>
      <c r="AF953" s="149"/>
      <c r="AG953" s="149" t="s">
        <v>342</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c r="A954" s="174">
        <v>270</v>
      </c>
      <c r="B954" s="175" t="s">
        <v>1431</v>
      </c>
      <c r="C954" s="190" t="s">
        <v>1432</v>
      </c>
      <c r="D954" s="176" t="s">
        <v>433</v>
      </c>
      <c r="E954" s="177">
        <v>814.02499999999998</v>
      </c>
      <c r="F954" s="178"/>
      <c r="G954" s="179">
        <f>ROUND(E954*F954,2)</f>
        <v>0</v>
      </c>
      <c r="H954" s="178"/>
      <c r="I954" s="179">
        <f>ROUND(E954*H954,2)</f>
        <v>0</v>
      </c>
      <c r="J954" s="178"/>
      <c r="K954" s="179">
        <f>ROUND(E954*J954,2)</f>
        <v>0</v>
      </c>
      <c r="L954" s="179">
        <v>21</v>
      </c>
      <c r="M954" s="179">
        <f>G954*(1+L954/100)</f>
        <v>0</v>
      </c>
      <c r="N954" s="177">
        <v>1.4999999999999999E-4</v>
      </c>
      <c r="O954" s="177">
        <f>ROUND(E954*N954,2)</f>
        <v>0.12</v>
      </c>
      <c r="P954" s="177">
        <v>0</v>
      </c>
      <c r="Q954" s="177">
        <f>ROUND(E954*P954,2)</f>
        <v>0</v>
      </c>
      <c r="R954" s="179" t="s">
        <v>1427</v>
      </c>
      <c r="S954" s="179" t="s">
        <v>273</v>
      </c>
      <c r="T954" s="180" t="s">
        <v>273</v>
      </c>
      <c r="U954" s="159">
        <v>3.2480000000000002E-2</v>
      </c>
      <c r="V954" s="159">
        <f>ROUND(E954*U954,2)</f>
        <v>26.44</v>
      </c>
      <c r="W954" s="159"/>
      <c r="X954" s="159" t="s">
        <v>337</v>
      </c>
      <c r="Y954" s="159" t="s">
        <v>275</v>
      </c>
      <c r="Z954" s="149"/>
      <c r="AA954" s="149"/>
      <c r="AB954" s="149"/>
      <c r="AC954" s="149"/>
      <c r="AD954" s="149"/>
      <c r="AE954" s="149"/>
      <c r="AF954" s="149"/>
      <c r="AG954" s="149" t="s">
        <v>338</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2">
      <c r="A955" s="156"/>
      <c r="B955" s="157"/>
      <c r="C955" s="203" t="s">
        <v>1433</v>
      </c>
      <c r="D955" s="195"/>
      <c r="E955" s="196">
        <v>814.02499999999998</v>
      </c>
      <c r="F955" s="159"/>
      <c r="G955" s="159"/>
      <c r="H955" s="159"/>
      <c r="I955" s="159"/>
      <c r="J955" s="159"/>
      <c r="K955" s="159"/>
      <c r="L955" s="159"/>
      <c r="M955" s="159"/>
      <c r="N955" s="158"/>
      <c r="O955" s="158"/>
      <c r="P955" s="158"/>
      <c r="Q955" s="158"/>
      <c r="R955" s="159"/>
      <c r="S955" s="159"/>
      <c r="T955" s="159"/>
      <c r="U955" s="159"/>
      <c r="V955" s="159"/>
      <c r="W955" s="159"/>
      <c r="X955" s="159"/>
      <c r="Y955" s="159"/>
      <c r="Z955" s="149"/>
      <c r="AA955" s="149"/>
      <c r="AB955" s="149"/>
      <c r="AC955" s="149"/>
      <c r="AD955" s="149"/>
      <c r="AE955" s="149"/>
      <c r="AF955" s="149"/>
      <c r="AG955" s="149" t="s">
        <v>342</v>
      </c>
      <c r="AH955" s="149">
        <v>5</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1">
      <c r="A956" s="174">
        <v>271</v>
      </c>
      <c r="B956" s="175" t="s">
        <v>1434</v>
      </c>
      <c r="C956" s="190" t="s">
        <v>1435</v>
      </c>
      <c r="D956" s="176" t="s">
        <v>433</v>
      </c>
      <c r="E956" s="177">
        <v>814.02499999999998</v>
      </c>
      <c r="F956" s="178"/>
      <c r="G956" s="179">
        <f>ROUND(E956*F956,2)</f>
        <v>0</v>
      </c>
      <c r="H956" s="178"/>
      <c r="I956" s="179">
        <f>ROUND(E956*H956,2)</f>
        <v>0</v>
      </c>
      <c r="J956" s="178"/>
      <c r="K956" s="179">
        <f>ROUND(E956*J956,2)</f>
        <v>0</v>
      </c>
      <c r="L956" s="179">
        <v>21</v>
      </c>
      <c r="M956" s="179">
        <f>G956*(1+L956/100)</f>
        <v>0</v>
      </c>
      <c r="N956" s="177">
        <v>2.9E-4</v>
      </c>
      <c r="O956" s="177">
        <f>ROUND(E956*N956,2)</f>
        <v>0.24</v>
      </c>
      <c r="P956" s="177">
        <v>0</v>
      </c>
      <c r="Q956" s="177">
        <f>ROUND(E956*P956,2)</f>
        <v>0</v>
      </c>
      <c r="R956" s="179" t="s">
        <v>1427</v>
      </c>
      <c r="S956" s="179" t="s">
        <v>273</v>
      </c>
      <c r="T956" s="180" t="s">
        <v>273</v>
      </c>
      <c r="U956" s="159">
        <v>0.10191</v>
      </c>
      <c r="V956" s="159">
        <f>ROUND(E956*U956,2)</f>
        <v>82.96</v>
      </c>
      <c r="W956" s="159"/>
      <c r="X956" s="159" t="s">
        <v>337</v>
      </c>
      <c r="Y956" s="159" t="s">
        <v>275</v>
      </c>
      <c r="Z956" s="149"/>
      <c r="AA956" s="149"/>
      <c r="AB956" s="149"/>
      <c r="AC956" s="149"/>
      <c r="AD956" s="149"/>
      <c r="AE956" s="149"/>
      <c r="AF956" s="149"/>
      <c r="AG956" s="149" t="s">
        <v>338</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2">
      <c r="A957" s="156"/>
      <c r="B957" s="157"/>
      <c r="C957" s="203" t="s">
        <v>1436</v>
      </c>
      <c r="D957" s="195"/>
      <c r="E957" s="196"/>
      <c r="F957" s="159"/>
      <c r="G957" s="159"/>
      <c r="H957" s="159"/>
      <c r="I957" s="159"/>
      <c r="J957" s="159"/>
      <c r="K957" s="159"/>
      <c r="L957" s="159"/>
      <c r="M957" s="159"/>
      <c r="N957" s="158"/>
      <c r="O957" s="158"/>
      <c r="P957" s="158"/>
      <c r="Q957" s="158"/>
      <c r="R957" s="159"/>
      <c r="S957" s="159"/>
      <c r="T957" s="159"/>
      <c r="U957" s="159"/>
      <c r="V957" s="159"/>
      <c r="W957" s="159"/>
      <c r="X957" s="159"/>
      <c r="Y957" s="159"/>
      <c r="Z957" s="149"/>
      <c r="AA957" s="149"/>
      <c r="AB957" s="149"/>
      <c r="AC957" s="149"/>
      <c r="AD957" s="149"/>
      <c r="AE957" s="149"/>
      <c r="AF957" s="149"/>
      <c r="AG957" s="149" t="s">
        <v>342</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c r="A958" s="156"/>
      <c r="B958" s="157"/>
      <c r="C958" s="203" t="s">
        <v>1020</v>
      </c>
      <c r="D958" s="195"/>
      <c r="E958" s="196">
        <v>90.31</v>
      </c>
      <c r="F958" s="159"/>
      <c r="G958" s="159"/>
      <c r="H958" s="159"/>
      <c r="I958" s="159"/>
      <c r="J958" s="159"/>
      <c r="K958" s="159"/>
      <c r="L958" s="159"/>
      <c r="M958" s="159"/>
      <c r="N958" s="158"/>
      <c r="O958" s="158"/>
      <c r="P958" s="158"/>
      <c r="Q958" s="158"/>
      <c r="R958" s="159"/>
      <c r="S958" s="159"/>
      <c r="T958" s="159"/>
      <c r="U958" s="159"/>
      <c r="V958" s="159"/>
      <c r="W958" s="159"/>
      <c r="X958" s="159"/>
      <c r="Y958" s="159"/>
      <c r="Z958" s="149"/>
      <c r="AA958" s="149"/>
      <c r="AB958" s="149"/>
      <c r="AC958" s="149"/>
      <c r="AD958" s="149"/>
      <c r="AE958" s="149"/>
      <c r="AF958" s="149"/>
      <c r="AG958" s="149" t="s">
        <v>342</v>
      </c>
      <c r="AH958" s="149">
        <v>5</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c r="A959" s="156"/>
      <c r="B959" s="157"/>
      <c r="C959" s="203" t="s">
        <v>1437</v>
      </c>
      <c r="D959" s="195"/>
      <c r="E959" s="196">
        <v>11.5</v>
      </c>
      <c r="F959" s="159"/>
      <c r="G959" s="159"/>
      <c r="H959" s="159"/>
      <c r="I959" s="159"/>
      <c r="J959" s="159"/>
      <c r="K959" s="159"/>
      <c r="L959" s="159"/>
      <c r="M959" s="159"/>
      <c r="N959" s="158"/>
      <c r="O959" s="158"/>
      <c r="P959" s="158"/>
      <c r="Q959" s="158"/>
      <c r="R959" s="159"/>
      <c r="S959" s="159"/>
      <c r="T959" s="159"/>
      <c r="U959" s="159"/>
      <c r="V959" s="159"/>
      <c r="W959" s="159"/>
      <c r="X959" s="159"/>
      <c r="Y959" s="159"/>
      <c r="Z959" s="149"/>
      <c r="AA959" s="149"/>
      <c r="AB959" s="149"/>
      <c r="AC959" s="149"/>
      <c r="AD959" s="149"/>
      <c r="AE959" s="149"/>
      <c r="AF959" s="149"/>
      <c r="AG959" s="149" t="s">
        <v>342</v>
      </c>
      <c r="AH959" s="149">
        <v>5</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c r="A960" s="156"/>
      <c r="B960" s="157"/>
      <c r="C960" s="203" t="s">
        <v>1128</v>
      </c>
      <c r="D960" s="195"/>
      <c r="E960" s="196">
        <v>95.89</v>
      </c>
      <c r="F960" s="159"/>
      <c r="G960" s="159"/>
      <c r="H960" s="159"/>
      <c r="I960" s="159"/>
      <c r="J960" s="159"/>
      <c r="K960" s="159"/>
      <c r="L960" s="159"/>
      <c r="M960" s="159"/>
      <c r="N960" s="158"/>
      <c r="O960" s="158"/>
      <c r="P960" s="158"/>
      <c r="Q960" s="158"/>
      <c r="R960" s="159"/>
      <c r="S960" s="159"/>
      <c r="T960" s="159"/>
      <c r="U960" s="159"/>
      <c r="V960" s="159"/>
      <c r="W960" s="159"/>
      <c r="X960" s="159"/>
      <c r="Y960" s="159"/>
      <c r="Z960" s="149"/>
      <c r="AA960" s="149"/>
      <c r="AB960" s="149"/>
      <c r="AC960" s="149"/>
      <c r="AD960" s="149"/>
      <c r="AE960" s="149"/>
      <c r="AF960" s="149"/>
      <c r="AG960" s="149" t="s">
        <v>342</v>
      </c>
      <c r="AH960" s="149">
        <v>5</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c r="A961" s="156"/>
      <c r="B961" s="157"/>
      <c r="C961" s="203" t="s">
        <v>1129</v>
      </c>
      <c r="D961" s="195"/>
      <c r="E961" s="196">
        <v>145.1</v>
      </c>
      <c r="F961" s="159"/>
      <c r="G961" s="159"/>
      <c r="H961" s="159"/>
      <c r="I961" s="159"/>
      <c r="J961" s="159"/>
      <c r="K961" s="159"/>
      <c r="L961" s="159"/>
      <c r="M961" s="159"/>
      <c r="N961" s="158"/>
      <c r="O961" s="158"/>
      <c r="P961" s="158"/>
      <c r="Q961" s="158"/>
      <c r="R961" s="159"/>
      <c r="S961" s="159"/>
      <c r="T961" s="159"/>
      <c r="U961" s="159"/>
      <c r="V961" s="159"/>
      <c r="W961" s="159"/>
      <c r="X961" s="159"/>
      <c r="Y961" s="159"/>
      <c r="Z961" s="149"/>
      <c r="AA961" s="149"/>
      <c r="AB961" s="149"/>
      <c r="AC961" s="149"/>
      <c r="AD961" s="149"/>
      <c r="AE961" s="149"/>
      <c r="AF961" s="149"/>
      <c r="AG961" s="149" t="s">
        <v>342</v>
      </c>
      <c r="AH961" s="149">
        <v>5</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c r="A962" s="156"/>
      <c r="B962" s="157"/>
      <c r="C962" s="203" t="s">
        <v>1130</v>
      </c>
      <c r="D962" s="195"/>
      <c r="E962" s="196">
        <v>0.99680000000000002</v>
      </c>
      <c r="F962" s="159"/>
      <c r="G962" s="159"/>
      <c r="H962" s="159"/>
      <c r="I962" s="159"/>
      <c r="J962" s="159"/>
      <c r="K962" s="159"/>
      <c r="L962" s="159"/>
      <c r="M962" s="159"/>
      <c r="N962" s="158"/>
      <c r="O962" s="158"/>
      <c r="P962" s="158"/>
      <c r="Q962" s="158"/>
      <c r="R962" s="159"/>
      <c r="S962" s="159"/>
      <c r="T962" s="159"/>
      <c r="U962" s="159"/>
      <c r="V962" s="159"/>
      <c r="W962" s="159"/>
      <c r="X962" s="159"/>
      <c r="Y962" s="159"/>
      <c r="Z962" s="149"/>
      <c r="AA962" s="149"/>
      <c r="AB962" s="149"/>
      <c r="AC962" s="149"/>
      <c r="AD962" s="149"/>
      <c r="AE962" s="149"/>
      <c r="AF962" s="149"/>
      <c r="AG962" s="149" t="s">
        <v>342</v>
      </c>
      <c r="AH962" s="149">
        <v>5</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c r="A963" s="156"/>
      <c r="B963" s="157"/>
      <c r="C963" s="203" t="s">
        <v>1131</v>
      </c>
      <c r="D963" s="195"/>
      <c r="E963" s="196">
        <v>6.89</v>
      </c>
      <c r="F963" s="159"/>
      <c r="G963" s="159"/>
      <c r="H963" s="159"/>
      <c r="I963" s="159"/>
      <c r="J963" s="159"/>
      <c r="K963" s="159"/>
      <c r="L963" s="159"/>
      <c r="M963" s="159"/>
      <c r="N963" s="158"/>
      <c r="O963" s="158"/>
      <c r="P963" s="158"/>
      <c r="Q963" s="158"/>
      <c r="R963" s="159"/>
      <c r="S963" s="159"/>
      <c r="T963" s="159"/>
      <c r="U963" s="159"/>
      <c r="V963" s="159"/>
      <c r="W963" s="159"/>
      <c r="X963" s="159"/>
      <c r="Y963" s="159"/>
      <c r="Z963" s="149"/>
      <c r="AA963" s="149"/>
      <c r="AB963" s="149"/>
      <c r="AC963" s="149"/>
      <c r="AD963" s="149"/>
      <c r="AE963" s="149"/>
      <c r="AF963" s="149"/>
      <c r="AG963" s="149" t="s">
        <v>342</v>
      </c>
      <c r="AH963" s="149">
        <v>5</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c r="A964" s="156"/>
      <c r="B964" s="157"/>
      <c r="C964" s="203" t="s">
        <v>1132</v>
      </c>
      <c r="D964" s="195"/>
      <c r="E964" s="196">
        <v>0.83440000000000003</v>
      </c>
      <c r="F964" s="159"/>
      <c r="G964" s="159"/>
      <c r="H964" s="159"/>
      <c r="I964" s="159"/>
      <c r="J964" s="159"/>
      <c r="K964" s="159"/>
      <c r="L964" s="159"/>
      <c r="M964" s="159"/>
      <c r="N964" s="158"/>
      <c r="O964" s="158"/>
      <c r="P964" s="158"/>
      <c r="Q964" s="158"/>
      <c r="R964" s="159"/>
      <c r="S964" s="159"/>
      <c r="T964" s="159"/>
      <c r="U964" s="159"/>
      <c r="V964" s="159"/>
      <c r="W964" s="159"/>
      <c r="X964" s="159"/>
      <c r="Y964" s="159"/>
      <c r="Z964" s="149"/>
      <c r="AA964" s="149"/>
      <c r="AB964" s="149"/>
      <c r="AC964" s="149"/>
      <c r="AD964" s="149"/>
      <c r="AE964" s="149"/>
      <c r="AF964" s="149"/>
      <c r="AG964" s="149" t="s">
        <v>342</v>
      </c>
      <c r="AH964" s="149">
        <v>5</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c r="A965" s="156"/>
      <c r="B965" s="157"/>
      <c r="C965" s="207" t="s">
        <v>1330</v>
      </c>
      <c r="D965" s="201"/>
      <c r="E965" s="202">
        <v>351.52120000000002</v>
      </c>
      <c r="F965" s="159"/>
      <c r="G965" s="159"/>
      <c r="H965" s="159"/>
      <c r="I965" s="159"/>
      <c r="J965" s="159"/>
      <c r="K965" s="159"/>
      <c r="L965" s="159"/>
      <c r="M965" s="159"/>
      <c r="N965" s="158"/>
      <c r="O965" s="158"/>
      <c r="P965" s="158"/>
      <c r="Q965" s="158"/>
      <c r="R965" s="159"/>
      <c r="S965" s="159"/>
      <c r="T965" s="159"/>
      <c r="U965" s="159"/>
      <c r="V965" s="159"/>
      <c r="W965" s="159"/>
      <c r="X965" s="159"/>
      <c r="Y965" s="159"/>
      <c r="Z965" s="149"/>
      <c r="AA965" s="149"/>
      <c r="AB965" s="149"/>
      <c r="AC965" s="149"/>
      <c r="AD965" s="149"/>
      <c r="AE965" s="149"/>
      <c r="AF965" s="149"/>
      <c r="AG965" s="149" t="s">
        <v>342</v>
      </c>
      <c r="AH965" s="149">
        <v>1</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c r="A966" s="156"/>
      <c r="B966" s="157"/>
      <c r="C966" s="203" t="s">
        <v>1438</v>
      </c>
      <c r="D966" s="195"/>
      <c r="E966" s="196"/>
      <c r="F966" s="159"/>
      <c r="G966" s="159"/>
      <c r="H966" s="159"/>
      <c r="I966" s="159"/>
      <c r="J966" s="159"/>
      <c r="K966" s="159"/>
      <c r="L966" s="159"/>
      <c r="M966" s="159"/>
      <c r="N966" s="158"/>
      <c r="O966" s="158"/>
      <c r="P966" s="158"/>
      <c r="Q966" s="158"/>
      <c r="R966" s="159"/>
      <c r="S966" s="159"/>
      <c r="T966" s="159"/>
      <c r="U966" s="159"/>
      <c r="V966" s="159"/>
      <c r="W966" s="159"/>
      <c r="X966" s="159"/>
      <c r="Y966" s="159"/>
      <c r="Z966" s="149"/>
      <c r="AA966" s="149"/>
      <c r="AB966" s="149"/>
      <c r="AC966" s="149"/>
      <c r="AD966" s="149"/>
      <c r="AE966" s="149"/>
      <c r="AF966" s="149"/>
      <c r="AG966" s="149" t="s">
        <v>342</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ht="33.75" outlineLevel="3">
      <c r="A967" s="156"/>
      <c r="B967" s="157"/>
      <c r="C967" s="203" t="s">
        <v>1439</v>
      </c>
      <c r="D967" s="195"/>
      <c r="E967" s="196">
        <v>128.83799999999999</v>
      </c>
      <c r="F967" s="159"/>
      <c r="G967" s="159"/>
      <c r="H967" s="159"/>
      <c r="I967" s="159"/>
      <c r="J967" s="159"/>
      <c r="K967" s="159"/>
      <c r="L967" s="159"/>
      <c r="M967" s="159"/>
      <c r="N967" s="158"/>
      <c r="O967" s="158"/>
      <c r="P967" s="158"/>
      <c r="Q967" s="158"/>
      <c r="R967" s="159"/>
      <c r="S967" s="159"/>
      <c r="T967" s="159"/>
      <c r="U967" s="159"/>
      <c r="V967" s="159"/>
      <c r="W967" s="159"/>
      <c r="X967" s="159"/>
      <c r="Y967" s="159"/>
      <c r="Z967" s="149"/>
      <c r="AA967" s="149"/>
      <c r="AB967" s="149"/>
      <c r="AC967" s="149"/>
      <c r="AD967" s="149"/>
      <c r="AE967" s="149"/>
      <c r="AF967" s="149"/>
      <c r="AG967" s="149" t="s">
        <v>342</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ht="22.5" outlineLevel="3">
      <c r="A968" s="156"/>
      <c r="B968" s="157"/>
      <c r="C968" s="203" t="s">
        <v>1440</v>
      </c>
      <c r="D968" s="195"/>
      <c r="E968" s="196">
        <v>134.05539999999999</v>
      </c>
      <c r="F968" s="159"/>
      <c r="G968" s="159"/>
      <c r="H968" s="159"/>
      <c r="I968" s="159"/>
      <c r="J968" s="159"/>
      <c r="K968" s="159"/>
      <c r="L968" s="159"/>
      <c r="M968" s="159"/>
      <c r="N968" s="158"/>
      <c r="O968" s="158"/>
      <c r="P968" s="158"/>
      <c r="Q968" s="158"/>
      <c r="R968" s="159"/>
      <c r="S968" s="159"/>
      <c r="T968" s="159"/>
      <c r="U968" s="159"/>
      <c r="V968" s="159"/>
      <c r="W968" s="159"/>
      <c r="X968" s="159"/>
      <c r="Y968" s="159"/>
      <c r="Z968" s="149"/>
      <c r="AA968" s="149"/>
      <c r="AB968" s="149"/>
      <c r="AC968" s="149"/>
      <c r="AD968" s="149"/>
      <c r="AE968" s="149"/>
      <c r="AF968" s="149"/>
      <c r="AG968" s="149" t="s">
        <v>342</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c r="A969" s="156"/>
      <c r="B969" s="157"/>
      <c r="C969" s="203" t="s">
        <v>1441</v>
      </c>
      <c r="D969" s="195"/>
      <c r="E969" s="196">
        <v>86.902199999999993</v>
      </c>
      <c r="F969" s="159"/>
      <c r="G969" s="159"/>
      <c r="H969" s="159"/>
      <c r="I969" s="159"/>
      <c r="J969" s="159"/>
      <c r="K969" s="159"/>
      <c r="L969" s="159"/>
      <c r="M969" s="159"/>
      <c r="N969" s="158"/>
      <c r="O969" s="158"/>
      <c r="P969" s="158"/>
      <c r="Q969" s="158"/>
      <c r="R969" s="159"/>
      <c r="S969" s="159"/>
      <c r="T969" s="159"/>
      <c r="U969" s="159"/>
      <c r="V969" s="159"/>
      <c r="W969" s="159"/>
      <c r="X969" s="159"/>
      <c r="Y969" s="159"/>
      <c r="Z969" s="149"/>
      <c r="AA969" s="149"/>
      <c r="AB969" s="149"/>
      <c r="AC969" s="149"/>
      <c r="AD969" s="149"/>
      <c r="AE969" s="149"/>
      <c r="AF969" s="149"/>
      <c r="AG969" s="149" t="s">
        <v>342</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c r="A970" s="156"/>
      <c r="B970" s="157"/>
      <c r="C970" s="203" t="s">
        <v>1442</v>
      </c>
      <c r="D970" s="195"/>
      <c r="E970" s="196">
        <v>54.403799999999997</v>
      </c>
      <c r="F970" s="159"/>
      <c r="G970" s="159"/>
      <c r="H970" s="159"/>
      <c r="I970" s="159"/>
      <c r="J970" s="159"/>
      <c r="K970" s="159"/>
      <c r="L970" s="159"/>
      <c r="M970" s="159"/>
      <c r="N970" s="158"/>
      <c r="O970" s="158"/>
      <c r="P970" s="158"/>
      <c r="Q970" s="158"/>
      <c r="R970" s="159"/>
      <c r="S970" s="159"/>
      <c r="T970" s="159"/>
      <c r="U970" s="159"/>
      <c r="V970" s="159"/>
      <c r="W970" s="159"/>
      <c r="X970" s="159"/>
      <c r="Y970" s="159"/>
      <c r="Z970" s="149"/>
      <c r="AA970" s="149"/>
      <c r="AB970" s="149"/>
      <c r="AC970" s="149"/>
      <c r="AD970" s="149"/>
      <c r="AE970" s="149"/>
      <c r="AF970" s="149"/>
      <c r="AG970" s="149" t="s">
        <v>342</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ht="22.5" outlineLevel="3">
      <c r="A971" s="156"/>
      <c r="B971" s="157"/>
      <c r="C971" s="203" t="s">
        <v>1443</v>
      </c>
      <c r="D971" s="195"/>
      <c r="E971" s="196">
        <v>138.04</v>
      </c>
      <c r="F971" s="159"/>
      <c r="G971" s="159"/>
      <c r="H971" s="159"/>
      <c r="I971" s="159"/>
      <c r="J971" s="159"/>
      <c r="K971" s="159"/>
      <c r="L971" s="159"/>
      <c r="M971" s="159"/>
      <c r="N971" s="158"/>
      <c r="O971" s="158"/>
      <c r="P971" s="158"/>
      <c r="Q971" s="158"/>
      <c r="R971" s="159"/>
      <c r="S971" s="159"/>
      <c r="T971" s="159"/>
      <c r="U971" s="159"/>
      <c r="V971" s="159"/>
      <c r="W971" s="159"/>
      <c r="X971" s="159"/>
      <c r="Y971" s="159"/>
      <c r="Z971" s="149"/>
      <c r="AA971" s="149"/>
      <c r="AB971" s="149"/>
      <c r="AC971" s="149"/>
      <c r="AD971" s="149"/>
      <c r="AE971" s="149"/>
      <c r="AF971" s="149"/>
      <c r="AG971" s="149" t="s">
        <v>342</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3">
      <c r="A972" s="156"/>
      <c r="B972" s="157"/>
      <c r="C972" s="203" t="s">
        <v>1444</v>
      </c>
      <c r="D972" s="195"/>
      <c r="E972" s="196">
        <v>78.309600000000003</v>
      </c>
      <c r="F972" s="159"/>
      <c r="G972" s="159"/>
      <c r="H972" s="159"/>
      <c r="I972" s="159"/>
      <c r="J972" s="159"/>
      <c r="K972" s="159"/>
      <c r="L972" s="159"/>
      <c r="M972" s="159"/>
      <c r="N972" s="158"/>
      <c r="O972" s="158"/>
      <c r="P972" s="158"/>
      <c r="Q972" s="158"/>
      <c r="R972" s="159"/>
      <c r="S972" s="159"/>
      <c r="T972" s="159"/>
      <c r="U972" s="159"/>
      <c r="V972" s="159"/>
      <c r="W972" s="159"/>
      <c r="X972" s="159"/>
      <c r="Y972" s="159"/>
      <c r="Z972" s="149"/>
      <c r="AA972" s="149"/>
      <c r="AB972" s="149"/>
      <c r="AC972" s="149"/>
      <c r="AD972" s="149"/>
      <c r="AE972" s="149"/>
      <c r="AF972" s="149"/>
      <c r="AG972" s="149" t="s">
        <v>342</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c r="A973" s="156"/>
      <c r="B973" s="157"/>
      <c r="C973" s="203" t="s">
        <v>1445</v>
      </c>
      <c r="D973" s="195"/>
      <c r="E973" s="196">
        <v>103.6418</v>
      </c>
      <c r="F973" s="159"/>
      <c r="G973" s="159"/>
      <c r="H973" s="159"/>
      <c r="I973" s="159"/>
      <c r="J973" s="159"/>
      <c r="K973" s="159"/>
      <c r="L973" s="159"/>
      <c r="M973" s="159"/>
      <c r="N973" s="158"/>
      <c r="O973" s="158"/>
      <c r="P973" s="158"/>
      <c r="Q973" s="158"/>
      <c r="R973" s="159"/>
      <c r="S973" s="159"/>
      <c r="T973" s="159"/>
      <c r="U973" s="159"/>
      <c r="V973" s="159"/>
      <c r="W973" s="159"/>
      <c r="X973" s="159"/>
      <c r="Y973" s="159"/>
      <c r="Z973" s="149"/>
      <c r="AA973" s="149"/>
      <c r="AB973" s="149"/>
      <c r="AC973" s="149"/>
      <c r="AD973" s="149"/>
      <c r="AE973" s="149"/>
      <c r="AF973" s="149"/>
      <c r="AG973" s="149" t="s">
        <v>342</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ht="33.75" outlineLevel="3">
      <c r="A974" s="156"/>
      <c r="B974" s="157"/>
      <c r="C974" s="203" t="s">
        <v>1446</v>
      </c>
      <c r="D974" s="195"/>
      <c r="E974" s="196">
        <v>116.29600000000001</v>
      </c>
      <c r="F974" s="159"/>
      <c r="G974" s="159"/>
      <c r="H974" s="159"/>
      <c r="I974" s="159"/>
      <c r="J974" s="159"/>
      <c r="K974" s="159"/>
      <c r="L974" s="159"/>
      <c r="M974" s="159"/>
      <c r="N974" s="158"/>
      <c r="O974" s="158"/>
      <c r="P974" s="158"/>
      <c r="Q974" s="158"/>
      <c r="R974" s="159"/>
      <c r="S974" s="159"/>
      <c r="T974" s="159"/>
      <c r="U974" s="159"/>
      <c r="V974" s="159"/>
      <c r="W974" s="159"/>
      <c r="X974" s="159"/>
      <c r="Y974" s="159"/>
      <c r="Z974" s="149"/>
      <c r="AA974" s="149"/>
      <c r="AB974" s="149"/>
      <c r="AC974" s="149"/>
      <c r="AD974" s="149"/>
      <c r="AE974" s="149"/>
      <c r="AF974" s="149"/>
      <c r="AG974" s="149" t="s">
        <v>342</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3">
      <c r="A975" s="156"/>
      <c r="B975" s="157"/>
      <c r="C975" s="203" t="s">
        <v>1447</v>
      </c>
      <c r="D975" s="195"/>
      <c r="E975" s="196">
        <v>56.923999999999999</v>
      </c>
      <c r="F975" s="159"/>
      <c r="G975" s="159"/>
      <c r="H975" s="159"/>
      <c r="I975" s="159"/>
      <c r="J975" s="159"/>
      <c r="K975" s="159"/>
      <c r="L975" s="159"/>
      <c r="M975" s="159"/>
      <c r="N975" s="158"/>
      <c r="O975" s="158"/>
      <c r="P975" s="158"/>
      <c r="Q975" s="158"/>
      <c r="R975" s="159"/>
      <c r="S975" s="159"/>
      <c r="T975" s="159"/>
      <c r="U975" s="159"/>
      <c r="V975" s="159"/>
      <c r="W975" s="159"/>
      <c r="X975" s="159"/>
      <c r="Y975" s="159"/>
      <c r="Z975" s="149"/>
      <c r="AA975" s="149"/>
      <c r="AB975" s="149"/>
      <c r="AC975" s="149"/>
      <c r="AD975" s="149"/>
      <c r="AE975" s="149"/>
      <c r="AF975" s="149"/>
      <c r="AG975" s="149" t="s">
        <v>342</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ht="22.5" outlineLevel="3">
      <c r="A976" s="156"/>
      <c r="B976" s="157"/>
      <c r="C976" s="203" t="s">
        <v>1448</v>
      </c>
      <c r="D976" s="195"/>
      <c r="E976" s="196">
        <v>15.365600000000001</v>
      </c>
      <c r="F976" s="159"/>
      <c r="G976" s="159"/>
      <c r="H976" s="159"/>
      <c r="I976" s="159"/>
      <c r="J976" s="159"/>
      <c r="K976" s="159"/>
      <c r="L976" s="159"/>
      <c r="M976" s="159"/>
      <c r="N976" s="158"/>
      <c r="O976" s="158"/>
      <c r="P976" s="158"/>
      <c r="Q976" s="158"/>
      <c r="R976" s="159"/>
      <c r="S976" s="159"/>
      <c r="T976" s="159"/>
      <c r="U976" s="159"/>
      <c r="V976" s="159"/>
      <c r="W976" s="159"/>
      <c r="X976" s="159"/>
      <c r="Y976" s="159"/>
      <c r="Z976" s="149"/>
      <c r="AA976" s="149"/>
      <c r="AB976" s="149"/>
      <c r="AC976" s="149"/>
      <c r="AD976" s="149"/>
      <c r="AE976" s="149"/>
      <c r="AF976" s="149"/>
      <c r="AG976" s="149" t="s">
        <v>342</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ht="22.5" outlineLevel="3">
      <c r="A977" s="156"/>
      <c r="B977" s="157"/>
      <c r="C977" s="203" t="s">
        <v>1449</v>
      </c>
      <c r="D977" s="195"/>
      <c r="E977" s="196">
        <v>8.0178999999999991</v>
      </c>
      <c r="F977" s="159"/>
      <c r="G977" s="159"/>
      <c r="H977" s="159"/>
      <c r="I977" s="159"/>
      <c r="J977" s="159"/>
      <c r="K977" s="159"/>
      <c r="L977" s="159"/>
      <c r="M977" s="159"/>
      <c r="N977" s="158"/>
      <c r="O977" s="158"/>
      <c r="P977" s="158"/>
      <c r="Q977" s="158"/>
      <c r="R977" s="159"/>
      <c r="S977" s="159"/>
      <c r="T977" s="159"/>
      <c r="U977" s="159"/>
      <c r="V977" s="159"/>
      <c r="W977" s="159"/>
      <c r="X977" s="159"/>
      <c r="Y977" s="159"/>
      <c r="Z977" s="149"/>
      <c r="AA977" s="149"/>
      <c r="AB977" s="149"/>
      <c r="AC977" s="149"/>
      <c r="AD977" s="149"/>
      <c r="AE977" s="149"/>
      <c r="AF977" s="149"/>
      <c r="AG977" s="149" t="s">
        <v>342</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ht="22.5" outlineLevel="3">
      <c r="A978" s="156"/>
      <c r="B978" s="157"/>
      <c r="C978" s="203" t="s">
        <v>1450</v>
      </c>
      <c r="D978" s="195"/>
      <c r="E978" s="196">
        <v>8.0608000000000004</v>
      </c>
      <c r="F978" s="159"/>
      <c r="G978" s="159"/>
      <c r="H978" s="159"/>
      <c r="I978" s="159"/>
      <c r="J978" s="159"/>
      <c r="K978" s="159"/>
      <c r="L978" s="159"/>
      <c r="M978" s="159"/>
      <c r="N978" s="158"/>
      <c r="O978" s="158"/>
      <c r="P978" s="158"/>
      <c r="Q978" s="158"/>
      <c r="R978" s="159"/>
      <c r="S978" s="159"/>
      <c r="T978" s="159"/>
      <c r="U978" s="159"/>
      <c r="V978" s="159"/>
      <c r="W978" s="159"/>
      <c r="X978" s="159"/>
      <c r="Y978" s="159"/>
      <c r="Z978" s="149"/>
      <c r="AA978" s="149"/>
      <c r="AB978" s="149"/>
      <c r="AC978" s="149"/>
      <c r="AD978" s="149"/>
      <c r="AE978" s="149"/>
      <c r="AF978" s="149"/>
      <c r="AG978" s="149" t="s">
        <v>342</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3">
      <c r="A979" s="156"/>
      <c r="B979" s="157"/>
      <c r="C979" s="203" t="s">
        <v>1451</v>
      </c>
      <c r="D979" s="195"/>
      <c r="E979" s="196">
        <v>5.0335999999999999</v>
      </c>
      <c r="F979" s="159"/>
      <c r="G979" s="159"/>
      <c r="H979" s="159"/>
      <c r="I979" s="159"/>
      <c r="J979" s="159"/>
      <c r="K979" s="159"/>
      <c r="L979" s="159"/>
      <c r="M979" s="159"/>
      <c r="N979" s="158"/>
      <c r="O979" s="158"/>
      <c r="P979" s="158"/>
      <c r="Q979" s="158"/>
      <c r="R979" s="159"/>
      <c r="S979" s="159"/>
      <c r="T979" s="159"/>
      <c r="U979" s="159"/>
      <c r="V979" s="159"/>
      <c r="W979" s="159"/>
      <c r="X979" s="159"/>
      <c r="Y979" s="159"/>
      <c r="Z979" s="149"/>
      <c r="AA979" s="149"/>
      <c r="AB979" s="149"/>
      <c r="AC979" s="149"/>
      <c r="AD979" s="149"/>
      <c r="AE979" s="149"/>
      <c r="AF979" s="149"/>
      <c r="AG979" s="149" t="s">
        <v>342</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c r="A980" s="156"/>
      <c r="B980" s="157"/>
      <c r="C980" s="203" t="s">
        <v>1452</v>
      </c>
      <c r="D980" s="195"/>
      <c r="E980" s="196">
        <v>9.6091999999999995</v>
      </c>
      <c r="F980" s="159"/>
      <c r="G980" s="159"/>
      <c r="H980" s="159"/>
      <c r="I980" s="159"/>
      <c r="J980" s="159"/>
      <c r="K980" s="159"/>
      <c r="L980" s="159"/>
      <c r="M980" s="159"/>
      <c r="N980" s="158"/>
      <c r="O980" s="158"/>
      <c r="P980" s="158"/>
      <c r="Q980" s="158"/>
      <c r="R980" s="159"/>
      <c r="S980" s="159"/>
      <c r="T980" s="159"/>
      <c r="U980" s="159"/>
      <c r="V980" s="159"/>
      <c r="W980" s="159"/>
      <c r="X980" s="159"/>
      <c r="Y980" s="159"/>
      <c r="Z980" s="149"/>
      <c r="AA980" s="149"/>
      <c r="AB980" s="149"/>
      <c r="AC980" s="149"/>
      <c r="AD980" s="149"/>
      <c r="AE980" s="149"/>
      <c r="AF980" s="149"/>
      <c r="AG980" s="149" t="s">
        <v>342</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c r="A981" s="156"/>
      <c r="B981" s="157"/>
      <c r="C981" s="203" t="s">
        <v>1453</v>
      </c>
      <c r="D981" s="195"/>
      <c r="E981" s="196">
        <v>7.3348000000000004</v>
      </c>
      <c r="F981" s="159"/>
      <c r="G981" s="159"/>
      <c r="H981" s="159"/>
      <c r="I981" s="159"/>
      <c r="J981" s="159"/>
      <c r="K981" s="159"/>
      <c r="L981" s="159"/>
      <c r="M981" s="159"/>
      <c r="N981" s="158"/>
      <c r="O981" s="158"/>
      <c r="P981" s="158"/>
      <c r="Q981" s="158"/>
      <c r="R981" s="159"/>
      <c r="S981" s="159"/>
      <c r="T981" s="159"/>
      <c r="U981" s="159"/>
      <c r="V981" s="159"/>
      <c r="W981" s="159"/>
      <c r="X981" s="159"/>
      <c r="Y981" s="159"/>
      <c r="Z981" s="149"/>
      <c r="AA981" s="149"/>
      <c r="AB981" s="149"/>
      <c r="AC981" s="149"/>
      <c r="AD981" s="149"/>
      <c r="AE981" s="149"/>
      <c r="AF981" s="149"/>
      <c r="AG981" s="149" t="s">
        <v>342</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c r="A982" s="156"/>
      <c r="B982" s="157"/>
      <c r="C982" s="203" t="s">
        <v>1454</v>
      </c>
      <c r="D982" s="195"/>
      <c r="E982" s="196">
        <v>8.0388000000000002</v>
      </c>
      <c r="F982" s="159"/>
      <c r="G982" s="159"/>
      <c r="H982" s="159"/>
      <c r="I982" s="159"/>
      <c r="J982" s="159"/>
      <c r="K982" s="159"/>
      <c r="L982" s="159"/>
      <c r="M982" s="159"/>
      <c r="N982" s="158"/>
      <c r="O982" s="158"/>
      <c r="P982" s="158"/>
      <c r="Q982" s="158"/>
      <c r="R982" s="159"/>
      <c r="S982" s="159"/>
      <c r="T982" s="159"/>
      <c r="U982" s="159"/>
      <c r="V982" s="159"/>
      <c r="W982" s="159"/>
      <c r="X982" s="159"/>
      <c r="Y982" s="159"/>
      <c r="Z982" s="149"/>
      <c r="AA982" s="149"/>
      <c r="AB982" s="149"/>
      <c r="AC982" s="149"/>
      <c r="AD982" s="149"/>
      <c r="AE982" s="149"/>
      <c r="AF982" s="149"/>
      <c r="AG982" s="149" t="s">
        <v>342</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c r="A983" s="156"/>
      <c r="B983" s="157"/>
      <c r="C983" s="203" t="s">
        <v>1455</v>
      </c>
      <c r="D983" s="195"/>
      <c r="E983" s="196">
        <v>-5.6698000000000004</v>
      </c>
      <c r="F983" s="159"/>
      <c r="G983" s="159"/>
      <c r="H983" s="159"/>
      <c r="I983" s="159"/>
      <c r="J983" s="159"/>
      <c r="K983" s="159"/>
      <c r="L983" s="159"/>
      <c r="M983" s="159"/>
      <c r="N983" s="158"/>
      <c r="O983" s="158"/>
      <c r="P983" s="158"/>
      <c r="Q983" s="158"/>
      <c r="R983" s="159"/>
      <c r="S983" s="159"/>
      <c r="T983" s="159"/>
      <c r="U983" s="159"/>
      <c r="V983" s="159"/>
      <c r="W983" s="159"/>
      <c r="X983" s="159"/>
      <c r="Y983" s="159"/>
      <c r="Z983" s="149"/>
      <c r="AA983" s="149"/>
      <c r="AB983" s="149"/>
      <c r="AC983" s="149"/>
      <c r="AD983" s="149"/>
      <c r="AE983" s="149"/>
      <c r="AF983" s="149"/>
      <c r="AG983" s="149" t="s">
        <v>342</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c r="A984" s="156"/>
      <c r="B984" s="157"/>
      <c r="C984" s="203" t="s">
        <v>1456</v>
      </c>
      <c r="D984" s="195"/>
      <c r="E984" s="196">
        <v>-490.6979</v>
      </c>
      <c r="F984" s="159"/>
      <c r="G984" s="159"/>
      <c r="H984" s="159"/>
      <c r="I984" s="159"/>
      <c r="J984" s="159"/>
      <c r="K984" s="159"/>
      <c r="L984" s="159"/>
      <c r="M984" s="159"/>
      <c r="N984" s="158"/>
      <c r="O984" s="158"/>
      <c r="P984" s="158"/>
      <c r="Q984" s="158"/>
      <c r="R984" s="159"/>
      <c r="S984" s="159"/>
      <c r="T984" s="159"/>
      <c r="U984" s="159"/>
      <c r="V984" s="159"/>
      <c r="W984" s="159"/>
      <c r="X984" s="159"/>
      <c r="Y984" s="159"/>
      <c r="Z984" s="149"/>
      <c r="AA984" s="149"/>
      <c r="AB984" s="149"/>
      <c r="AC984" s="149"/>
      <c r="AD984" s="149"/>
      <c r="AE984" s="149"/>
      <c r="AF984" s="149"/>
      <c r="AG984" s="149" t="s">
        <v>342</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1">
      <c r="A985" s="174">
        <v>272</v>
      </c>
      <c r="B985" s="175" t="s">
        <v>1457</v>
      </c>
      <c r="C985" s="190" t="s">
        <v>1458</v>
      </c>
      <c r="D985" s="176" t="s">
        <v>433</v>
      </c>
      <c r="E985" s="177">
        <v>138.28475</v>
      </c>
      <c r="F985" s="178"/>
      <c r="G985" s="179">
        <f>ROUND(E985*F985,2)</f>
        <v>0</v>
      </c>
      <c r="H985" s="178"/>
      <c r="I985" s="179">
        <f>ROUND(E985*H985,2)</f>
        <v>0</v>
      </c>
      <c r="J985" s="178"/>
      <c r="K985" s="179">
        <f>ROUND(E985*J985,2)</f>
        <v>0</v>
      </c>
      <c r="L985" s="179">
        <v>21</v>
      </c>
      <c r="M985" s="179">
        <f>G985*(1+L985/100)</f>
        <v>0</v>
      </c>
      <c r="N985" s="177">
        <v>0</v>
      </c>
      <c r="O985" s="177">
        <f>ROUND(E985*N985,2)</f>
        <v>0</v>
      </c>
      <c r="P985" s="177">
        <v>0</v>
      </c>
      <c r="Q985" s="177">
        <f>ROUND(E985*P985,2)</f>
        <v>0</v>
      </c>
      <c r="R985" s="179" t="s">
        <v>1427</v>
      </c>
      <c r="S985" s="179" t="s">
        <v>273</v>
      </c>
      <c r="T985" s="180" t="s">
        <v>273</v>
      </c>
      <c r="U985" s="159">
        <v>2.1000000000000001E-2</v>
      </c>
      <c r="V985" s="159">
        <f>ROUND(E985*U985,2)</f>
        <v>2.9</v>
      </c>
      <c r="W985" s="159"/>
      <c r="X985" s="159" t="s">
        <v>337</v>
      </c>
      <c r="Y985" s="159" t="s">
        <v>275</v>
      </c>
      <c r="Z985" s="149"/>
      <c r="AA985" s="149"/>
      <c r="AB985" s="149"/>
      <c r="AC985" s="149"/>
      <c r="AD985" s="149"/>
      <c r="AE985" s="149"/>
      <c r="AF985" s="149"/>
      <c r="AG985" s="149" t="s">
        <v>338</v>
      </c>
      <c r="AH985" s="149"/>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2">
      <c r="A986" s="156"/>
      <c r="B986" s="157"/>
      <c r="C986" s="203" t="s">
        <v>1437</v>
      </c>
      <c r="D986" s="195"/>
      <c r="E986" s="196">
        <v>11.5</v>
      </c>
      <c r="F986" s="159"/>
      <c r="G986" s="159"/>
      <c r="H986" s="159"/>
      <c r="I986" s="159"/>
      <c r="J986" s="159"/>
      <c r="K986" s="159"/>
      <c r="L986" s="159"/>
      <c r="M986" s="159"/>
      <c r="N986" s="158"/>
      <c r="O986" s="158"/>
      <c r="P986" s="158"/>
      <c r="Q986" s="158"/>
      <c r="R986" s="159"/>
      <c r="S986" s="159"/>
      <c r="T986" s="159"/>
      <c r="U986" s="159"/>
      <c r="V986" s="159"/>
      <c r="W986" s="159"/>
      <c r="X986" s="159"/>
      <c r="Y986" s="159"/>
      <c r="Z986" s="149"/>
      <c r="AA986" s="149"/>
      <c r="AB986" s="149"/>
      <c r="AC986" s="149"/>
      <c r="AD986" s="149"/>
      <c r="AE986" s="149"/>
      <c r="AF986" s="149"/>
      <c r="AG986" s="149" t="s">
        <v>342</v>
      </c>
      <c r="AH986" s="149">
        <v>5</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3">
      <c r="A987" s="156"/>
      <c r="B987" s="157"/>
      <c r="C987" s="203" t="s">
        <v>1459</v>
      </c>
      <c r="D987" s="195"/>
      <c r="E987" s="196">
        <v>107.91435</v>
      </c>
      <c r="F987" s="159"/>
      <c r="G987" s="159"/>
      <c r="H987" s="159"/>
      <c r="I987" s="159"/>
      <c r="J987" s="159"/>
      <c r="K987" s="159"/>
      <c r="L987" s="159"/>
      <c r="M987" s="159"/>
      <c r="N987" s="158"/>
      <c r="O987" s="158"/>
      <c r="P987" s="158"/>
      <c r="Q987" s="158"/>
      <c r="R987" s="159"/>
      <c r="S987" s="159"/>
      <c r="T987" s="159"/>
      <c r="U987" s="159"/>
      <c r="V987" s="159"/>
      <c r="W987" s="159"/>
      <c r="X987" s="159"/>
      <c r="Y987" s="159"/>
      <c r="Z987" s="149"/>
      <c r="AA987" s="149"/>
      <c r="AB987" s="149"/>
      <c r="AC987" s="149"/>
      <c r="AD987" s="149"/>
      <c r="AE987" s="149"/>
      <c r="AF987" s="149"/>
      <c r="AG987" s="149" t="s">
        <v>342</v>
      </c>
      <c r="AH987" s="149">
        <v>5</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c r="A988" s="156"/>
      <c r="B988" s="157"/>
      <c r="C988" s="203" t="s">
        <v>1460</v>
      </c>
      <c r="D988" s="195"/>
      <c r="E988" s="196">
        <v>10.2278</v>
      </c>
      <c r="F988" s="159"/>
      <c r="G988" s="159"/>
      <c r="H988" s="159"/>
      <c r="I988" s="159"/>
      <c r="J988" s="159"/>
      <c r="K988" s="159"/>
      <c r="L988" s="159"/>
      <c r="M988" s="159"/>
      <c r="N988" s="158"/>
      <c r="O988" s="158"/>
      <c r="P988" s="158"/>
      <c r="Q988" s="158"/>
      <c r="R988" s="159"/>
      <c r="S988" s="159"/>
      <c r="T988" s="159"/>
      <c r="U988" s="159"/>
      <c r="V988" s="159"/>
      <c r="W988" s="159"/>
      <c r="X988" s="159"/>
      <c r="Y988" s="159"/>
      <c r="Z988" s="149"/>
      <c r="AA988" s="149"/>
      <c r="AB988" s="149"/>
      <c r="AC988" s="149"/>
      <c r="AD988" s="149"/>
      <c r="AE988" s="149"/>
      <c r="AF988" s="149"/>
      <c r="AG988" s="149" t="s">
        <v>342</v>
      </c>
      <c r="AH988" s="149">
        <v>5</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c r="A989" s="156"/>
      <c r="B989" s="157"/>
      <c r="C989" s="203" t="s">
        <v>1461</v>
      </c>
      <c r="D989" s="195"/>
      <c r="E989" s="196">
        <v>8.6425999999999998</v>
      </c>
      <c r="F989" s="159"/>
      <c r="G989" s="159"/>
      <c r="H989" s="159"/>
      <c r="I989" s="159"/>
      <c r="J989" s="159"/>
      <c r="K989" s="159"/>
      <c r="L989" s="159"/>
      <c r="M989" s="159"/>
      <c r="N989" s="158"/>
      <c r="O989" s="158"/>
      <c r="P989" s="158"/>
      <c r="Q989" s="158"/>
      <c r="R989" s="159"/>
      <c r="S989" s="159"/>
      <c r="T989" s="159"/>
      <c r="U989" s="159"/>
      <c r="V989" s="159"/>
      <c r="W989" s="159"/>
      <c r="X989" s="159"/>
      <c r="Y989" s="159"/>
      <c r="Z989" s="149"/>
      <c r="AA989" s="149"/>
      <c r="AB989" s="149"/>
      <c r="AC989" s="149"/>
      <c r="AD989" s="149"/>
      <c r="AE989" s="149"/>
      <c r="AF989" s="149"/>
      <c r="AG989" s="149" t="s">
        <v>342</v>
      </c>
      <c r="AH989" s="149">
        <v>5</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1">
      <c r="A990" s="182">
        <v>273</v>
      </c>
      <c r="B990" s="183" t="s">
        <v>1462</v>
      </c>
      <c r="C990" s="191" t="s">
        <v>1463</v>
      </c>
      <c r="D990" s="184" t="s">
        <v>469</v>
      </c>
      <c r="E990" s="185">
        <v>230</v>
      </c>
      <c r="F990" s="186"/>
      <c r="G990" s="187">
        <f>ROUND(E990*F990,2)</f>
        <v>0</v>
      </c>
      <c r="H990" s="186"/>
      <c r="I990" s="187">
        <f>ROUND(E990*H990,2)</f>
        <v>0</v>
      </c>
      <c r="J990" s="186"/>
      <c r="K990" s="187">
        <f>ROUND(E990*J990,2)</f>
        <v>0</v>
      </c>
      <c r="L990" s="187">
        <v>21</v>
      </c>
      <c r="M990" s="187">
        <f>G990*(1+L990/100)</f>
        <v>0</v>
      </c>
      <c r="N990" s="185">
        <v>0</v>
      </c>
      <c r="O990" s="185">
        <f>ROUND(E990*N990,2)</f>
        <v>0</v>
      </c>
      <c r="P990" s="185">
        <v>0</v>
      </c>
      <c r="Q990" s="185">
        <f>ROUND(E990*P990,2)</f>
        <v>0</v>
      </c>
      <c r="R990" s="187" t="s">
        <v>1427</v>
      </c>
      <c r="S990" s="187" t="s">
        <v>273</v>
      </c>
      <c r="T990" s="188" t="s">
        <v>273</v>
      </c>
      <c r="U990" s="159">
        <v>2.375E-2</v>
      </c>
      <c r="V990" s="159">
        <f>ROUND(E990*U990,2)</f>
        <v>5.46</v>
      </c>
      <c r="W990" s="159"/>
      <c r="X990" s="159" t="s">
        <v>337</v>
      </c>
      <c r="Y990" s="159" t="s">
        <v>275</v>
      </c>
      <c r="Z990" s="149"/>
      <c r="AA990" s="149"/>
      <c r="AB990" s="149"/>
      <c r="AC990" s="149"/>
      <c r="AD990" s="149"/>
      <c r="AE990" s="149"/>
      <c r="AF990" s="149"/>
      <c r="AG990" s="149" t="s">
        <v>338</v>
      </c>
      <c r="AH990" s="149"/>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1">
      <c r="A991" s="182">
        <v>274</v>
      </c>
      <c r="B991" s="183" t="s">
        <v>1464</v>
      </c>
      <c r="C991" s="191" t="s">
        <v>1465</v>
      </c>
      <c r="D991" s="184" t="s">
        <v>433</v>
      </c>
      <c r="E991" s="185">
        <v>110</v>
      </c>
      <c r="F991" s="186"/>
      <c r="G991" s="187">
        <f>ROUND(E991*F991,2)</f>
        <v>0</v>
      </c>
      <c r="H991" s="186"/>
      <c r="I991" s="187">
        <f>ROUND(E991*H991,2)</f>
        <v>0</v>
      </c>
      <c r="J991" s="186"/>
      <c r="K991" s="187">
        <f>ROUND(E991*J991,2)</f>
        <v>0</v>
      </c>
      <c r="L991" s="187">
        <v>21</v>
      </c>
      <c r="M991" s="187">
        <f>G991*(1+L991/100)</f>
        <v>0</v>
      </c>
      <c r="N991" s="185">
        <v>1.0000000000000001E-5</v>
      </c>
      <c r="O991" s="185">
        <f>ROUND(E991*N991,2)</f>
        <v>0</v>
      </c>
      <c r="P991" s="185">
        <v>0</v>
      </c>
      <c r="Q991" s="185">
        <f>ROUND(E991*P991,2)</f>
        <v>0</v>
      </c>
      <c r="R991" s="187" t="s">
        <v>1427</v>
      </c>
      <c r="S991" s="187" t="s">
        <v>273</v>
      </c>
      <c r="T991" s="188" t="s">
        <v>273</v>
      </c>
      <c r="U991" s="159">
        <v>2.9000000000000001E-2</v>
      </c>
      <c r="V991" s="159">
        <f>ROUND(E991*U991,2)</f>
        <v>3.19</v>
      </c>
      <c r="W991" s="159"/>
      <c r="X991" s="159" t="s">
        <v>337</v>
      </c>
      <c r="Y991" s="159" t="s">
        <v>275</v>
      </c>
      <c r="Z991" s="149"/>
      <c r="AA991" s="149"/>
      <c r="AB991" s="149"/>
      <c r="AC991" s="149"/>
      <c r="AD991" s="149"/>
      <c r="AE991" s="149"/>
      <c r="AF991" s="149"/>
      <c r="AG991" s="149" t="s">
        <v>338</v>
      </c>
      <c r="AH991" s="149"/>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c r="A992" s="164" t="s">
        <v>268</v>
      </c>
      <c r="B992" s="165" t="s">
        <v>226</v>
      </c>
      <c r="C992" s="189" t="s">
        <v>227</v>
      </c>
      <c r="D992" s="166"/>
      <c r="E992" s="167"/>
      <c r="F992" s="168"/>
      <c r="G992" s="168">
        <f>SUMIF(AG993:AG1020,"&lt;&gt;NOR",G993:G1020)</f>
        <v>0</v>
      </c>
      <c r="H992" s="168"/>
      <c r="I992" s="168">
        <f>SUM(I993:I1020)</f>
        <v>0</v>
      </c>
      <c r="J992" s="168"/>
      <c r="K992" s="168">
        <f>SUM(K993:K1020)</f>
        <v>0</v>
      </c>
      <c r="L992" s="168"/>
      <c r="M992" s="168">
        <f>SUM(M993:M1020)</f>
        <v>0</v>
      </c>
      <c r="N992" s="167"/>
      <c r="O992" s="167">
        <f>SUM(O993:O1020)</f>
        <v>0</v>
      </c>
      <c r="P992" s="167"/>
      <c r="Q992" s="167">
        <f>SUM(Q993:Q1020)</f>
        <v>0</v>
      </c>
      <c r="R992" s="168"/>
      <c r="S992" s="168"/>
      <c r="T992" s="169"/>
      <c r="U992" s="163"/>
      <c r="V992" s="163">
        <f>SUM(V993:V1020)</f>
        <v>0</v>
      </c>
      <c r="W992" s="163"/>
      <c r="X992" s="163"/>
      <c r="Y992" s="163"/>
      <c r="AG992" t="s">
        <v>269</v>
      </c>
    </row>
    <row r="993" spans="1:60" outlineLevel="1">
      <c r="A993" s="174">
        <v>275</v>
      </c>
      <c r="B993" s="175" t="s">
        <v>1466</v>
      </c>
      <c r="C993" s="190" t="s">
        <v>1467</v>
      </c>
      <c r="D993" s="176" t="s">
        <v>364</v>
      </c>
      <c r="E993" s="177">
        <v>1</v>
      </c>
      <c r="F993" s="178"/>
      <c r="G993" s="179">
        <f>ROUND(E993*F993,2)</f>
        <v>0</v>
      </c>
      <c r="H993" s="178"/>
      <c r="I993" s="179">
        <f>ROUND(E993*H993,2)</f>
        <v>0</v>
      </c>
      <c r="J993" s="178"/>
      <c r="K993" s="179">
        <f>ROUND(E993*J993,2)</f>
        <v>0</v>
      </c>
      <c r="L993" s="179">
        <v>21</v>
      </c>
      <c r="M993" s="179">
        <f>G993*(1+L993/100)</f>
        <v>0</v>
      </c>
      <c r="N993" s="177">
        <v>0</v>
      </c>
      <c r="O993" s="177">
        <f>ROUND(E993*N993,2)</f>
        <v>0</v>
      </c>
      <c r="P993" s="177">
        <v>0</v>
      </c>
      <c r="Q993" s="177">
        <f>ROUND(E993*P993,2)</f>
        <v>0</v>
      </c>
      <c r="R993" s="179"/>
      <c r="S993" s="179" t="s">
        <v>323</v>
      </c>
      <c r="T993" s="180" t="s">
        <v>274</v>
      </c>
      <c r="U993" s="159">
        <v>0</v>
      </c>
      <c r="V993" s="159">
        <f>ROUND(E993*U993,2)</f>
        <v>0</v>
      </c>
      <c r="W993" s="159"/>
      <c r="X993" s="159" t="s">
        <v>337</v>
      </c>
      <c r="Y993" s="159" t="s">
        <v>275</v>
      </c>
      <c r="Z993" s="149"/>
      <c r="AA993" s="149"/>
      <c r="AB993" s="149"/>
      <c r="AC993" s="149"/>
      <c r="AD993" s="149"/>
      <c r="AE993" s="149"/>
      <c r="AF993" s="149"/>
      <c r="AG993" s="149" t="s">
        <v>338</v>
      </c>
      <c r="AH993" s="149"/>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2">
      <c r="A994" s="156"/>
      <c r="B994" s="157"/>
      <c r="C994" s="310" t="s">
        <v>1468</v>
      </c>
      <c r="D994" s="311"/>
      <c r="E994" s="311"/>
      <c r="F994" s="311"/>
      <c r="G994" s="311"/>
      <c r="H994" s="159"/>
      <c r="I994" s="159"/>
      <c r="J994" s="159"/>
      <c r="K994" s="159"/>
      <c r="L994" s="159"/>
      <c r="M994" s="159"/>
      <c r="N994" s="158"/>
      <c r="O994" s="158"/>
      <c r="P994" s="158"/>
      <c r="Q994" s="158"/>
      <c r="R994" s="159"/>
      <c r="S994" s="159"/>
      <c r="T994" s="159"/>
      <c r="U994" s="159"/>
      <c r="V994" s="159"/>
      <c r="W994" s="159"/>
      <c r="X994" s="159"/>
      <c r="Y994" s="159"/>
      <c r="Z994" s="149"/>
      <c r="AA994" s="149"/>
      <c r="AB994" s="149"/>
      <c r="AC994" s="149"/>
      <c r="AD994" s="149"/>
      <c r="AE994" s="149"/>
      <c r="AF994" s="149"/>
      <c r="AG994" s="149" t="s">
        <v>278</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1">
      <c r="A995" s="174">
        <v>276</v>
      </c>
      <c r="B995" s="175" t="s">
        <v>1469</v>
      </c>
      <c r="C995" s="190" t="s">
        <v>1470</v>
      </c>
      <c r="D995" s="176" t="s">
        <v>364</v>
      </c>
      <c r="E995" s="177">
        <v>10</v>
      </c>
      <c r="F995" s="178"/>
      <c r="G995" s="179">
        <f>ROUND(E995*F995,2)</f>
        <v>0</v>
      </c>
      <c r="H995" s="178"/>
      <c r="I995" s="179">
        <f>ROUND(E995*H995,2)</f>
        <v>0</v>
      </c>
      <c r="J995" s="178"/>
      <c r="K995" s="179">
        <f>ROUND(E995*J995,2)</f>
        <v>0</v>
      </c>
      <c r="L995" s="179">
        <v>21</v>
      </c>
      <c r="M995" s="179">
        <f>G995*(1+L995/100)</f>
        <v>0</v>
      </c>
      <c r="N995" s="177">
        <v>0</v>
      </c>
      <c r="O995" s="177">
        <f>ROUND(E995*N995,2)</f>
        <v>0</v>
      </c>
      <c r="P995" s="177">
        <v>0</v>
      </c>
      <c r="Q995" s="177">
        <f>ROUND(E995*P995,2)</f>
        <v>0</v>
      </c>
      <c r="R995" s="179"/>
      <c r="S995" s="179" t="s">
        <v>323</v>
      </c>
      <c r="T995" s="180" t="s">
        <v>274</v>
      </c>
      <c r="U995" s="159">
        <v>0</v>
      </c>
      <c r="V995" s="159">
        <f>ROUND(E995*U995,2)</f>
        <v>0</v>
      </c>
      <c r="W995" s="159"/>
      <c r="X995" s="159" t="s">
        <v>337</v>
      </c>
      <c r="Y995" s="159" t="s">
        <v>275</v>
      </c>
      <c r="Z995" s="149"/>
      <c r="AA995" s="149"/>
      <c r="AB995" s="149"/>
      <c r="AC995" s="149"/>
      <c r="AD995" s="149"/>
      <c r="AE995" s="149"/>
      <c r="AF995" s="149"/>
      <c r="AG995" s="149" t="s">
        <v>338</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2">
      <c r="A996" s="156"/>
      <c r="B996" s="157"/>
      <c r="C996" s="310" t="s">
        <v>1468</v>
      </c>
      <c r="D996" s="311"/>
      <c r="E996" s="311"/>
      <c r="F996" s="311"/>
      <c r="G996" s="311"/>
      <c r="H996" s="159"/>
      <c r="I996" s="159"/>
      <c r="J996" s="159"/>
      <c r="K996" s="159"/>
      <c r="L996" s="159"/>
      <c r="M996" s="159"/>
      <c r="N996" s="158"/>
      <c r="O996" s="158"/>
      <c r="P996" s="158"/>
      <c r="Q996" s="158"/>
      <c r="R996" s="159"/>
      <c r="S996" s="159"/>
      <c r="T996" s="159"/>
      <c r="U996" s="159"/>
      <c r="V996" s="159"/>
      <c r="W996" s="159"/>
      <c r="X996" s="159"/>
      <c r="Y996" s="159"/>
      <c r="Z996" s="149"/>
      <c r="AA996" s="149"/>
      <c r="AB996" s="149"/>
      <c r="AC996" s="149"/>
      <c r="AD996" s="149"/>
      <c r="AE996" s="149"/>
      <c r="AF996" s="149"/>
      <c r="AG996" s="149" t="s">
        <v>278</v>
      </c>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1">
      <c r="A997" s="174">
        <v>277</v>
      </c>
      <c r="B997" s="175" t="s">
        <v>1471</v>
      </c>
      <c r="C997" s="190" t="s">
        <v>1472</v>
      </c>
      <c r="D997" s="176" t="s">
        <v>364</v>
      </c>
      <c r="E997" s="177">
        <v>1</v>
      </c>
      <c r="F997" s="178"/>
      <c r="G997" s="179">
        <f>ROUND(E997*F997,2)</f>
        <v>0</v>
      </c>
      <c r="H997" s="178"/>
      <c r="I997" s="179">
        <f>ROUND(E997*H997,2)</f>
        <v>0</v>
      </c>
      <c r="J997" s="178"/>
      <c r="K997" s="179">
        <f>ROUND(E997*J997,2)</f>
        <v>0</v>
      </c>
      <c r="L997" s="179">
        <v>21</v>
      </c>
      <c r="M997" s="179">
        <f>G997*(1+L997/100)</f>
        <v>0</v>
      </c>
      <c r="N997" s="177">
        <v>0</v>
      </c>
      <c r="O997" s="177">
        <f>ROUND(E997*N997,2)</f>
        <v>0</v>
      </c>
      <c r="P997" s="177">
        <v>0</v>
      </c>
      <c r="Q997" s="177">
        <f>ROUND(E997*P997,2)</f>
        <v>0</v>
      </c>
      <c r="R997" s="179"/>
      <c r="S997" s="179" t="s">
        <v>323</v>
      </c>
      <c r="T997" s="180" t="s">
        <v>274</v>
      </c>
      <c r="U997" s="159">
        <v>0</v>
      </c>
      <c r="V997" s="159">
        <f>ROUND(E997*U997,2)</f>
        <v>0</v>
      </c>
      <c r="W997" s="159"/>
      <c r="X997" s="159" t="s">
        <v>337</v>
      </c>
      <c r="Y997" s="159" t="s">
        <v>275</v>
      </c>
      <c r="Z997" s="149"/>
      <c r="AA997" s="149"/>
      <c r="AB997" s="149"/>
      <c r="AC997" s="149"/>
      <c r="AD997" s="149"/>
      <c r="AE997" s="149"/>
      <c r="AF997" s="149"/>
      <c r="AG997" s="149" t="s">
        <v>338</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2">
      <c r="A998" s="156"/>
      <c r="B998" s="157"/>
      <c r="C998" s="310" t="s">
        <v>1468</v>
      </c>
      <c r="D998" s="311"/>
      <c r="E998" s="311"/>
      <c r="F998" s="311"/>
      <c r="G998" s="311"/>
      <c r="H998" s="159"/>
      <c r="I998" s="159"/>
      <c r="J998" s="159"/>
      <c r="K998" s="159"/>
      <c r="L998" s="159"/>
      <c r="M998" s="159"/>
      <c r="N998" s="158"/>
      <c r="O998" s="158"/>
      <c r="P998" s="158"/>
      <c r="Q998" s="158"/>
      <c r="R998" s="159"/>
      <c r="S998" s="159"/>
      <c r="T998" s="159"/>
      <c r="U998" s="159"/>
      <c r="V998" s="159"/>
      <c r="W998" s="159"/>
      <c r="X998" s="159"/>
      <c r="Y998" s="159"/>
      <c r="Z998" s="149"/>
      <c r="AA998" s="149"/>
      <c r="AB998" s="149"/>
      <c r="AC998" s="149"/>
      <c r="AD998" s="149"/>
      <c r="AE998" s="149"/>
      <c r="AF998" s="149"/>
      <c r="AG998" s="149" t="s">
        <v>278</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1">
      <c r="A999" s="174">
        <v>278</v>
      </c>
      <c r="B999" s="175" t="s">
        <v>1473</v>
      </c>
      <c r="C999" s="190" t="s">
        <v>1474</v>
      </c>
      <c r="D999" s="176" t="s">
        <v>364</v>
      </c>
      <c r="E999" s="177">
        <v>18</v>
      </c>
      <c r="F999" s="178"/>
      <c r="G999" s="179">
        <f>ROUND(E999*F999,2)</f>
        <v>0</v>
      </c>
      <c r="H999" s="178"/>
      <c r="I999" s="179">
        <f>ROUND(E999*H999,2)</f>
        <v>0</v>
      </c>
      <c r="J999" s="178"/>
      <c r="K999" s="179">
        <f>ROUND(E999*J999,2)</f>
        <v>0</v>
      </c>
      <c r="L999" s="179">
        <v>21</v>
      </c>
      <c r="M999" s="179">
        <f>G999*(1+L999/100)</f>
        <v>0</v>
      </c>
      <c r="N999" s="177">
        <v>0</v>
      </c>
      <c r="O999" s="177">
        <f>ROUND(E999*N999,2)</f>
        <v>0</v>
      </c>
      <c r="P999" s="177">
        <v>0</v>
      </c>
      <c r="Q999" s="177">
        <f>ROUND(E999*P999,2)</f>
        <v>0</v>
      </c>
      <c r="R999" s="179"/>
      <c r="S999" s="179" t="s">
        <v>323</v>
      </c>
      <c r="T999" s="180" t="s">
        <v>274</v>
      </c>
      <c r="U999" s="159">
        <v>0</v>
      </c>
      <c r="V999" s="159">
        <f>ROUND(E999*U999,2)</f>
        <v>0</v>
      </c>
      <c r="W999" s="159"/>
      <c r="X999" s="159" t="s">
        <v>337</v>
      </c>
      <c r="Y999" s="159" t="s">
        <v>275</v>
      </c>
      <c r="Z999" s="149"/>
      <c r="AA999" s="149"/>
      <c r="AB999" s="149"/>
      <c r="AC999" s="149"/>
      <c r="AD999" s="149"/>
      <c r="AE999" s="149"/>
      <c r="AF999" s="149"/>
      <c r="AG999" s="149" t="s">
        <v>338</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2">
      <c r="A1000" s="156"/>
      <c r="B1000" s="157"/>
      <c r="C1000" s="310" t="s">
        <v>1468</v>
      </c>
      <c r="D1000" s="311"/>
      <c r="E1000" s="311"/>
      <c r="F1000" s="311"/>
      <c r="G1000" s="311"/>
      <c r="H1000" s="159"/>
      <c r="I1000" s="159"/>
      <c r="J1000" s="159"/>
      <c r="K1000" s="159"/>
      <c r="L1000" s="159"/>
      <c r="M1000" s="159"/>
      <c r="N1000" s="158"/>
      <c r="O1000" s="158"/>
      <c r="P1000" s="158"/>
      <c r="Q1000" s="158"/>
      <c r="R1000" s="159"/>
      <c r="S1000" s="159"/>
      <c r="T1000" s="159"/>
      <c r="U1000" s="159"/>
      <c r="V1000" s="159"/>
      <c r="W1000" s="159"/>
      <c r="X1000" s="159"/>
      <c r="Y1000" s="159"/>
      <c r="Z1000" s="149"/>
      <c r="AA1000" s="149"/>
      <c r="AB1000" s="149"/>
      <c r="AC1000" s="149"/>
      <c r="AD1000" s="149"/>
      <c r="AE1000" s="149"/>
      <c r="AF1000" s="149"/>
      <c r="AG1000" s="149" t="s">
        <v>278</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1">
      <c r="A1001" s="174">
        <v>279</v>
      </c>
      <c r="B1001" s="175" t="s">
        <v>1475</v>
      </c>
      <c r="C1001" s="190" t="s">
        <v>1476</v>
      </c>
      <c r="D1001" s="176" t="s">
        <v>364</v>
      </c>
      <c r="E1001" s="177">
        <v>3</v>
      </c>
      <c r="F1001" s="178"/>
      <c r="G1001" s="179">
        <f>ROUND(E1001*F1001,2)</f>
        <v>0</v>
      </c>
      <c r="H1001" s="178"/>
      <c r="I1001" s="179">
        <f>ROUND(E1001*H1001,2)</f>
        <v>0</v>
      </c>
      <c r="J1001" s="178"/>
      <c r="K1001" s="179">
        <f>ROUND(E1001*J1001,2)</f>
        <v>0</v>
      </c>
      <c r="L1001" s="179">
        <v>21</v>
      </c>
      <c r="M1001" s="179">
        <f>G1001*(1+L1001/100)</f>
        <v>0</v>
      </c>
      <c r="N1001" s="177">
        <v>0</v>
      </c>
      <c r="O1001" s="177">
        <f>ROUND(E1001*N1001,2)</f>
        <v>0</v>
      </c>
      <c r="P1001" s="177">
        <v>0</v>
      </c>
      <c r="Q1001" s="177">
        <f>ROUND(E1001*P1001,2)</f>
        <v>0</v>
      </c>
      <c r="R1001" s="179"/>
      <c r="S1001" s="179" t="s">
        <v>323</v>
      </c>
      <c r="T1001" s="180" t="s">
        <v>274</v>
      </c>
      <c r="U1001" s="159">
        <v>0</v>
      </c>
      <c r="V1001" s="159">
        <f>ROUND(E1001*U1001,2)</f>
        <v>0</v>
      </c>
      <c r="W1001" s="159"/>
      <c r="X1001" s="159" t="s">
        <v>337</v>
      </c>
      <c r="Y1001" s="159" t="s">
        <v>275</v>
      </c>
      <c r="Z1001" s="149"/>
      <c r="AA1001" s="149"/>
      <c r="AB1001" s="149"/>
      <c r="AC1001" s="149"/>
      <c r="AD1001" s="149"/>
      <c r="AE1001" s="149"/>
      <c r="AF1001" s="149"/>
      <c r="AG1001" s="149" t="s">
        <v>338</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2">
      <c r="A1002" s="156"/>
      <c r="B1002" s="157"/>
      <c r="C1002" s="310" t="s">
        <v>1468</v>
      </c>
      <c r="D1002" s="311"/>
      <c r="E1002" s="311"/>
      <c r="F1002" s="311"/>
      <c r="G1002" s="311"/>
      <c r="H1002" s="159"/>
      <c r="I1002" s="159"/>
      <c r="J1002" s="159"/>
      <c r="K1002" s="159"/>
      <c r="L1002" s="159"/>
      <c r="M1002" s="159"/>
      <c r="N1002" s="158"/>
      <c r="O1002" s="158"/>
      <c r="P1002" s="158"/>
      <c r="Q1002" s="158"/>
      <c r="R1002" s="159"/>
      <c r="S1002" s="159"/>
      <c r="T1002" s="159"/>
      <c r="U1002" s="159"/>
      <c r="V1002" s="159"/>
      <c r="W1002" s="159"/>
      <c r="X1002" s="159"/>
      <c r="Y1002" s="159"/>
      <c r="Z1002" s="149"/>
      <c r="AA1002" s="149"/>
      <c r="AB1002" s="149"/>
      <c r="AC1002" s="149"/>
      <c r="AD1002" s="149"/>
      <c r="AE1002" s="149"/>
      <c r="AF1002" s="149"/>
      <c r="AG1002" s="149" t="s">
        <v>278</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1">
      <c r="A1003" s="174">
        <v>280</v>
      </c>
      <c r="B1003" s="175" t="s">
        <v>1477</v>
      </c>
      <c r="C1003" s="190" t="s">
        <v>1478</v>
      </c>
      <c r="D1003" s="176" t="s">
        <v>364</v>
      </c>
      <c r="E1003" s="177">
        <v>1</v>
      </c>
      <c r="F1003" s="178"/>
      <c r="G1003" s="179">
        <f>ROUND(E1003*F1003,2)</f>
        <v>0</v>
      </c>
      <c r="H1003" s="178"/>
      <c r="I1003" s="179">
        <f>ROUND(E1003*H1003,2)</f>
        <v>0</v>
      </c>
      <c r="J1003" s="178"/>
      <c r="K1003" s="179">
        <f>ROUND(E1003*J1003,2)</f>
        <v>0</v>
      </c>
      <c r="L1003" s="179">
        <v>21</v>
      </c>
      <c r="M1003" s="179">
        <f>G1003*(1+L1003/100)</f>
        <v>0</v>
      </c>
      <c r="N1003" s="177">
        <v>0</v>
      </c>
      <c r="O1003" s="177">
        <f>ROUND(E1003*N1003,2)</f>
        <v>0</v>
      </c>
      <c r="P1003" s="177">
        <v>0</v>
      </c>
      <c r="Q1003" s="177">
        <f>ROUND(E1003*P1003,2)</f>
        <v>0</v>
      </c>
      <c r="R1003" s="179"/>
      <c r="S1003" s="179" t="s">
        <v>323</v>
      </c>
      <c r="T1003" s="180" t="s">
        <v>274</v>
      </c>
      <c r="U1003" s="159">
        <v>0</v>
      </c>
      <c r="V1003" s="159">
        <f>ROUND(E1003*U1003,2)</f>
        <v>0</v>
      </c>
      <c r="W1003" s="159"/>
      <c r="X1003" s="159" t="s">
        <v>337</v>
      </c>
      <c r="Y1003" s="159" t="s">
        <v>275</v>
      </c>
      <c r="Z1003" s="149"/>
      <c r="AA1003" s="149"/>
      <c r="AB1003" s="149"/>
      <c r="AC1003" s="149"/>
      <c r="AD1003" s="149"/>
      <c r="AE1003" s="149"/>
      <c r="AF1003" s="149"/>
      <c r="AG1003" s="149" t="s">
        <v>338</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2">
      <c r="A1004" s="156"/>
      <c r="B1004" s="157"/>
      <c r="C1004" s="310" t="s">
        <v>1468</v>
      </c>
      <c r="D1004" s="311"/>
      <c r="E1004" s="311"/>
      <c r="F1004" s="311"/>
      <c r="G1004" s="311"/>
      <c r="H1004" s="159"/>
      <c r="I1004" s="159"/>
      <c r="J1004" s="159"/>
      <c r="K1004" s="159"/>
      <c r="L1004" s="159"/>
      <c r="M1004" s="159"/>
      <c r="N1004" s="158"/>
      <c r="O1004" s="158"/>
      <c r="P1004" s="158"/>
      <c r="Q1004" s="158"/>
      <c r="R1004" s="159"/>
      <c r="S1004" s="159"/>
      <c r="T1004" s="159"/>
      <c r="U1004" s="159"/>
      <c r="V1004" s="159"/>
      <c r="W1004" s="159"/>
      <c r="X1004" s="159"/>
      <c r="Y1004" s="159"/>
      <c r="Z1004" s="149"/>
      <c r="AA1004" s="149"/>
      <c r="AB1004" s="149"/>
      <c r="AC1004" s="149"/>
      <c r="AD1004" s="149"/>
      <c r="AE1004" s="149"/>
      <c r="AF1004" s="149"/>
      <c r="AG1004" s="149" t="s">
        <v>278</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1">
      <c r="A1005" s="174">
        <v>281</v>
      </c>
      <c r="B1005" s="175" t="s">
        <v>1479</v>
      </c>
      <c r="C1005" s="190" t="s">
        <v>1480</v>
      </c>
      <c r="D1005" s="176" t="s">
        <v>364</v>
      </c>
      <c r="E1005" s="177">
        <v>1</v>
      </c>
      <c r="F1005" s="178"/>
      <c r="G1005" s="179">
        <f>ROUND(E1005*F1005,2)</f>
        <v>0</v>
      </c>
      <c r="H1005" s="178"/>
      <c r="I1005" s="179">
        <f>ROUND(E1005*H1005,2)</f>
        <v>0</v>
      </c>
      <c r="J1005" s="178"/>
      <c r="K1005" s="179">
        <f>ROUND(E1005*J1005,2)</f>
        <v>0</v>
      </c>
      <c r="L1005" s="179">
        <v>21</v>
      </c>
      <c r="M1005" s="179">
        <f>G1005*(1+L1005/100)</f>
        <v>0</v>
      </c>
      <c r="N1005" s="177">
        <v>0</v>
      </c>
      <c r="O1005" s="177">
        <f>ROUND(E1005*N1005,2)</f>
        <v>0</v>
      </c>
      <c r="P1005" s="177">
        <v>0</v>
      </c>
      <c r="Q1005" s="177">
        <f>ROUND(E1005*P1005,2)</f>
        <v>0</v>
      </c>
      <c r="R1005" s="179"/>
      <c r="S1005" s="179" t="s">
        <v>323</v>
      </c>
      <c r="T1005" s="180" t="s">
        <v>274</v>
      </c>
      <c r="U1005" s="159">
        <v>0</v>
      </c>
      <c r="V1005" s="159">
        <f>ROUND(E1005*U1005,2)</f>
        <v>0</v>
      </c>
      <c r="W1005" s="159"/>
      <c r="X1005" s="159" t="s">
        <v>337</v>
      </c>
      <c r="Y1005" s="159" t="s">
        <v>275</v>
      </c>
      <c r="Z1005" s="149"/>
      <c r="AA1005" s="149"/>
      <c r="AB1005" s="149"/>
      <c r="AC1005" s="149"/>
      <c r="AD1005" s="149"/>
      <c r="AE1005" s="149"/>
      <c r="AF1005" s="149"/>
      <c r="AG1005" s="149" t="s">
        <v>338</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2">
      <c r="A1006" s="156"/>
      <c r="B1006" s="157"/>
      <c r="C1006" s="310" t="s">
        <v>1468</v>
      </c>
      <c r="D1006" s="311"/>
      <c r="E1006" s="311"/>
      <c r="F1006" s="311"/>
      <c r="G1006" s="311"/>
      <c r="H1006" s="159"/>
      <c r="I1006" s="159"/>
      <c r="J1006" s="159"/>
      <c r="K1006" s="159"/>
      <c r="L1006" s="159"/>
      <c r="M1006" s="159"/>
      <c r="N1006" s="158"/>
      <c r="O1006" s="158"/>
      <c r="P1006" s="158"/>
      <c r="Q1006" s="158"/>
      <c r="R1006" s="159"/>
      <c r="S1006" s="159"/>
      <c r="T1006" s="159"/>
      <c r="U1006" s="159"/>
      <c r="V1006" s="159"/>
      <c r="W1006" s="159"/>
      <c r="X1006" s="159"/>
      <c r="Y1006" s="159"/>
      <c r="Z1006" s="149"/>
      <c r="AA1006" s="149"/>
      <c r="AB1006" s="149"/>
      <c r="AC1006" s="149"/>
      <c r="AD1006" s="149"/>
      <c r="AE1006" s="149"/>
      <c r="AF1006" s="149"/>
      <c r="AG1006" s="149" t="s">
        <v>278</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1">
      <c r="A1007" s="174">
        <v>282</v>
      </c>
      <c r="B1007" s="175" t="s">
        <v>1481</v>
      </c>
      <c r="C1007" s="190" t="s">
        <v>1482</v>
      </c>
      <c r="D1007" s="176" t="s">
        <v>364</v>
      </c>
      <c r="E1007" s="177">
        <v>1</v>
      </c>
      <c r="F1007" s="178"/>
      <c r="G1007" s="179">
        <f>ROUND(E1007*F1007,2)</f>
        <v>0</v>
      </c>
      <c r="H1007" s="178"/>
      <c r="I1007" s="179">
        <f>ROUND(E1007*H1007,2)</f>
        <v>0</v>
      </c>
      <c r="J1007" s="178"/>
      <c r="K1007" s="179">
        <f>ROUND(E1007*J1007,2)</f>
        <v>0</v>
      </c>
      <c r="L1007" s="179">
        <v>21</v>
      </c>
      <c r="M1007" s="179">
        <f>G1007*(1+L1007/100)</f>
        <v>0</v>
      </c>
      <c r="N1007" s="177">
        <v>0</v>
      </c>
      <c r="O1007" s="177">
        <f>ROUND(E1007*N1007,2)</f>
        <v>0</v>
      </c>
      <c r="P1007" s="177">
        <v>0</v>
      </c>
      <c r="Q1007" s="177">
        <f>ROUND(E1007*P1007,2)</f>
        <v>0</v>
      </c>
      <c r="R1007" s="179"/>
      <c r="S1007" s="179" t="s">
        <v>323</v>
      </c>
      <c r="T1007" s="180" t="s">
        <v>274</v>
      </c>
      <c r="U1007" s="159">
        <v>0</v>
      </c>
      <c r="V1007" s="159">
        <f>ROUND(E1007*U1007,2)</f>
        <v>0</v>
      </c>
      <c r="W1007" s="159"/>
      <c r="X1007" s="159" t="s">
        <v>337</v>
      </c>
      <c r="Y1007" s="159" t="s">
        <v>275</v>
      </c>
      <c r="Z1007" s="149"/>
      <c r="AA1007" s="149"/>
      <c r="AB1007" s="149"/>
      <c r="AC1007" s="149"/>
      <c r="AD1007" s="149"/>
      <c r="AE1007" s="149"/>
      <c r="AF1007" s="149"/>
      <c r="AG1007" s="149" t="s">
        <v>338</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2">
      <c r="A1008" s="156"/>
      <c r="B1008" s="157"/>
      <c r="C1008" s="310" t="s">
        <v>1468</v>
      </c>
      <c r="D1008" s="311"/>
      <c r="E1008" s="311"/>
      <c r="F1008" s="311"/>
      <c r="G1008" s="311"/>
      <c r="H1008" s="159"/>
      <c r="I1008" s="159"/>
      <c r="J1008" s="159"/>
      <c r="K1008" s="159"/>
      <c r="L1008" s="159"/>
      <c r="M1008" s="159"/>
      <c r="N1008" s="158"/>
      <c r="O1008" s="158"/>
      <c r="P1008" s="158"/>
      <c r="Q1008" s="158"/>
      <c r="R1008" s="159"/>
      <c r="S1008" s="159"/>
      <c r="T1008" s="159"/>
      <c r="U1008" s="159"/>
      <c r="V1008" s="159"/>
      <c r="W1008" s="159"/>
      <c r="X1008" s="159"/>
      <c r="Y1008" s="159"/>
      <c r="Z1008" s="149"/>
      <c r="AA1008" s="149"/>
      <c r="AB1008" s="149"/>
      <c r="AC1008" s="149"/>
      <c r="AD1008" s="149"/>
      <c r="AE1008" s="149"/>
      <c r="AF1008" s="149"/>
      <c r="AG1008" s="149" t="s">
        <v>278</v>
      </c>
      <c r="AH1008" s="149"/>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1">
      <c r="A1009" s="174">
        <v>283</v>
      </c>
      <c r="B1009" s="175" t="s">
        <v>1483</v>
      </c>
      <c r="C1009" s="190" t="s">
        <v>1484</v>
      </c>
      <c r="D1009" s="176" t="s">
        <v>364</v>
      </c>
      <c r="E1009" s="177">
        <v>1</v>
      </c>
      <c r="F1009" s="178"/>
      <c r="G1009" s="179">
        <f>ROUND(E1009*F1009,2)</f>
        <v>0</v>
      </c>
      <c r="H1009" s="178"/>
      <c r="I1009" s="179">
        <f>ROUND(E1009*H1009,2)</f>
        <v>0</v>
      </c>
      <c r="J1009" s="178"/>
      <c r="K1009" s="179">
        <f>ROUND(E1009*J1009,2)</f>
        <v>0</v>
      </c>
      <c r="L1009" s="179">
        <v>21</v>
      </c>
      <c r="M1009" s="179">
        <f>G1009*(1+L1009/100)</f>
        <v>0</v>
      </c>
      <c r="N1009" s="177">
        <v>0</v>
      </c>
      <c r="O1009" s="177">
        <f>ROUND(E1009*N1009,2)</f>
        <v>0</v>
      </c>
      <c r="P1009" s="177">
        <v>0</v>
      </c>
      <c r="Q1009" s="177">
        <f>ROUND(E1009*P1009,2)</f>
        <v>0</v>
      </c>
      <c r="R1009" s="179"/>
      <c r="S1009" s="179" t="s">
        <v>323</v>
      </c>
      <c r="T1009" s="180" t="s">
        <v>274</v>
      </c>
      <c r="U1009" s="159">
        <v>0</v>
      </c>
      <c r="V1009" s="159">
        <f>ROUND(E1009*U1009,2)</f>
        <v>0</v>
      </c>
      <c r="W1009" s="159"/>
      <c r="X1009" s="159" t="s">
        <v>337</v>
      </c>
      <c r="Y1009" s="159" t="s">
        <v>275</v>
      </c>
      <c r="Z1009" s="149"/>
      <c r="AA1009" s="149"/>
      <c r="AB1009" s="149"/>
      <c r="AC1009" s="149"/>
      <c r="AD1009" s="149"/>
      <c r="AE1009" s="149"/>
      <c r="AF1009" s="149"/>
      <c r="AG1009" s="149" t="s">
        <v>338</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2">
      <c r="A1010" s="156"/>
      <c r="B1010" s="157"/>
      <c r="C1010" s="310" t="s">
        <v>1468</v>
      </c>
      <c r="D1010" s="311"/>
      <c r="E1010" s="311"/>
      <c r="F1010" s="311"/>
      <c r="G1010" s="311"/>
      <c r="H1010" s="159"/>
      <c r="I1010" s="159"/>
      <c r="J1010" s="159"/>
      <c r="K1010" s="159"/>
      <c r="L1010" s="159"/>
      <c r="M1010" s="159"/>
      <c r="N1010" s="158"/>
      <c r="O1010" s="158"/>
      <c r="P1010" s="158"/>
      <c r="Q1010" s="158"/>
      <c r="R1010" s="159"/>
      <c r="S1010" s="159"/>
      <c r="T1010" s="159"/>
      <c r="U1010" s="159"/>
      <c r="V1010" s="159"/>
      <c r="W1010" s="159"/>
      <c r="X1010" s="159"/>
      <c r="Y1010" s="159"/>
      <c r="Z1010" s="149"/>
      <c r="AA1010" s="149"/>
      <c r="AB1010" s="149"/>
      <c r="AC1010" s="149"/>
      <c r="AD1010" s="149"/>
      <c r="AE1010" s="149"/>
      <c r="AF1010" s="149"/>
      <c r="AG1010" s="149" t="s">
        <v>278</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1">
      <c r="A1011" s="174">
        <v>284</v>
      </c>
      <c r="B1011" s="175" t="s">
        <v>1485</v>
      </c>
      <c r="C1011" s="190" t="s">
        <v>1486</v>
      </c>
      <c r="D1011" s="176" t="s">
        <v>364</v>
      </c>
      <c r="E1011" s="177">
        <v>2</v>
      </c>
      <c r="F1011" s="178"/>
      <c r="G1011" s="179">
        <f>ROUND(E1011*F1011,2)</f>
        <v>0</v>
      </c>
      <c r="H1011" s="178"/>
      <c r="I1011" s="179">
        <f>ROUND(E1011*H1011,2)</f>
        <v>0</v>
      </c>
      <c r="J1011" s="178"/>
      <c r="K1011" s="179">
        <f>ROUND(E1011*J1011,2)</f>
        <v>0</v>
      </c>
      <c r="L1011" s="179">
        <v>21</v>
      </c>
      <c r="M1011" s="179">
        <f>G1011*(1+L1011/100)</f>
        <v>0</v>
      </c>
      <c r="N1011" s="177">
        <v>0</v>
      </c>
      <c r="O1011" s="177">
        <f>ROUND(E1011*N1011,2)</f>
        <v>0</v>
      </c>
      <c r="P1011" s="177">
        <v>0</v>
      </c>
      <c r="Q1011" s="177">
        <f>ROUND(E1011*P1011,2)</f>
        <v>0</v>
      </c>
      <c r="R1011" s="179"/>
      <c r="S1011" s="179" t="s">
        <v>323</v>
      </c>
      <c r="T1011" s="180" t="s">
        <v>274</v>
      </c>
      <c r="U1011" s="159">
        <v>0</v>
      </c>
      <c r="V1011" s="159">
        <f>ROUND(E1011*U1011,2)</f>
        <v>0</v>
      </c>
      <c r="W1011" s="159"/>
      <c r="X1011" s="159" t="s">
        <v>337</v>
      </c>
      <c r="Y1011" s="159" t="s">
        <v>275</v>
      </c>
      <c r="Z1011" s="149"/>
      <c r="AA1011" s="149"/>
      <c r="AB1011" s="149"/>
      <c r="AC1011" s="149"/>
      <c r="AD1011" s="149"/>
      <c r="AE1011" s="149"/>
      <c r="AF1011" s="149"/>
      <c r="AG1011" s="149" t="s">
        <v>338</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2">
      <c r="A1012" s="156"/>
      <c r="B1012" s="157"/>
      <c r="C1012" s="310" t="s">
        <v>1468</v>
      </c>
      <c r="D1012" s="311"/>
      <c r="E1012" s="311"/>
      <c r="F1012" s="311"/>
      <c r="G1012" s="311"/>
      <c r="H1012" s="159"/>
      <c r="I1012" s="159"/>
      <c r="J1012" s="159"/>
      <c r="K1012" s="159"/>
      <c r="L1012" s="159"/>
      <c r="M1012" s="159"/>
      <c r="N1012" s="158"/>
      <c r="O1012" s="158"/>
      <c r="P1012" s="158"/>
      <c r="Q1012" s="158"/>
      <c r="R1012" s="159"/>
      <c r="S1012" s="159"/>
      <c r="T1012" s="159"/>
      <c r="U1012" s="159"/>
      <c r="V1012" s="159"/>
      <c r="W1012" s="159"/>
      <c r="X1012" s="159"/>
      <c r="Y1012" s="159"/>
      <c r="Z1012" s="149"/>
      <c r="AA1012" s="149"/>
      <c r="AB1012" s="149"/>
      <c r="AC1012" s="149"/>
      <c r="AD1012" s="149"/>
      <c r="AE1012" s="149"/>
      <c r="AF1012" s="149"/>
      <c r="AG1012" s="149" t="s">
        <v>278</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1">
      <c r="A1013" s="174">
        <v>285</v>
      </c>
      <c r="B1013" s="175" t="s">
        <v>1487</v>
      </c>
      <c r="C1013" s="190" t="s">
        <v>1488</v>
      </c>
      <c r="D1013" s="176" t="s">
        <v>364</v>
      </c>
      <c r="E1013" s="177">
        <v>2</v>
      </c>
      <c r="F1013" s="178"/>
      <c r="G1013" s="179">
        <f>ROUND(E1013*F1013,2)</f>
        <v>0</v>
      </c>
      <c r="H1013" s="178"/>
      <c r="I1013" s="179">
        <f>ROUND(E1013*H1013,2)</f>
        <v>0</v>
      </c>
      <c r="J1013" s="178"/>
      <c r="K1013" s="179">
        <f>ROUND(E1013*J1013,2)</f>
        <v>0</v>
      </c>
      <c r="L1013" s="179">
        <v>21</v>
      </c>
      <c r="M1013" s="179">
        <f>G1013*(1+L1013/100)</f>
        <v>0</v>
      </c>
      <c r="N1013" s="177">
        <v>0</v>
      </c>
      <c r="O1013" s="177">
        <f>ROUND(E1013*N1013,2)</f>
        <v>0</v>
      </c>
      <c r="P1013" s="177">
        <v>0</v>
      </c>
      <c r="Q1013" s="177">
        <f>ROUND(E1013*P1013,2)</f>
        <v>0</v>
      </c>
      <c r="R1013" s="179"/>
      <c r="S1013" s="179" t="s">
        <v>323</v>
      </c>
      <c r="T1013" s="180" t="s">
        <v>274</v>
      </c>
      <c r="U1013" s="159">
        <v>0</v>
      </c>
      <c r="V1013" s="159">
        <f>ROUND(E1013*U1013,2)</f>
        <v>0</v>
      </c>
      <c r="W1013" s="159"/>
      <c r="X1013" s="159" t="s">
        <v>337</v>
      </c>
      <c r="Y1013" s="159" t="s">
        <v>275</v>
      </c>
      <c r="Z1013" s="149"/>
      <c r="AA1013" s="149"/>
      <c r="AB1013" s="149"/>
      <c r="AC1013" s="149"/>
      <c r="AD1013" s="149"/>
      <c r="AE1013" s="149"/>
      <c r="AF1013" s="149"/>
      <c r="AG1013" s="149" t="s">
        <v>338</v>
      </c>
      <c r="AH1013" s="149"/>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2">
      <c r="A1014" s="156"/>
      <c r="B1014" s="157"/>
      <c r="C1014" s="310" t="s">
        <v>1468</v>
      </c>
      <c r="D1014" s="311"/>
      <c r="E1014" s="311"/>
      <c r="F1014" s="311"/>
      <c r="G1014" s="311"/>
      <c r="H1014" s="159"/>
      <c r="I1014" s="159"/>
      <c r="J1014" s="159"/>
      <c r="K1014" s="159"/>
      <c r="L1014" s="159"/>
      <c r="M1014" s="159"/>
      <c r="N1014" s="158"/>
      <c r="O1014" s="158"/>
      <c r="P1014" s="158"/>
      <c r="Q1014" s="158"/>
      <c r="R1014" s="159"/>
      <c r="S1014" s="159"/>
      <c r="T1014" s="159"/>
      <c r="U1014" s="159"/>
      <c r="V1014" s="159"/>
      <c r="W1014" s="159"/>
      <c r="X1014" s="159"/>
      <c r="Y1014" s="159"/>
      <c r="Z1014" s="149"/>
      <c r="AA1014" s="149"/>
      <c r="AB1014" s="149"/>
      <c r="AC1014" s="149"/>
      <c r="AD1014" s="149"/>
      <c r="AE1014" s="149"/>
      <c r="AF1014" s="149"/>
      <c r="AG1014" s="149" t="s">
        <v>278</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1">
      <c r="A1015" s="174">
        <v>286</v>
      </c>
      <c r="B1015" s="175" t="s">
        <v>1489</v>
      </c>
      <c r="C1015" s="190" t="s">
        <v>1490</v>
      </c>
      <c r="D1015" s="176" t="s">
        <v>364</v>
      </c>
      <c r="E1015" s="177">
        <v>2</v>
      </c>
      <c r="F1015" s="178"/>
      <c r="G1015" s="179">
        <f>ROUND(E1015*F1015,2)</f>
        <v>0</v>
      </c>
      <c r="H1015" s="178"/>
      <c r="I1015" s="179">
        <f>ROUND(E1015*H1015,2)</f>
        <v>0</v>
      </c>
      <c r="J1015" s="178"/>
      <c r="K1015" s="179">
        <f>ROUND(E1015*J1015,2)</f>
        <v>0</v>
      </c>
      <c r="L1015" s="179">
        <v>21</v>
      </c>
      <c r="M1015" s="179">
        <f>G1015*(1+L1015/100)</f>
        <v>0</v>
      </c>
      <c r="N1015" s="177">
        <v>0</v>
      </c>
      <c r="O1015" s="177">
        <f>ROUND(E1015*N1015,2)</f>
        <v>0</v>
      </c>
      <c r="P1015" s="177">
        <v>0</v>
      </c>
      <c r="Q1015" s="177">
        <f>ROUND(E1015*P1015,2)</f>
        <v>0</v>
      </c>
      <c r="R1015" s="179"/>
      <c r="S1015" s="179" t="s">
        <v>323</v>
      </c>
      <c r="T1015" s="180" t="s">
        <v>274</v>
      </c>
      <c r="U1015" s="159">
        <v>0</v>
      </c>
      <c r="V1015" s="159">
        <f>ROUND(E1015*U1015,2)</f>
        <v>0</v>
      </c>
      <c r="W1015" s="159"/>
      <c r="X1015" s="159" t="s">
        <v>337</v>
      </c>
      <c r="Y1015" s="159" t="s">
        <v>275</v>
      </c>
      <c r="Z1015" s="149"/>
      <c r="AA1015" s="149"/>
      <c r="AB1015" s="149"/>
      <c r="AC1015" s="149"/>
      <c r="AD1015" s="149"/>
      <c r="AE1015" s="149"/>
      <c r="AF1015" s="149"/>
      <c r="AG1015" s="149" t="s">
        <v>338</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2">
      <c r="A1016" s="156"/>
      <c r="B1016" s="157"/>
      <c r="C1016" s="310" t="s">
        <v>1468</v>
      </c>
      <c r="D1016" s="311"/>
      <c r="E1016" s="311"/>
      <c r="F1016" s="311"/>
      <c r="G1016" s="311"/>
      <c r="H1016" s="159"/>
      <c r="I1016" s="159"/>
      <c r="J1016" s="159"/>
      <c r="K1016" s="159"/>
      <c r="L1016" s="159"/>
      <c r="M1016" s="159"/>
      <c r="N1016" s="158"/>
      <c r="O1016" s="158"/>
      <c r="P1016" s="158"/>
      <c r="Q1016" s="158"/>
      <c r="R1016" s="159"/>
      <c r="S1016" s="159"/>
      <c r="T1016" s="159"/>
      <c r="U1016" s="159"/>
      <c r="V1016" s="159"/>
      <c r="W1016" s="159"/>
      <c r="X1016" s="159"/>
      <c r="Y1016" s="159"/>
      <c r="Z1016" s="149"/>
      <c r="AA1016" s="149"/>
      <c r="AB1016" s="149"/>
      <c r="AC1016" s="149"/>
      <c r="AD1016" s="149"/>
      <c r="AE1016" s="149"/>
      <c r="AF1016" s="149"/>
      <c r="AG1016" s="149" t="s">
        <v>278</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1">
      <c r="A1017" s="174">
        <v>287</v>
      </c>
      <c r="B1017" s="175" t="s">
        <v>1491</v>
      </c>
      <c r="C1017" s="190" t="s">
        <v>1492</v>
      </c>
      <c r="D1017" s="176" t="s">
        <v>364</v>
      </c>
      <c r="E1017" s="177">
        <v>2</v>
      </c>
      <c r="F1017" s="178"/>
      <c r="G1017" s="179">
        <f>ROUND(E1017*F1017,2)</f>
        <v>0</v>
      </c>
      <c r="H1017" s="178"/>
      <c r="I1017" s="179">
        <f>ROUND(E1017*H1017,2)</f>
        <v>0</v>
      </c>
      <c r="J1017" s="178"/>
      <c r="K1017" s="179">
        <f>ROUND(E1017*J1017,2)</f>
        <v>0</v>
      </c>
      <c r="L1017" s="179">
        <v>21</v>
      </c>
      <c r="M1017" s="179">
        <f>G1017*(1+L1017/100)</f>
        <v>0</v>
      </c>
      <c r="N1017" s="177">
        <v>0</v>
      </c>
      <c r="O1017" s="177">
        <f>ROUND(E1017*N1017,2)</f>
        <v>0</v>
      </c>
      <c r="P1017" s="177">
        <v>0</v>
      </c>
      <c r="Q1017" s="177">
        <f>ROUND(E1017*P1017,2)</f>
        <v>0</v>
      </c>
      <c r="R1017" s="179"/>
      <c r="S1017" s="179" t="s">
        <v>323</v>
      </c>
      <c r="T1017" s="180" t="s">
        <v>274</v>
      </c>
      <c r="U1017" s="159">
        <v>0</v>
      </c>
      <c r="V1017" s="159">
        <f>ROUND(E1017*U1017,2)</f>
        <v>0</v>
      </c>
      <c r="W1017" s="159"/>
      <c r="X1017" s="159" t="s">
        <v>337</v>
      </c>
      <c r="Y1017" s="159" t="s">
        <v>275</v>
      </c>
      <c r="Z1017" s="149"/>
      <c r="AA1017" s="149"/>
      <c r="AB1017" s="149"/>
      <c r="AC1017" s="149"/>
      <c r="AD1017" s="149"/>
      <c r="AE1017" s="149"/>
      <c r="AF1017" s="149"/>
      <c r="AG1017" s="149" t="s">
        <v>338</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2">
      <c r="A1018" s="156"/>
      <c r="B1018" s="157"/>
      <c r="C1018" s="310" t="s">
        <v>1468</v>
      </c>
      <c r="D1018" s="311"/>
      <c r="E1018" s="311"/>
      <c r="F1018" s="311"/>
      <c r="G1018" s="311"/>
      <c r="H1018" s="159"/>
      <c r="I1018" s="159"/>
      <c r="J1018" s="159"/>
      <c r="K1018" s="159"/>
      <c r="L1018" s="159"/>
      <c r="M1018" s="159"/>
      <c r="N1018" s="158"/>
      <c r="O1018" s="158"/>
      <c r="P1018" s="158"/>
      <c r="Q1018" s="158"/>
      <c r="R1018" s="159"/>
      <c r="S1018" s="159"/>
      <c r="T1018" s="159"/>
      <c r="U1018" s="159"/>
      <c r="V1018" s="159"/>
      <c r="W1018" s="159"/>
      <c r="X1018" s="159"/>
      <c r="Y1018" s="159"/>
      <c r="Z1018" s="149"/>
      <c r="AA1018" s="149"/>
      <c r="AB1018" s="149"/>
      <c r="AC1018" s="149"/>
      <c r="AD1018" s="149"/>
      <c r="AE1018" s="149"/>
      <c r="AF1018" s="149"/>
      <c r="AG1018" s="149" t="s">
        <v>278</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1">
      <c r="A1019" s="174">
        <v>288</v>
      </c>
      <c r="B1019" s="175" t="s">
        <v>1493</v>
      </c>
      <c r="C1019" s="190" t="s">
        <v>1494</v>
      </c>
      <c r="D1019" s="176" t="s">
        <v>364</v>
      </c>
      <c r="E1019" s="177">
        <v>4</v>
      </c>
      <c r="F1019" s="178"/>
      <c r="G1019" s="179">
        <f>ROUND(E1019*F1019,2)</f>
        <v>0</v>
      </c>
      <c r="H1019" s="178"/>
      <c r="I1019" s="179">
        <f>ROUND(E1019*H1019,2)</f>
        <v>0</v>
      </c>
      <c r="J1019" s="178"/>
      <c r="K1019" s="179">
        <f>ROUND(E1019*J1019,2)</f>
        <v>0</v>
      </c>
      <c r="L1019" s="179">
        <v>21</v>
      </c>
      <c r="M1019" s="179">
        <f>G1019*(1+L1019/100)</f>
        <v>0</v>
      </c>
      <c r="N1019" s="177">
        <v>0</v>
      </c>
      <c r="O1019" s="177">
        <f>ROUND(E1019*N1019,2)</f>
        <v>0</v>
      </c>
      <c r="P1019" s="177">
        <v>0</v>
      </c>
      <c r="Q1019" s="177">
        <f>ROUND(E1019*P1019,2)</f>
        <v>0</v>
      </c>
      <c r="R1019" s="179"/>
      <c r="S1019" s="179" t="s">
        <v>323</v>
      </c>
      <c r="T1019" s="180" t="s">
        <v>274</v>
      </c>
      <c r="U1019" s="159">
        <v>0</v>
      </c>
      <c r="V1019" s="159">
        <f>ROUND(E1019*U1019,2)</f>
        <v>0</v>
      </c>
      <c r="W1019" s="159"/>
      <c r="X1019" s="159" t="s">
        <v>337</v>
      </c>
      <c r="Y1019" s="159" t="s">
        <v>275</v>
      </c>
      <c r="Z1019" s="149"/>
      <c r="AA1019" s="149"/>
      <c r="AB1019" s="149"/>
      <c r="AC1019" s="149"/>
      <c r="AD1019" s="149"/>
      <c r="AE1019" s="149"/>
      <c r="AF1019" s="149"/>
      <c r="AG1019" s="149" t="s">
        <v>338</v>
      </c>
      <c r="AH1019" s="149"/>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2">
      <c r="A1020" s="156"/>
      <c r="B1020" s="157"/>
      <c r="C1020" s="310" t="s">
        <v>1468</v>
      </c>
      <c r="D1020" s="311"/>
      <c r="E1020" s="311"/>
      <c r="F1020" s="311"/>
      <c r="G1020" s="311"/>
      <c r="H1020" s="159"/>
      <c r="I1020" s="159"/>
      <c r="J1020" s="159"/>
      <c r="K1020" s="159"/>
      <c r="L1020" s="159"/>
      <c r="M1020" s="159"/>
      <c r="N1020" s="158"/>
      <c r="O1020" s="158"/>
      <c r="P1020" s="158"/>
      <c r="Q1020" s="158"/>
      <c r="R1020" s="159"/>
      <c r="S1020" s="159"/>
      <c r="T1020" s="159"/>
      <c r="U1020" s="159"/>
      <c r="V1020" s="159"/>
      <c r="W1020" s="159"/>
      <c r="X1020" s="159"/>
      <c r="Y1020" s="159"/>
      <c r="Z1020" s="149"/>
      <c r="AA1020" s="149"/>
      <c r="AB1020" s="149"/>
      <c r="AC1020" s="149"/>
      <c r="AD1020" s="149"/>
      <c r="AE1020" s="149"/>
      <c r="AF1020" s="149"/>
      <c r="AG1020" s="149" t="s">
        <v>278</v>
      </c>
      <c r="AH1020" s="149"/>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c r="A1021" s="164" t="s">
        <v>268</v>
      </c>
      <c r="B1021" s="165" t="s">
        <v>234</v>
      </c>
      <c r="C1021" s="189" t="s">
        <v>235</v>
      </c>
      <c r="D1021" s="166"/>
      <c r="E1021" s="167"/>
      <c r="F1021" s="168"/>
      <c r="G1021" s="168">
        <f>SUMIF(AG1022:AG1065,"&lt;&gt;NOR",G1022:G1065)</f>
        <v>0</v>
      </c>
      <c r="H1021" s="168"/>
      <c r="I1021" s="168">
        <f>SUM(I1022:I1065)</f>
        <v>0</v>
      </c>
      <c r="J1021" s="168"/>
      <c r="K1021" s="168">
        <f>SUM(K1022:K1065)</f>
        <v>0</v>
      </c>
      <c r="L1021" s="168"/>
      <c r="M1021" s="168">
        <f>SUM(M1022:M1065)</f>
        <v>0</v>
      </c>
      <c r="N1021" s="167"/>
      <c r="O1021" s="167">
        <f>SUM(O1022:O1065)</f>
        <v>0</v>
      </c>
      <c r="P1021" s="167"/>
      <c r="Q1021" s="167">
        <f>SUM(Q1022:Q1065)</f>
        <v>0</v>
      </c>
      <c r="R1021" s="168"/>
      <c r="S1021" s="168"/>
      <c r="T1021" s="169"/>
      <c r="U1021" s="163"/>
      <c r="V1021" s="163">
        <f>SUM(V1022:V1065)</f>
        <v>234.8</v>
      </c>
      <c r="W1021" s="163"/>
      <c r="X1021" s="163"/>
      <c r="Y1021" s="163"/>
      <c r="AG1021" t="s">
        <v>269</v>
      </c>
    </row>
    <row r="1022" spans="1:60" ht="22.5" outlineLevel="1">
      <c r="A1022" s="174">
        <v>289</v>
      </c>
      <c r="B1022" s="175" t="s">
        <v>1495</v>
      </c>
      <c r="C1022" s="190" t="s">
        <v>1496</v>
      </c>
      <c r="D1022" s="176" t="s">
        <v>360</v>
      </c>
      <c r="E1022" s="177">
        <v>148.98410000000001</v>
      </c>
      <c r="F1022" s="178"/>
      <c r="G1022" s="179">
        <f>ROUND(E1022*F1022,2)</f>
        <v>0</v>
      </c>
      <c r="H1022" s="178"/>
      <c r="I1022" s="179">
        <f>ROUND(E1022*H1022,2)</f>
        <v>0</v>
      </c>
      <c r="J1022" s="178"/>
      <c r="K1022" s="179">
        <f>ROUND(E1022*J1022,2)</f>
        <v>0</v>
      </c>
      <c r="L1022" s="179">
        <v>21</v>
      </c>
      <c r="M1022" s="179">
        <f>G1022*(1+L1022/100)</f>
        <v>0</v>
      </c>
      <c r="N1022" s="177">
        <v>0</v>
      </c>
      <c r="O1022" s="177">
        <f>ROUND(E1022*N1022,2)</f>
        <v>0</v>
      </c>
      <c r="P1022" s="177">
        <v>0</v>
      </c>
      <c r="Q1022" s="177">
        <f>ROUND(E1022*P1022,2)</f>
        <v>0</v>
      </c>
      <c r="R1022" s="179" t="s">
        <v>1497</v>
      </c>
      <c r="S1022" s="179" t="s">
        <v>273</v>
      </c>
      <c r="T1022" s="180" t="s">
        <v>273</v>
      </c>
      <c r="U1022" s="159">
        <v>0.27700000000000002</v>
      </c>
      <c r="V1022" s="159">
        <f>ROUND(E1022*U1022,2)</f>
        <v>41.27</v>
      </c>
      <c r="W1022" s="159"/>
      <c r="X1022" s="159" t="s">
        <v>1498</v>
      </c>
      <c r="Y1022" s="159" t="s">
        <v>275</v>
      </c>
      <c r="Z1022" s="149"/>
      <c r="AA1022" s="149"/>
      <c r="AB1022" s="149"/>
      <c r="AC1022" s="149"/>
      <c r="AD1022" s="149"/>
      <c r="AE1022" s="149"/>
      <c r="AF1022" s="149"/>
      <c r="AG1022" s="149" t="s">
        <v>1499</v>
      </c>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2">
      <c r="A1023" s="156"/>
      <c r="B1023" s="157"/>
      <c r="C1023" s="319" t="s">
        <v>1500</v>
      </c>
      <c r="D1023" s="320"/>
      <c r="E1023" s="320"/>
      <c r="F1023" s="320"/>
      <c r="G1023" s="320"/>
      <c r="H1023" s="159"/>
      <c r="I1023" s="159"/>
      <c r="J1023" s="159"/>
      <c r="K1023" s="159"/>
      <c r="L1023" s="159"/>
      <c r="M1023" s="159"/>
      <c r="N1023" s="158"/>
      <c r="O1023" s="158"/>
      <c r="P1023" s="158"/>
      <c r="Q1023" s="158"/>
      <c r="R1023" s="159"/>
      <c r="S1023" s="159"/>
      <c r="T1023" s="159"/>
      <c r="U1023" s="159"/>
      <c r="V1023" s="159"/>
      <c r="W1023" s="159"/>
      <c r="X1023" s="159"/>
      <c r="Y1023" s="159"/>
      <c r="Z1023" s="149"/>
      <c r="AA1023" s="149"/>
      <c r="AB1023" s="149"/>
      <c r="AC1023" s="149"/>
      <c r="AD1023" s="149"/>
      <c r="AE1023" s="149"/>
      <c r="AF1023" s="149"/>
      <c r="AG1023" s="149" t="s">
        <v>340</v>
      </c>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2">
      <c r="A1024" s="156"/>
      <c r="B1024" s="157"/>
      <c r="C1024" s="308" t="s">
        <v>1501</v>
      </c>
      <c r="D1024" s="309"/>
      <c r="E1024" s="309"/>
      <c r="F1024" s="309"/>
      <c r="G1024" s="309"/>
      <c r="H1024" s="159"/>
      <c r="I1024" s="159"/>
      <c r="J1024" s="159"/>
      <c r="K1024" s="159"/>
      <c r="L1024" s="159"/>
      <c r="M1024" s="159"/>
      <c r="N1024" s="158"/>
      <c r="O1024" s="158"/>
      <c r="P1024" s="158"/>
      <c r="Q1024" s="158"/>
      <c r="R1024" s="159"/>
      <c r="S1024" s="159"/>
      <c r="T1024" s="159"/>
      <c r="U1024" s="159"/>
      <c r="V1024" s="159"/>
      <c r="W1024" s="159"/>
      <c r="X1024" s="159"/>
      <c r="Y1024" s="159"/>
      <c r="Z1024" s="149"/>
      <c r="AA1024" s="149"/>
      <c r="AB1024" s="149"/>
      <c r="AC1024" s="149"/>
      <c r="AD1024" s="149"/>
      <c r="AE1024" s="149"/>
      <c r="AF1024" s="149"/>
      <c r="AG1024" s="149" t="s">
        <v>278</v>
      </c>
      <c r="AH1024" s="149"/>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3">
      <c r="A1025" s="156"/>
      <c r="B1025" s="157"/>
      <c r="C1025" s="308" t="s">
        <v>1502</v>
      </c>
      <c r="D1025" s="309"/>
      <c r="E1025" s="309"/>
      <c r="F1025" s="309"/>
      <c r="G1025" s="309"/>
      <c r="H1025" s="159"/>
      <c r="I1025" s="159"/>
      <c r="J1025" s="159"/>
      <c r="K1025" s="159"/>
      <c r="L1025" s="159"/>
      <c r="M1025" s="159"/>
      <c r="N1025" s="158"/>
      <c r="O1025" s="158"/>
      <c r="P1025" s="158"/>
      <c r="Q1025" s="158"/>
      <c r="R1025" s="159"/>
      <c r="S1025" s="159"/>
      <c r="T1025" s="159"/>
      <c r="U1025" s="159"/>
      <c r="V1025" s="159"/>
      <c r="W1025" s="159"/>
      <c r="X1025" s="159"/>
      <c r="Y1025" s="159"/>
      <c r="Z1025" s="149"/>
      <c r="AA1025" s="149"/>
      <c r="AB1025" s="149"/>
      <c r="AC1025" s="149"/>
      <c r="AD1025" s="149"/>
      <c r="AE1025" s="149"/>
      <c r="AF1025" s="149"/>
      <c r="AG1025" s="149" t="s">
        <v>278</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ht="22.5" outlineLevel="3">
      <c r="A1026" s="156"/>
      <c r="B1026" s="157"/>
      <c r="C1026" s="308" t="s">
        <v>1503</v>
      </c>
      <c r="D1026" s="309"/>
      <c r="E1026" s="309"/>
      <c r="F1026" s="309"/>
      <c r="G1026" s="309"/>
      <c r="H1026" s="159"/>
      <c r="I1026" s="159"/>
      <c r="J1026" s="159"/>
      <c r="K1026" s="159"/>
      <c r="L1026" s="159"/>
      <c r="M1026" s="159"/>
      <c r="N1026" s="158"/>
      <c r="O1026" s="158"/>
      <c r="P1026" s="158"/>
      <c r="Q1026" s="158"/>
      <c r="R1026" s="159"/>
      <c r="S1026" s="159"/>
      <c r="T1026" s="159"/>
      <c r="U1026" s="159"/>
      <c r="V1026" s="159"/>
      <c r="W1026" s="159"/>
      <c r="X1026" s="159"/>
      <c r="Y1026" s="159"/>
      <c r="Z1026" s="149"/>
      <c r="AA1026" s="149"/>
      <c r="AB1026" s="149"/>
      <c r="AC1026" s="149"/>
      <c r="AD1026" s="149"/>
      <c r="AE1026" s="149"/>
      <c r="AF1026" s="149"/>
      <c r="AG1026" s="149" t="s">
        <v>278</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81" t="str">
        <f>C1026</f>
        <v>- při vodorovné dopravě po vodě : vyložení na hromady na suchu nebo na přeložení na dopravní prostředek na suchu do 15 m vodorovně a současně do 4 m svisle,</v>
      </c>
      <c r="BB1026" s="149"/>
      <c r="BC1026" s="149"/>
      <c r="BD1026" s="149"/>
      <c r="BE1026" s="149"/>
      <c r="BF1026" s="149"/>
      <c r="BG1026" s="149"/>
      <c r="BH1026" s="149"/>
    </row>
    <row r="1027" spans="1:60" outlineLevel="3">
      <c r="A1027" s="156"/>
      <c r="B1027" s="157"/>
      <c r="C1027" s="308" t="s">
        <v>1504</v>
      </c>
      <c r="D1027" s="309"/>
      <c r="E1027" s="309"/>
      <c r="F1027" s="309"/>
      <c r="G1027" s="309"/>
      <c r="H1027" s="159"/>
      <c r="I1027" s="159"/>
      <c r="J1027" s="159"/>
      <c r="K1027" s="159"/>
      <c r="L1027" s="159"/>
      <c r="M1027" s="159"/>
      <c r="N1027" s="158"/>
      <c r="O1027" s="158"/>
      <c r="P1027" s="158"/>
      <c r="Q1027" s="158"/>
      <c r="R1027" s="159"/>
      <c r="S1027" s="159"/>
      <c r="T1027" s="159"/>
      <c r="U1027" s="159"/>
      <c r="V1027" s="159"/>
      <c r="W1027" s="159"/>
      <c r="X1027" s="159"/>
      <c r="Y1027" s="159"/>
      <c r="Z1027" s="149"/>
      <c r="AA1027" s="149"/>
      <c r="AB1027" s="149"/>
      <c r="AC1027" s="149"/>
      <c r="AD1027" s="149"/>
      <c r="AE1027" s="149"/>
      <c r="AF1027" s="149"/>
      <c r="AG1027" s="149" t="s">
        <v>278</v>
      </c>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2">
      <c r="A1028" s="156"/>
      <c r="B1028" s="157"/>
      <c r="C1028" s="203" t="s">
        <v>1505</v>
      </c>
      <c r="D1028" s="195"/>
      <c r="E1028" s="196"/>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9"/>
      <c r="AA1028" s="149"/>
      <c r="AB1028" s="149"/>
      <c r="AC1028" s="149"/>
      <c r="AD1028" s="149"/>
      <c r="AE1028" s="149"/>
      <c r="AF1028" s="149"/>
      <c r="AG1028" s="149" t="s">
        <v>342</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ht="22.5" outlineLevel="3">
      <c r="A1029" s="156"/>
      <c r="B1029" s="157"/>
      <c r="C1029" s="203" t="s">
        <v>1506</v>
      </c>
      <c r="D1029" s="195"/>
      <c r="E1029" s="196"/>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9"/>
      <c r="AA1029" s="149"/>
      <c r="AB1029" s="149"/>
      <c r="AC1029" s="149"/>
      <c r="AD1029" s="149"/>
      <c r="AE1029" s="149"/>
      <c r="AF1029" s="149"/>
      <c r="AG1029" s="149" t="s">
        <v>342</v>
      </c>
      <c r="AH1029" s="149">
        <v>0</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ht="22.5" outlineLevel="3">
      <c r="A1030" s="156"/>
      <c r="B1030" s="157"/>
      <c r="C1030" s="203" t="s">
        <v>1507</v>
      </c>
      <c r="D1030" s="195"/>
      <c r="E1030" s="196"/>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9"/>
      <c r="AA1030" s="149"/>
      <c r="AB1030" s="149"/>
      <c r="AC1030" s="149"/>
      <c r="AD1030" s="149"/>
      <c r="AE1030" s="149"/>
      <c r="AF1030" s="149"/>
      <c r="AG1030" s="149" t="s">
        <v>342</v>
      </c>
      <c r="AH1030" s="149">
        <v>0</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3">
      <c r="A1031" s="156"/>
      <c r="B1031" s="157"/>
      <c r="C1031" s="203" t="s">
        <v>1508</v>
      </c>
      <c r="D1031" s="195"/>
      <c r="E1031" s="196"/>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9"/>
      <c r="AA1031" s="149"/>
      <c r="AB1031" s="149"/>
      <c r="AC1031" s="149"/>
      <c r="AD1031" s="149"/>
      <c r="AE1031" s="149"/>
      <c r="AF1031" s="149"/>
      <c r="AG1031" s="149" t="s">
        <v>342</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3">
      <c r="A1032" s="156"/>
      <c r="B1032" s="157"/>
      <c r="C1032" s="203" t="s">
        <v>1509</v>
      </c>
      <c r="D1032" s="195"/>
      <c r="E1032" s="196">
        <v>148.98410000000001</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9"/>
      <c r="AA1032" s="149"/>
      <c r="AB1032" s="149"/>
      <c r="AC1032" s="149"/>
      <c r="AD1032" s="149"/>
      <c r="AE1032" s="149"/>
      <c r="AF1032" s="149"/>
      <c r="AG1032" s="149" t="s">
        <v>342</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1">
      <c r="A1033" s="174">
        <v>290</v>
      </c>
      <c r="B1033" s="175" t="s">
        <v>1510</v>
      </c>
      <c r="C1033" s="190" t="s">
        <v>1511</v>
      </c>
      <c r="D1033" s="176" t="s">
        <v>360</v>
      </c>
      <c r="E1033" s="177">
        <v>148.98410000000001</v>
      </c>
      <c r="F1033" s="178"/>
      <c r="G1033" s="179">
        <f>ROUND(E1033*F1033,2)</f>
        <v>0</v>
      </c>
      <c r="H1033" s="178"/>
      <c r="I1033" s="179">
        <f>ROUND(E1033*H1033,2)</f>
        <v>0</v>
      </c>
      <c r="J1033" s="178"/>
      <c r="K1033" s="179">
        <f>ROUND(E1033*J1033,2)</f>
        <v>0</v>
      </c>
      <c r="L1033" s="179">
        <v>21</v>
      </c>
      <c r="M1033" s="179">
        <f>G1033*(1+L1033/100)</f>
        <v>0</v>
      </c>
      <c r="N1033" s="177">
        <v>0</v>
      </c>
      <c r="O1033" s="177">
        <f>ROUND(E1033*N1033,2)</f>
        <v>0</v>
      </c>
      <c r="P1033" s="177">
        <v>0</v>
      </c>
      <c r="Q1033" s="177">
        <f>ROUND(E1033*P1033,2)</f>
        <v>0</v>
      </c>
      <c r="R1033" s="179" t="s">
        <v>851</v>
      </c>
      <c r="S1033" s="179" t="s">
        <v>273</v>
      </c>
      <c r="T1033" s="180" t="s">
        <v>273</v>
      </c>
      <c r="U1033" s="159">
        <v>0.94199999999999995</v>
      </c>
      <c r="V1033" s="159">
        <f>ROUND(E1033*U1033,2)</f>
        <v>140.34</v>
      </c>
      <c r="W1033" s="159"/>
      <c r="X1033" s="159" t="s">
        <v>1498</v>
      </c>
      <c r="Y1033" s="159" t="s">
        <v>275</v>
      </c>
      <c r="Z1033" s="149"/>
      <c r="AA1033" s="149"/>
      <c r="AB1033" s="149"/>
      <c r="AC1033" s="149"/>
      <c r="AD1033" s="149"/>
      <c r="AE1033" s="149"/>
      <c r="AF1033" s="149"/>
      <c r="AG1033" s="149" t="s">
        <v>1499</v>
      </c>
      <c r="AH1033" s="149"/>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2">
      <c r="A1034" s="156"/>
      <c r="B1034" s="157"/>
      <c r="C1034" s="203" t="s">
        <v>1505</v>
      </c>
      <c r="D1034" s="195"/>
      <c r="E1034" s="196"/>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9"/>
      <c r="AA1034" s="149"/>
      <c r="AB1034" s="149"/>
      <c r="AC1034" s="149"/>
      <c r="AD1034" s="149"/>
      <c r="AE1034" s="149"/>
      <c r="AF1034" s="149"/>
      <c r="AG1034" s="149" t="s">
        <v>342</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ht="22.5" outlineLevel="3">
      <c r="A1035" s="156"/>
      <c r="B1035" s="157"/>
      <c r="C1035" s="203" t="s">
        <v>1506</v>
      </c>
      <c r="D1035" s="195"/>
      <c r="E1035" s="196"/>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9"/>
      <c r="AA1035" s="149"/>
      <c r="AB1035" s="149"/>
      <c r="AC1035" s="149"/>
      <c r="AD1035" s="149"/>
      <c r="AE1035" s="149"/>
      <c r="AF1035" s="149"/>
      <c r="AG1035" s="149" t="s">
        <v>342</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ht="22.5" outlineLevel="3">
      <c r="A1036" s="156"/>
      <c r="B1036" s="157"/>
      <c r="C1036" s="203" t="s">
        <v>1507</v>
      </c>
      <c r="D1036" s="195"/>
      <c r="E1036" s="196"/>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9"/>
      <c r="AA1036" s="149"/>
      <c r="AB1036" s="149"/>
      <c r="AC1036" s="149"/>
      <c r="AD1036" s="149"/>
      <c r="AE1036" s="149"/>
      <c r="AF1036" s="149"/>
      <c r="AG1036" s="149" t="s">
        <v>342</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3">
      <c r="A1037" s="156"/>
      <c r="B1037" s="157"/>
      <c r="C1037" s="203" t="s">
        <v>1508</v>
      </c>
      <c r="D1037" s="195"/>
      <c r="E1037" s="196"/>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9"/>
      <c r="AA1037" s="149"/>
      <c r="AB1037" s="149"/>
      <c r="AC1037" s="149"/>
      <c r="AD1037" s="149"/>
      <c r="AE1037" s="149"/>
      <c r="AF1037" s="149"/>
      <c r="AG1037" s="149" t="s">
        <v>342</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3">
      <c r="A1038" s="156"/>
      <c r="B1038" s="157"/>
      <c r="C1038" s="203" t="s">
        <v>1509</v>
      </c>
      <c r="D1038" s="195"/>
      <c r="E1038" s="196">
        <v>148.98410000000001</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9"/>
      <c r="AA1038" s="149"/>
      <c r="AB1038" s="149"/>
      <c r="AC1038" s="149"/>
      <c r="AD1038" s="149"/>
      <c r="AE1038" s="149"/>
      <c r="AF1038" s="149"/>
      <c r="AG1038" s="149" t="s">
        <v>342</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ht="22.5" outlineLevel="1">
      <c r="A1039" s="174">
        <v>291</v>
      </c>
      <c r="B1039" s="175" t="s">
        <v>1512</v>
      </c>
      <c r="C1039" s="190" t="s">
        <v>1513</v>
      </c>
      <c r="D1039" s="176" t="s">
        <v>360</v>
      </c>
      <c r="E1039" s="177">
        <v>446.95229999999998</v>
      </c>
      <c r="F1039" s="178"/>
      <c r="G1039" s="179">
        <f>ROUND(E1039*F1039,2)</f>
        <v>0</v>
      </c>
      <c r="H1039" s="178"/>
      <c r="I1039" s="179">
        <f>ROUND(E1039*H1039,2)</f>
        <v>0</v>
      </c>
      <c r="J1039" s="178"/>
      <c r="K1039" s="179">
        <f>ROUND(E1039*J1039,2)</f>
        <v>0</v>
      </c>
      <c r="L1039" s="179">
        <v>21</v>
      </c>
      <c r="M1039" s="179">
        <f>G1039*(1+L1039/100)</f>
        <v>0</v>
      </c>
      <c r="N1039" s="177">
        <v>0</v>
      </c>
      <c r="O1039" s="177">
        <f>ROUND(E1039*N1039,2)</f>
        <v>0</v>
      </c>
      <c r="P1039" s="177">
        <v>0</v>
      </c>
      <c r="Q1039" s="177">
        <f>ROUND(E1039*P1039,2)</f>
        <v>0</v>
      </c>
      <c r="R1039" s="179" t="s">
        <v>851</v>
      </c>
      <c r="S1039" s="179" t="s">
        <v>273</v>
      </c>
      <c r="T1039" s="180" t="s">
        <v>273</v>
      </c>
      <c r="U1039" s="159">
        <v>0.105</v>
      </c>
      <c r="V1039" s="159">
        <f>ROUND(E1039*U1039,2)</f>
        <v>46.93</v>
      </c>
      <c r="W1039" s="159"/>
      <c r="X1039" s="159" t="s">
        <v>1498</v>
      </c>
      <c r="Y1039" s="159" t="s">
        <v>275</v>
      </c>
      <c r="Z1039" s="149"/>
      <c r="AA1039" s="149"/>
      <c r="AB1039" s="149"/>
      <c r="AC1039" s="149"/>
      <c r="AD1039" s="149"/>
      <c r="AE1039" s="149"/>
      <c r="AF1039" s="149"/>
      <c r="AG1039" s="149" t="s">
        <v>1499</v>
      </c>
      <c r="AH1039" s="149"/>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2">
      <c r="A1040" s="156"/>
      <c r="B1040" s="157"/>
      <c r="C1040" s="203" t="s">
        <v>1505</v>
      </c>
      <c r="D1040" s="195"/>
      <c r="E1040" s="196"/>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9"/>
      <c r="AA1040" s="149"/>
      <c r="AB1040" s="149"/>
      <c r="AC1040" s="149"/>
      <c r="AD1040" s="149"/>
      <c r="AE1040" s="149"/>
      <c r="AF1040" s="149"/>
      <c r="AG1040" s="149" t="s">
        <v>342</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ht="22.5" outlineLevel="3">
      <c r="A1041" s="156"/>
      <c r="B1041" s="157"/>
      <c r="C1041" s="203" t="s">
        <v>1506</v>
      </c>
      <c r="D1041" s="195"/>
      <c r="E1041" s="196"/>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9"/>
      <c r="AA1041" s="149"/>
      <c r="AB1041" s="149"/>
      <c r="AC1041" s="149"/>
      <c r="AD1041" s="149"/>
      <c r="AE1041" s="149"/>
      <c r="AF1041" s="149"/>
      <c r="AG1041" s="149" t="s">
        <v>342</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ht="22.5" outlineLevel="3">
      <c r="A1042" s="156"/>
      <c r="B1042" s="157"/>
      <c r="C1042" s="203" t="s">
        <v>1507</v>
      </c>
      <c r="D1042" s="195"/>
      <c r="E1042" s="196"/>
      <c r="F1042" s="159"/>
      <c r="G1042" s="159"/>
      <c r="H1042" s="159"/>
      <c r="I1042" s="159"/>
      <c r="J1042" s="159"/>
      <c r="K1042" s="159"/>
      <c r="L1042" s="159"/>
      <c r="M1042" s="159"/>
      <c r="N1042" s="158"/>
      <c r="O1042" s="158"/>
      <c r="P1042" s="158"/>
      <c r="Q1042" s="158"/>
      <c r="R1042" s="159"/>
      <c r="S1042" s="159"/>
      <c r="T1042" s="159"/>
      <c r="U1042" s="159"/>
      <c r="V1042" s="159"/>
      <c r="W1042" s="159"/>
      <c r="X1042" s="159"/>
      <c r="Y1042" s="159"/>
      <c r="Z1042" s="149"/>
      <c r="AA1042" s="149"/>
      <c r="AB1042" s="149"/>
      <c r="AC1042" s="149"/>
      <c r="AD1042" s="149"/>
      <c r="AE1042" s="149"/>
      <c r="AF1042" s="149"/>
      <c r="AG1042" s="149" t="s">
        <v>342</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3">
      <c r="A1043" s="156"/>
      <c r="B1043" s="157"/>
      <c r="C1043" s="203" t="s">
        <v>1508</v>
      </c>
      <c r="D1043" s="195"/>
      <c r="E1043" s="196"/>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9"/>
      <c r="AA1043" s="149"/>
      <c r="AB1043" s="149"/>
      <c r="AC1043" s="149"/>
      <c r="AD1043" s="149"/>
      <c r="AE1043" s="149"/>
      <c r="AF1043" s="149"/>
      <c r="AG1043" s="149" t="s">
        <v>342</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3">
      <c r="A1044" s="156"/>
      <c r="B1044" s="157"/>
      <c r="C1044" s="203" t="s">
        <v>1514</v>
      </c>
      <c r="D1044" s="195"/>
      <c r="E1044" s="196">
        <v>446.95229999999998</v>
      </c>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9"/>
      <c r="AA1044" s="149"/>
      <c r="AB1044" s="149"/>
      <c r="AC1044" s="149"/>
      <c r="AD1044" s="149"/>
      <c r="AE1044" s="149"/>
      <c r="AF1044" s="149"/>
      <c r="AG1044" s="149" t="s">
        <v>342</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1">
      <c r="A1045" s="174">
        <v>292</v>
      </c>
      <c r="B1045" s="175" t="s">
        <v>1515</v>
      </c>
      <c r="C1045" s="190" t="s">
        <v>1516</v>
      </c>
      <c r="D1045" s="176" t="s">
        <v>360</v>
      </c>
      <c r="E1045" s="177">
        <v>148.98410000000001</v>
      </c>
      <c r="F1045" s="178"/>
      <c r="G1045" s="179">
        <f>ROUND(E1045*F1045,2)</f>
        <v>0</v>
      </c>
      <c r="H1045" s="178"/>
      <c r="I1045" s="179">
        <f>ROUND(E1045*H1045,2)</f>
        <v>0</v>
      </c>
      <c r="J1045" s="178"/>
      <c r="K1045" s="179">
        <f>ROUND(E1045*J1045,2)</f>
        <v>0</v>
      </c>
      <c r="L1045" s="179">
        <v>21</v>
      </c>
      <c r="M1045" s="179">
        <f>G1045*(1+L1045/100)</f>
        <v>0</v>
      </c>
      <c r="N1045" s="177">
        <v>0</v>
      </c>
      <c r="O1045" s="177">
        <f>ROUND(E1045*N1045,2)</f>
        <v>0</v>
      </c>
      <c r="P1045" s="177">
        <v>0</v>
      </c>
      <c r="Q1045" s="177">
        <f>ROUND(E1045*P1045,2)</f>
        <v>0</v>
      </c>
      <c r="R1045" s="179" t="s">
        <v>1517</v>
      </c>
      <c r="S1045" s="179" t="s">
        <v>273</v>
      </c>
      <c r="T1045" s="180" t="s">
        <v>273</v>
      </c>
      <c r="U1045" s="159">
        <v>4.2000000000000003E-2</v>
      </c>
      <c r="V1045" s="159">
        <f>ROUND(E1045*U1045,2)</f>
        <v>6.26</v>
      </c>
      <c r="W1045" s="159"/>
      <c r="X1045" s="159" t="s">
        <v>1498</v>
      </c>
      <c r="Y1045" s="159" t="s">
        <v>275</v>
      </c>
      <c r="Z1045" s="149"/>
      <c r="AA1045" s="149"/>
      <c r="AB1045" s="149"/>
      <c r="AC1045" s="149"/>
      <c r="AD1045" s="149"/>
      <c r="AE1045" s="149"/>
      <c r="AF1045" s="149"/>
      <c r="AG1045" s="149" t="s">
        <v>1499</v>
      </c>
      <c r="AH1045" s="149"/>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2">
      <c r="A1046" s="156"/>
      <c r="B1046" s="157"/>
      <c r="C1046" s="319" t="s">
        <v>1518</v>
      </c>
      <c r="D1046" s="320"/>
      <c r="E1046" s="320"/>
      <c r="F1046" s="320"/>
      <c r="G1046" s="320"/>
      <c r="H1046" s="159"/>
      <c r="I1046" s="159"/>
      <c r="J1046" s="159"/>
      <c r="K1046" s="159"/>
      <c r="L1046" s="159"/>
      <c r="M1046" s="159"/>
      <c r="N1046" s="158"/>
      <c r="O1046" s="158"/>
      <c r="P1046" s="158"/>
      <c r="Q1046" s="158"/>
      <c r="R1046" s="159"/>
      <c r="S1046" s="159"/>
      <c r="T1046" s="159"/>
      <c r="U1046" s="159"/>
      <c r="V1046" s="159"/>
      <c r="W1046" s="159"/>
      <c r="X1046" s="159"/>
      <c r="Y1046" s="159"/>
      <c r="Z1046" s="149"/>
      <c r="AA1046" s="149"/>
      <c r="AB1046" s="149"/>
      <c r="AC1046" s="149"/>
      <c r="AD1046" s="149"/>
      <c r="AE1046" s="149"/>
      <c r="AF1046" s="149"/>
      <c r="AG1046" s="149" t="s">
        <v>340</v>
      </c>
      <c r="AH1046" s="149"/>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2">
      <c r="A1047" s="156"/>
      <c r="B1047" s="157"/>
      <c r="C1047" s="203" t="s">
        <v>1505</v>
      </c>
      <c r="D1047" s="195"/>
      <c r="E1047" s="196"/>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9"/>
      <c r="AA1047" s="149"/>
      <c r="AB1047" s="149"/>
      <c r="AC1047" s="149"/>
      <c r="AD1047" s="149"/>
      <c r="AE1047" s="149"/>
      <c r="AF1047" s="149"/>
      <c r="AG1047" s="149" t="s">
        <v>342</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ht="22.5" outlineLevel="3">
      <c r="A1048" s="156"/>
      <c r="B1048" s="157"/>
      <c r="C1048" s="203" t="s">
        <v>1506</v>
      </c>
      <c r="D1048" s="195"/>
      <c r="E1048" s="196"/>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9"/>
      <c r="AA1048" s="149"/>
      <c r="AB1048" s="149"/>
      <c r="AC1048" s="149"/>
      <c r="AD1048" s="149"/>
      <c r="AE1048" s="149"/>
      <c r="AF1048" s="149"/>
      <c r="AG1048" s="149" t="s">
        <v>342</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ht="22.5" outlineLevel="3">
      <c r="A1049" s="156"/>
      <c r="B1049" s="157"/>
      <c r="C1049" s="203" t="s">
        <v>1507</v>
      </c>
      <c r="D1049" s="195"/>
      <c r="E1049" s="196"/>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9"/>
      <c r="AA1049" s="149"/>
      <c r="AB1049" s="149"/>
      <c r="AC1049" s="149"/>
      <c r="AD1049" s="149"/>
      <c r="AE1049" s="149"/>
      <c r="AF1049" s="149"/>
      <c r="AG1049" s="149" t="s">
        <v>342</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3">
      <c r="A1050" s="156"/>
      <c r="B1050" s="157"/>
      <c r="C1050" s="203" t="s">
        <v>1508</v>
      </c>
      <c r="D1050" s="195"/>
      <c r="E1050" s="196"/>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9"/>
      <c r="AA1050" s="149"/>
      <c r="AB1050" s="149"/>
      <c r="AC1050" s="149"/>
      <c r="AD1050" s="149"/>
      <c r="AE1050" s="149"/>
      <c r="AF1050" s="149"/>
      <c r="AG1050" s="149" t="s">
        <v>342</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3">
      <c r="A1051" s="156"/>
      <c r="B1051" s="157"/>
      <c r="C1051" s="203" t="s">
        <v>1509</v>
      </c>
      <c r="D1051" s="195"/>
      <c r="E1051" s="196">
        <v>148.98410000000001</v>
      </c>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9"/>
      <c r="AA1051" s="149"/>
      <c r="AB1051" s="149"/>
      <c r="AC1051" s="149"/>
      <c r="AD1051" s="149"/>
      <c r="AE1051" s="149"/>
      <c r="AF1051" s="149"/>
      <c r="AG1051" s="149" t="s">
        <v>342</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1">
      <c r="A1052" s="174">
        <v>293</v>
      </c>
      <c r="B1052" s="175" t="s">
        <v>1519</v>
      </c>
      <c r="C1052" s="190" t="s">
        <v>1520</v>
      </c>
      <c r="D1052" s="176" t="s">
        <v>360</v>
      </c>
      <c r="E1052" s="177">
        <v>2085.7773900000002</v>
      </c>
      <c r="F1052" s="178"/>
      <c r="G1052" s="179">
        <f>ROUND(E1052*F1052,2)</f>
        <v>0</v>
      </c>
      <c r="H1052" s="178"/>
      <c r="I1052" s="179">
        <f>ROUND(E1052*H1052,2)</f>
        <v>0</v>
      </c>
      <c r="J1052" s="178"/>
      <c r="K1052" s="179">
        <f>ROUND(E1052*J1052,2)</f>
        <v>0</v>
      </c>
      <c r="L1052" s="179">
        <v>21</v>
      </c>
      <c r="M1052" s="179">
        <f>G1052*(1+L1052/100)</f>
        <v>0</v>
      </c>
      <c r="N1052" s="177">
        <v>0</v>
      </c>
      <c r="O1052" s="177">
        <f>ROUND(E1052*N1052,2)</f>
        <v>0</v>
      </c>
      <c r="P1052" s="177">
        <v>0</v>
      </c>
      <c r="Q1052" s="177">
        <f>ROUND(E1052*P1052,2)</f>
        <v>0</v>
      </c>
      <c r="R1052" s="179" t="s">
        <v>1517</v>
      </c>
      <c r="S1052" s="179" t="s">
        <v>273</v>
      </c>
      <c r="T1052" s="180" t="s">
        <v>273</v>
      </c>
      <c r="U1052" s="159">
        <v>0</v>
      </c>
      <c r="V1052" s="159">
        <f>ROUND(E1052*U1052,2)</f>
        <v>0</v>
      </c>
      <c r="W1052" s="159"/>
      <c r="X1052" s="159" t="s">
        <v>1498</v>
      </c>
      <c r="Y1052" s="159" t="s">
        <v>349</v>
      </c>
      <c r="Z1052" s="149"/>
      <c r="AA1052" s="149"/>
      <c r="AB1052" s="149"/>
      <c r="AC1052" s="149"/>
      <c r="AD1052" s="149"/>
      <c r="AE1052" s="149"/>
      <c r="AF1052" s="149"/>
      <c r="AG1052" s="149" t="s">
        <v>1499</v>
      </c>
      <c r="AH1052" s="149"/>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2">
      <c r="A1053" s="156"/>
      <c r="B1053" s="157"/>
      <c r="C1053" s="319" t="s">
        <v>1518</v>
      </c>
      <c r="D1053" s="320"/>
      <c r="E1053" s="320"/>
      <c r="F1053" s="320"/>
      <c r="G1053" s="320"/>
      <c r="H1053" s="159"/>
      <c r="I1053" s="159"/>
      <c r="J1053" s="159"/>
      <c r="K1053" s="159"/>
      <c r="L1053" s="159"/>
      <c r="M1053" s="159"/>
      <c r="N1053" s="158"/>
      <c r="O1053" s="158"/>
      <c r="P1053" s="158"/>
      <c r="Q1053" s="158"/>
      <c r="R1053" s="159"/>
      <c r="S1053" s="159"/>
      <c r="T1053" s="159"/>
      <c r="U1053" s="159"/>
      <c r="V1053" s="159"/>
      <c r="W1053" s="159"/>
      <c r="X1053" s="159"/>
      <c r="Y1053" s="159"/>
      <c r="Z1053" s="149"/>
      <c r="AA1053" s="149"/>
      <c r="AB1053" s="149"/>
      <c r="AC1053" s="149"/>
      <c r="AD1053" s="149"/>
      <c r="AE1053" s="149"/>
      <c r="AF1053" s="149"/>
      <c r="AG1053" s="149" t="s">
        <v>340</v>
      </c>
      <c r="AH1053" s="149"/>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2">
      <c r="A1054" s="156"/>
      <c r="B1054" s="157"/>
      <c r="C1054" s="203" t="s">
        <v>1505</v>
      </c>
      <c r="D1054" s="195"/>
      <c r="E1054" s="196"/>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9"/>
      <c r="AA1054" s="149"/>
      <c r="AB1054" s="149"/>
      <c r="AC1054" s="149"/>
      <c r="AD1054" s="149"/>
      <c r="AE1054" s="149"/>
      <c r="AF1054" s="149"/>
      <c r="AG1054" s="149" t="s">
        <v>342</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ht="22.5" outlineLevel="3">
      <c r="A1055" s="156"/>
      <c r="B1055" s="157"/>
      <c r="C1055" s="203" t="s">
        <v>1506</v>
      </c>
      <c r="D1055" s="195"/>
      <c r="E1055" s="196"/>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9"/>
      <c r="AA1055" s="149"/>
      <c r="AB1055" s="149"/>
      <c r="AC1055" s="149"/>
      <c r="AD1055" s="149"/>
      <c r="AE1055" s="149"/>
      <c r="AF1055" s="149"/>
      <c r="AG1055" s="149" t="s">
        <v>342</v>
      </c>
      <c r="AH1055" s="149">
        <v>0</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ht="22.5" outlineLevel="3">
      <c r="A1056" s="156"/>
      <c r="B1056" s="157"/>
      <c r="C1056" s="203" t="s">
        <v>1507</v>
      </c>
      <c r="D1056" s="195"/>
      <c r="E1056" s="196"/>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9"/>
      <c r="AA1056" s="149"/>
      <c r="AB1056" s="149"/>
      <c r="AC1056" s="149"/>
      <c r="AD1056" s="149"/>
      <c r="AE1056" s="149"/>
      <c r="AF1056" s="149"/>
      <c r="AG1056" s="149" t="s">
        <v>342</v>
      </c>
      <c r="AH1056" s="149">
        <v>0</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3">
      <c r="A1057" s="156"/>
      <c r="B1057" s="157"/>
      <c r="C1057" s="203" t="s">
        <v>1508</v>
      </c>
      <c r="D1057" s="195"/>
      <c r="E1057" s="196"/>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9"/>
      <c r="AA1057" s="149"/>
      <c r="AB1057" s="149"/>
      <c r="AC1057" s="149"/>
      <c r="AD1057" s="149"/>
      <c r="AE1057" s="149"/>
      <c r="AF1057" s="149"/>
      <c r="AG1057" s="149" t="s">
        <v>342</v>
      </c>
      <c r="AH1057" s="149">
        <v>0</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3">
      <c r="A1058" s="156"/>
      <c r="B1058" s="157"/>
      <c r="C1058" s="203" t="s">
        <v>1521</v>
      </c>
      <c r="D1058" s="195"/>
      <c r="E1058" s="196">
        <v>2085.7773900000002</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9"/>
      <c r="AA1058" s="149"/>
      <c r="AB1058" s="149"/>
      <c r="AC1058" s="149"/>
      <c r="AD1058" s="149"/>
      <c r="AE1058" s="149"/>
      <c r="AF1058" s="149"/>
      <c r="AG1058" s="149" t="s">
        <v>342</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1">
      <c r="A1059" s="174">
        <v>294</v>
      </c>
      <c r="B1059" s="175" t="s">
        <v>1522</v>
      </c>
      <c r="C1059" s="190" t="s">
        <v>1523</v>
      </c>
      <c r="D1059" s="176" t="s">
        <v>360</v>
      </c>
      <c r="E1059" s="177">
        <v>148.98410000000001</v>
      </c>
      <c r="F1059" s="178"/>
      <c r="G1059" s="179">
        <f>ROUND(E1059*F1059,2)</f>
        <v>0</v>
      </c>
      <c r="H1059" s="178"/>
      <c r="I1059" s="179">
        <f>ROUND(E1059*H1059,2)</f>
        <v>0</v>
      </c>
      <c r="J1059" s="178"/>
      <c r="K1059" s="179">
        <f>ROUND(E1059*J1059,2)</f>
        <v>0</v>
      </c>
      <c r="L1059" s="179">
        <v>21</v>
      </c>
      <c r="M1059" s="179">
        <f>G1059*(1+L1059/100)</f>
        <v>0</v>
      </c>
      <c r="N1059" s="177">
        <v>0</v>
      </c>
      <c r="O1059" s="177">
        <f>ROUND(E1059*N1059,2)</f>
        <v>0</v>
      </c>
      <c r="P1059" s="177">
        <v>0</v>
      </c>
      <c r="Q1059" s="177">
        <f>ROUND(E1059*P1059,2)</f>
        <v>0</v>
      </c>
      <c r="R1059" s="179" t="s">
        <v>851</v>
      </c>
      <c r="S1059" s="179" t="s">
        <v>273</v>
      </c>
      <c r="T1059" s="180" t="s">
        <v>273</v>
      </c>
      <c r="U1059" s="159">
        <v>0</v>
      </c>
      <c r="V1059" s="159">
        <f>ROUND(E1059*U1059,2)</f>
        <v>0</v>
      </c>
      <c r="W1059" s="159"/>
      <c r="X1059" s="159" t="s">
        <v>1498</v>
      </c>
      <c r="Y1059" s="159" t="s">
        <v>275</v>
      </c>
      <c r="Z1059" s="149"/>
      <c r="AA1059" s="149"/>
      <c r="AB1059" s="149"/>
      <c r="AC1059" s="149"/>
      <c r="AD1059" s="149"/>
      <c r="AE1059" s="149"/>
      <c r="AF1059" s="149"/>
      <c r="AG1059" s="149" t="s">
        <v>1499</v>
      </c>
      <c r="AH1059" s="149"/>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2">
      <c r="A1060" s="156"/>
      <c r="B1060" s="157"/>
      <c r="C1060" s="310" t="s">
        <v>1524</v>
      </c>
      <c r="D1060" s="311"/>
      <c r="E1060" s="311"/>
      <c r="F1060" s="311"/>
      <c r="G1060" s="311"/>
      <c r="H1060" s="159"/>
      <c r="I1060" s="159"/>
      <c r="J1060" s="159"/>
      <c r="K1060" s="159"/>
      <c r="L1060" s="159"/>
      <c r="M1060" s="159"/>
      <c r="N1060" s="158"/>
      <c r="O1060" s="158"/>
      <c r="P1060" s="158"/>
      <c r="Q1060" s="158"/>
      <c r="R1060" s="159"/>
      <c r="S1060" s="159"/>
      <c r="T1060" s="159"/>
      <c r="U1060" s="159"/>
      <c r="V1060" s="159"/>
      <c r="W1060" s="159"/>
      <c r="X1060" s="159"/>
      <c r="Y1060" s="159"/>
      <c r="Z1060" s="149"/>
      <c r="AA1060" s="149"/>
      <c r="AB1060" s="149"/>
      <c r="AC1060" s="149"/>
      <c r="AD1060" s="149"/>
      <c r="AE1060" s="149"/>
      <c r="AF1060" s="149"/>
      <c r="AG1060" s="149" t="s">
        <v>278</v>
      </c>
      <c r="AH1060" s="149"/>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2">
      <c r="A1061" s="156"/>
      <c r="B1061" s="157"/>
      <c r="C1061" s="203" t="s">
        <v>1505</v>
      </c>
      <c r="D1061" s="195"/>
      <c r="E1061" s="196"/>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9"/>
      <c r="AA1061" s="149"/>
      <c r="AB1061" s="149"/>
      <c r="AC1061" s="149"/>
      <c r="AD1061" s="149"/>
      <c r="AE1061" s="149"/>
      <c r="AF1061" s="149"/>
      <c r="AG1061" s="149" t="s">
        <v>342</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ht="22.5" outlineLevel="3">
      <c r="A1062" s="156"/>
      <c r="B1062" s="157"/>
      <c r="C1062" s="203" t="s">
        <v>1506</v>
      </c>
      <c r="D1062" s="195"/>
      <c r="E1062" s="196"/>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9"/>
      <c r="AA1062" s="149"/>
      <c r="AB1062" s="149"/>
      <c r="AC1062" s="149"/>
      <c r="AD1062" s="149"/>
      <c r="AE1062" s="149"/>
      <c r="AF1062" s="149"/>
      <c r="AG1062" s="149" t="s">
        <v>342</v>
      </c>
      <c r="AH1062" s="149">
        <v>0</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ht="22.5" outlineLevel="3">
      <c r="A1063" s="156"/>
      <c r="B1063" s="157"/>
      <c r="C1063" s="203" t="s">
        <v>1507</v>
      </c>
      <c r="D1063" s="195"/>
      <c r="E1063" s="196"/>
      <c r="F1063" s="159"/>
      <c r="G1063" s="159"/>
      <c r="H1063" s="159"/>
      <c r="I1063" s="159"/>
      <c r="J1063" s="159"/>
      <c r="K1063" s="159"/>
      <c r="L1063" s="159"/>
      <c r="M1063" s="159"/>
      <c r="N1063" s="158"/>
      <c r="O1063" s="158"/>
      <c r="P1063" s="158"/>
      <c r="Q1063" s="158"/>
      <c r="R1063" s="159"/>
      <c r="S1063" s="159"/>
      <c r="T1063" s="159"/>
      <c r="U1063" s="159"/>
      <c r="V1063" s="159"/>
      <c r="W1063" s="159"/>
      <c r="X1063" s="159"/>
      <c r="Y1063" s="159"/>
      <c r="Z1063" s="149"/>
      <c r="AA1063" s="149"/>
      <c r="AB1063" s="149"/>
      <c r="AC1063" s="149"/>
      <c r="AD1063" s="149"/>
      <c r="AE1063" s="149"/>
      <c r="AF1063" s="149"/>
      <c r="AG1063" s="149" t="s">
        <v>342</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3">
      <c r="A1064" s="156"/>
      <c r="B1064" s="157"/>
      <c r="C1064" s="203" t="s">
        <v>1508</v>
      </c>
      <c r="D1064" s="195"/>
      <c r="E1064" s="196"/>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9"/>
      <c r="AA1064" s="149"/>
      <c r="AB1064" s="149"/>
      <c r="AC1064" s="149"/>
      <c r="AD1064" s="149"/>
      <c r="AE1064" s="149"/>
      <c r="AF1064" s="149"/>
      <c r="AG1064" s="149" t="s">
        <v>342</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3">
      <c r="A1065" s="156"/>
      <c r="B1065" s="157"/>
      <c r="C1065" s="203" t="s">
        <v>1509</v>
      </c>
      <c r="D1065" s="195"/>
      <c r="E1065" s="196">
        <v>148.98410000000001</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9"/>
      <c r="AA1065" s="149"/>
      <c r="AB1065" s="149"/>
      <c r="AC1065" s="149"/>
      <c r="AD1065" s="149"/>
      <c r="AE1065" s="149"/>
      <c r="AF1065" s="149"/>
      <c r="AG1065" s="149" t="s">
        <v>342</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c r="A1066" s="3"/>
      <c r="B1066" s="4"/>
      <c r="C1066" s="192"/>
      <c r="D1066" s="6"/>
      <c r="E1066" s="3"/>
      <c r="F1066" s="3"/>
      <c r="G1066" s="3"/>
      <c r="H1066" s="3"/>
      <c r="I1066" s="3"/>
      <c r="J1066" s="3"/>
      <c r="K1066" s="3"/>
      <c r="L1066" s="3"/>
      <c r="M1066" s="3"/>
      <c r="N1066" s="3"/>
      <c r="O1066" s="3"/>
      <c r="P1066" s="3"/>
      <c r="Q1066" s="3"/>
      <c r="R1066" s="3"/>
      <c r="S1066" s="3"/>
      <c r="T1066" s="3"/>
      <c r="U1066" s="3"/>
      <c r="V1066" s="3"/>
      <c r="W1066" s="3"/>
      <c r="X1066" s="3"/>
      <c r="Y1066" s="3"/>
      <c r="AE1066">
        <v>12</v>
      </c>
      <c r="AF1066">
        <v>21</v>
      </c>
      <c r="AG1066" t="s">
        <v>254</v>
      </c>
    </row>
    <row r="1067" spans="1:60">
      <c r="A1067" s="152"/>
      <c r="B1067" s="153" t="s">
        <v>29</v>
      </c>
      <c r="C1067" s="193"/>
      <c r="D1067" s="154"/>
      <c r="E1067" s="155"/>
      <c r="F1067" s="155"/>
      <c r="G1067" s="173">
        <f>G8+G25+G181+G188+G196+G203+G223+G312+G319+G369+G402+G413+G434+G603+G613+G678+G698+G711+G793+G824+G850+G891+G926+G946+G992+G1021</f>
        <v>0</v>
      </c>
      <c r="H1067" s="3"/>
      <c r="I1067" s="3"/>
      <c r="J1067" s="3"/>
      <c r="K1067" s="3"/>
      <c r="L1067" s="3"/>
      <c r="M1067" s="3"/>
      <c r="N1067" s="3"/>
      <c r="O1067" s="3"/>
      <c r="P1067" s="3"/>
      <c r="Q1067" s="3"/>
      <c r="R1067" s="3"/>
      <c r="S1067" s="3"/>
      <c r="T1067" s="3"/>
      <c r="U1067" s="3"/>
      <c r="V1067" s="3"/>
      <c r="W1067" s="3"/>
      <c r="X1067" s="3"/>
      <c r="Y1067" s="3"/>
      <c r="AE1067">
        <f>SUMIF(L7:L1065,AE1066,G7:G1065)</f>
        <v>0</v>
      </c>
      <c r="AF1067">
        <f>SUMIF(L7:L1065,AF1066,G7:G1065)</f>
        <v>0</v>
      </c>
      <c r="AG1067" t="s">
        <v>329</v>
      </c>
    </row>
    <row r="1068" spans="1:60">
      <c r="C1068" s="194"/>
      <c r="D1068" s="10"/>
      <c r="AG1068" t="s">
        <v>331</v>
      </c>
    </row>
    <row r="1069" spans="1:60">
      <c r="D1069" s="10"/>
    </row>
    <row r="1070" spans="1:60">
      <c r="D1070" s="10"/>
    </row>
    <row r="1071" spans="1:60">
      <c r="D1071" s="10"/>
    </row>
    <row r="1072" spans="1:60">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Frb8YLaWaAIHZgLfNXta13tu91lf2U1cgQ793YQlgLD8DU5y6vBEDH392+CF4YWwknLwn/fqCSvdr3BHAaBtig==" saltValue="edqbeQ959LtESgatcze0+A==" spinCount="100000" sheet="1" formatRows="0"/>
  <mergeCells count="186">
    <mergeCell ref="A1:G1"/>
    <mergeCell ref="C2:G2"/>
    <mergeCell ref="C3:G3"/>
    <mergeCell ref="C4:G4"/>
    <mergeCell ref="C10:G10"/>
    <mergeCell ref="C14:G14"/>
    <mergeCell ref="C33:G33"/>
    <mergeCell ref="C35:G35"/>
    <mergeCell ref="C37:G37"/>
    <mergeCell ref="C39:G39"/>
    <mergeCell ref="C43:G43"/>
    <mergeCell ref="C46:G46"/>
    <mergeCell ref="C16:G16"/>
    <mergeCell ref="C18:G18"/>
    <mergeCell ref="C21:G21"/>
    <mergeCell ref="C27:G27"/>
    <mergeCell ref="C29:G29"/>
    <mergeCell ref="C31:G31"/>
    <mergeCell ref="C82:G82"/>
    <mergeCell ref="C87:G87"/>
    <mergeCell ref="C94:G94"/>
    <mergeCell ref="C96:G96"/>
    <mergeCell ref="C98:G98"/>
    <mergeCell ref="C102:G102"/>
    <mergeCell ref="C50:G50"/>
    <mergeCell ref="C54:G54"/>
    <mergeCell ref="C61:G61"/>
    <mergeCell ref="C68:G68"/>
    <mergeCell ref="C72:G72"/>
    <mergeCell ref="C76:G76"/>
    <mergeCell ref="C137:G137"/>
    <mergeCell ref="C141:G141"/>
    <mergeCell ref="C145:G145"/>
    <mergeCell ref="C148:G148"/>
    <mergeCell ref="C150:G150"/>
    <mergeCell ref="C151:G151"/>
    <mergeCell ref="C105:G105"/>
    <mergeCell ref="C108:G108"/>
    <mergeCell ref="C111:G111"/>
    <mergeCell ref="C116:G116"/>
    <mergeCell ref="C122:G122"/>
    <mergeCell ref="C132:G132"/>
    <mergeCell ref="C205:G205"/>
    <mergeCell ref="C209:G209"/>
    <mergeCell ref="C213:G213"/>
    <mergeCell ref="C216:G216"/>
    <mergeCell ref="C219:G219"/>
    <mergeCell ref="C225:G225"/>
    <mergeCell ref="C152:G152"/>
    <mergeCell ref="C155:G155"/>
    <mergeCell ref="C186:G186"/>
    <mergeCell ref="C190:G190"/>
    <mergeCell ref="C193:G193"/>
    <mergeCell ref="C194:G194"/>
    <mergeCell ref="C268:G268"/>
    <mergeCell ref="C294:G294"/>
    <mergeCell ref="C300:G300"/>
    <mergeCell ref="C306:G306"/>
    <mergeCell ref="C307:G307"/>
    <mergeCell ref="C310:G310"/>
    <mergeCell ref="C230:G230"/>
    <mergeCell ref="C234:G234"/>
    <mergeCell ref="C238:G238"/>
    <mergeCell ref="C239:G239"/>
    <mergeCell ref="C242:G242"/>
    <mergeCell ref="C244:G244"/>
    <mergeCell ref="C344:G344"/>
    <mergeCell ref="C350:G350"/>
    <mergeCell ref="C353:G353"/>
    <mergeCell ref="C371:G371"/>
    <mergeCell ref="C372:G372"/>
    <mergeCell ref="C377:G377"/>
    <mergeCell ref="C314:G314"/>
    <mergeCell ref="C321:G321"/>
    <mergeCell ref="C322:G322"/>
    <mergeCell ref="C326:G326"/>
    <mergeCell ref="C332:G332"/>
    <mergeCell ref="C336:G336"/>
    <mergeCell ref="C445:G445"/>
    <mergeCell ref="C452:G452"/>
    <mergeCell ref="C472:G472"/>
    <mergeCell ref="C475:G475"/>
    <mergeCell ref="C479:G479"/>
    <mergeCell ref="C483:G483"/>
    <mergeCell ref="C380:G380"/>
    <mergeCell ref="C422:G422"/>
    <mergeCell ref="C429:G429"/>
    <mergeCell ref="C436:G436"/>
    <mergeCell ref="C439:G439"/>
    <mergeCell ref="C442:G442"/>
    <mergeCell ref="C512:G512"/>
    <mergeCell ref="C516:G516"/>
    <mergeCell ref="C517:G517"/>
    <mergeCell ref="C521:G521"/>
    <mergeCell ref="C522:G522"/>
    <mergeCell ref="C525:G525"/>
    <mergeCell ref="C503:G503"/>
    <mergeCell ref="C505:G505"/>
    <mergeCell ref="C506:G506"/>
    <mergeCell ref="C508:G508"/>
    <mergeCell ref="C509:G509"/>
    <mergeCell ref="C511:G511"/>
    <mergeCell ref="C540:G540"/>
    <mergeCell ref="C545:G545"/>
    <mergeCell ref="C546:G546"/>
    <mergeCell ref="C550:G550"/>
    <mergeCell ref="C551:G551"/>
    <mergeCell ref="C555:G555"/>
    <mergeCell ref="C526:G526"/>
    <mergeCell ref="C530:G530"/>
    <mergeCell ref="C531:G531"/>
    <mergeCell ref="C535:G535"/>
    <mergeCell ref="C536:G536"/>
    <mergeCell ref="C539:G539"/>
    <mergeCell ref="C581:G581"/>
    <mergeCell ref="C597:G597"/>
    <mergeCell ref="C605:G605"/>
    <mergeCell ref="C626:G626"/>
    <mergeCell ref="C674:G674"/>
    <mergeCell ref="C694:G694"/>
    <mergeCell ref="C556:G556"/>
    <mergeCell ref="C561:G561"/>
    <mergeCell ref="C562:G562"/>
    <mergeCell ref="C566:G566"/>
    <mergeCell ref="C568:G568"/>
    <mergeCell ref="C570:G570"/>
    <mergeCell ref="C723:G723"/>
    <mergeCell ref="C730:G730"/>
    <mergeCell ref="C733:G733"/>
    <mergeCell ref="C747:G747"/>
    <mergeCell ref="C749:G749"/>
    <mergeCell ref="C758:G758"/>
    <mergeCell ref="C700:G700"/>
    <mergeCell ref="C701:G701"/>
    <mergeCell ref="C707:G707"/>
    <mergeCell ref="C713:G713"/>
    <mergeCell ref="C717:G717"/>
    <mergeCell ref="C720:G720"/>
    <mergeCell ref="C775:G775"/>
    <mergeCell ref="C776:G776"/>
    <mergeCell ref="C784:G784"/>
    <mergeCell ref="C789:G789"/>
    <mergeCell ref="C802:G802"/>
    <mergeCell ref="C803:G803"/>
    <mergeCell ref="C759:G759"/>
    <mergeCell ref="C762:G762"/>
    <mergeCell ref="C765:G765"/>
    <mergeCell ref="C768:G768"/>
    <mergeCell ref="C771:G771"/>
    <mergeCell ref="C774:G774"/>
    <mergeCell ref="C873:G873"/>
    <mergeCell ref="C887:G887"/>
    <mergeCell ref="C893:G893"/>
    <mergeCell ref="C896:G896"/>
    <mergeCell ref="C919:G919"/>
    <mergeCell ref="C928:G928"/>
    <mergeCell ref="C820:G820"/>
    <mergeCell ref="C838:G838"/>
    <mergeCell ref="C844:G844"/>
    <mergeCell ref="C846:G846"/>
    <mergeCell ref="C852:G852"/>
    <mergeCell ref="C870:G870"/>
    <mergeCell ref="C1002:G1002"/>
    <mergeCell ref="C1004:G1004"/>
    <mergeCell ref="C1006:G1006"/>
    <mergeCell ref="C1008:G1008"/>
    <mergeCell ref="C1010:G1010"/>
    <mergeCell ref="C1012:G1012"/>
    <mergeCell ref="C929:G929"/>
    <mergeCell ref="C942:G942"/>
    <mergeCell ref="C994:G994"/>
    <mergeCell ref="C996:G996"/>
    <mergeCell ref="C998:G998"/>
    <mergeCell ref="C1000:G1000"/>
    <mergeCell ref="C1025:G1025"/>
    <mergeCell ref="C1026:G1026"/>
    <mergeCell ref="C1027:G1027"/>
    <mergeCell ref="C1046:G1046"/>
    <mergeCell ref="C1053:G1053"/>
    <mergeCell ref="C1060:G1060"/>
    <mergeCell ref="C1014:G1014"/>
    <mergeCell ref="C1016:G1016"/>
    <mergeCell ref="C1018:G1018"/>
    <mergeCell ref="C1020:G1020"/>
    <mergeCell ref="C1023:G1023"/>
    <mergeCell ref="C1024:G10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55</v>
      </c>
      <c r="C4" s="316" t="s">
        <v>56</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SUMIF(AG9:AG48,"&lt;&gt;NOR",G9:G48)</f>
        <v>0</v>
      </c>
      <c r="H8" s="168"/>
      <c r="I8" s="168">
        <f>SUM(I9:I48)</f>
        <v>0</v>
      </c>
      <c r="J8" s="168"/>
      <c r="K8" s="168">
        <f>SUM(K9:K48)</f>
        <v>0</v>
      </c>
      <c r="L8" s="168"/>
      <c r="M8" s="168">
        <f>SUM(M9:M48)</f>
        <v>0</v>
      </c>
      <c r="N8" s="167"/>
      <c r="O8" s="167">
        <f>SUM(O9:O48)</f>
        <v>0</v>
      </c>
      <c r="P8" s="167"/>
      <c r="Q8" s="167">
        <f>SUM(Q9:Q48)</f>
        <v>0</v>
      </c>
      <c r="R8" s="168"/>
      <c r="S8" s="168"/>
      <c r="T8" s="169"/>
      <c r="U8" s="163"/>
      <c r="V8" s="163">
        <f>SUM(V9:V48)</f>
        <v>115.77999999999999</v>
      </c>
      <c r="W8" s="163"/>
      <c r="X8" s="163"/>
      <c r="Y8" s="163"/>
      <c r="AG8" t="s">
        <v>269</v>
      </c>
    </row>
    <row r="9" spans="1:60" outlineLevel="1">
      <c r="A9" s="174">
        <v>1</v>
      </c>
      <c r="B9" s="175" t="s">
        <v>1525</v>
      </c>
      <c r="C9" s="190" t="s">
        <v>1526</v>
      </c>
      <c r="D9" s="176" t="s">
        <v>335</v>
      </c>
      <c r="E9" s="177">
        <v>24.334900000000001</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1.548</v>
      </c>
      <c r="V9" s="159">
        <f>ROUND(E9*U9,2)</f>
        <v>37.67</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9" t="s">
        <v>1527</v>
      </c>
      <c r="D10" s="320"/>
      <c r="E10" s="320"/>
      <c r="F10" s="320"/>
      <c r="G10" s="320"/>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81" t="str">
        <f>C10</f>
        <v>příplatek k cenám vykopávek za ztížení vykopávky v blízkosti podzemního vedení nebo výbušnin v horninách jakékoliv třídy,</v>
      </c>
      <c r="BB10" s="149"/>
      <c r="BC10" s="149"/>
      <c r="BD10" s="149"/>
      <c r="BE10" s="149"/>
      <c r="BF10" s="149"/>
      <c r="BG10" s="149"/>
      <c r="BH10" s="149"/>
    </row>
    <row r="11" spans="1:60" outlineLevel="2">
      <c r="A11" s="156"/>
      <c r="B11" s="157"/>
      <c r="C11" s="203" t="s">
        <v>1528</v>
      </c>
      <c r="D11" s="195"/>
      <c r="E11" s="196">
        <v>24.334900000000001</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4">
        <v>2</v>
      </c>
      <c r="B12" s="175" t="s">
        <v>1529</v>
      </c>
      <c r="C12" s="190" t="s">
        <v>1530</v>
      </c>
      <c r="D12" s="176" t="s">
        <v>335</v>
      </c>
      <c r="E12" s="177">
        <v>48.669800000000002</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t="s">
        <v>336</v>
      </c>
      <c r="S12" s="179" t="s">
        <v>273</v>
      </c>
      <c r="T12" s="180" t="s">
        <v>273</v>
      </c>
      <c r="U12" s="159">
        <v>0.26666000000000001</v>
      </c>
      <c r="V12" s="159">
        <f>ROUND(E12*U12,2)</f>
        <v>12.98</v>
      </c>
      <c r="W12" s="159"/>
      <c r="X12" s="159" t="s">
        <v>337</v>
      </c>
      <c r="Y12" s="159" t="s">
        <v>275</v>
      </c>
      <c r="Z12" s="149"/>
      <c r="AA12" s="149"/>
      <c r="AB12" s="149"/>
      <c r="AC12" s="149"/>
      <c r="AD12" s="149"/>
      <c r="AE12" s="149"/>
      <c r="AF12" s="149"/>
      <c r="AG12" s="149" t="s">
        <v>338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33.75" outlineLevel="2">
      <c r="A13" s="156"/>
      <c r="B13" s="157"/>
      <c r="C13" s="319" t="s">
        <v>1531</v>
      </c>
      <c r="D13" s="320"/>
      <c r="E13" s="320"/>
      <c r="F13" s="320"/>
      <c r="G13" s="320"/>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340</v>
      </c>
      <c r="AH13" s="149"/>
      <c r="AI13" s="149"/>
      <c r="AJ13" s="149"/>
      <c r="AK13" s="149"/>
      <c r="AL13" s="149"/>
      <c r="AM13" s="149"/>
      <c r="AN13" s="149"/>
      <c r="AO13" s="149"/>
      <c r="AP13" s="149"/>
      <c r="AQ13" s="149"/>
      <c r="AR13" s="149"/>
      <c r="AS13" s="149"/>
      <c r="AT13" s="149"/>
      <c r="AU13" s="149"/>
      <c r="AV13" s="149"/>
      <c r="AW13" s="149"/>
      <c r="AX13" s="149"/>
      <c r="AY13" s="149"/>
      <c r="AZ13" s="149"/>
      <c r="BA13" s="181"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9"/>
      <c r="BC13" s="149"/>
      <c r="BD13" s="149"/>
      <c r="BE13" s="149"/>
      <c r="BF13" s="149"/>
      <c r="BG13" s="149"/>
      <c r="BH13" s="149"/>
    </row>
    <row r="14" spans="1:60" outlineLevel="2">
      <c r="A14" s="156"/>
      <c r="B14" s="157"/>
      <c r="C14" s="203" t="s">
        <v>1532</v>
      </c>
      <c r="D14" s="195"/>
      <c r="E14" s="196">
        <v>46.423650000000002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342</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203" t="s">
        <v>1533</v>
      </c>
      <c r="D15" s="195"/>
      <c r="E15" s="196">
        <v>26.5716</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342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203" t="s">
        <v>1534</v>
      </c>
      <c r="D16" s="195"/>
      <c r="E16" s="196">
        <v>1.1424000000000001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342</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203" t="s">
        <v>1535</v>
      </c>
      <c r="D17" s="195"/>
      <c r="E17" s="196">
        <v>-6.3962399999999997</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342</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203" t="s">
        <v>1536</v>
      </c>
      <c r="D18" s="195"/>
      <c r="E18" s="196">
        <v>-14.297610000000001</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c r="A19" s="156"/>
      <c r="B19" s="157"/>
      <c r="C19" s="203" t="s">
        <v>1537</v>
      </c>
      <c r="D19" s="195"/>
      <c r="E19" s="196">
        <v>-4.774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3</v>
      </c>
      <c r="B20" s="175" t="s">
        <v>1538</v>
      </c>
      <c r="C20" s="190" t="s">
        <v>1539</v>
      </c>
      <c r="D20" s="176" t="s">
        <v>335</v>
      </c>
      <c r="E20" s="177">
        <v>24.334900000000001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0.34499999999999997</v>
      </c>
      <c r="V20" s="159">
        <f>ROUND(E20*U20,2)</f>
        <v>8.4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19" t="s">
        <v>1540</v>
      </c>
      <c r="D21" s="320"/>
      <c r="E21" s="320"/>
      <c r="F21" s="320"/>
      <c r="G21" s="320"/>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81" t="str">
        <f>C21</f>
        <v>bez naložení do dopravní nádoby, ale s vyprázdněním dopravní nádoby na hromadu nebo na dopravní prostředek,</v>
      </c>
      <c r="BB21" s="149"/>
      <c r="BC21" s="149"/>
      <c r="BD21" s="149"/>
      <c r="BE21" s="149"/>
      <c r="BF21" s="149"/>
      <c r="BG21" s="149"/>
      <c r="BH21" s="149"/>
    </row>
    <row r="22" spans="1:60" outlineLevel="2">
      <c r="A22" s="156"/>
      <c r="B22" s="157"/>
      <c r="C22" s="203" t="s">
        <v>1541</v>
      </c>
      <c r="D22" s="195"/>
      <c r="E22" s="196">
        <v>24.334900000000001</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342</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4</v>
      </c>
      <c r="B23" s="175" t="s">
        <v>344</v>
      </c>
      <c r="C23" s="190" t="s">
        <v>345</v>
      </c>
      <c r="D23" s="176" t="s">
        <v>335</v>
      </c>
      <c r="E23" s="177">
        <v>68.043400000000005</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7.3999999999999996E-2</v>
      </c>
      <c r="V23" s="159">
        <f>ROUND(E23*U23,2)</f>
        <v>5.04</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19" t="s">
        <v>346</v>
      </c>
      <c r="D24" s="320"/>
      <c r="E24" s="320"/>
      <c r="F24" s="320"/>
      <c r="G24" s="320"/>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203" t="s">
        <v>1542</v>
      </c>
      <c r="D25" s="195"/>
      <c r="E25" s="196">
        <v>48.669800000000002</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342</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203" t="s">
        <v>1543</v>
      </c>
      <c r="D26" s="195"/>
      <c r="E26" s="196">
        <v>19.3736</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342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c r="A27" s="174">
        <v>5</v>
      </c>
      <c r="B27" s="175" t="s">
        <v>347</v>
      </c>
      <c r="C27" s="190" t="s">
        <v>348</v>
      </c>
      <c r="D27" s="176" t="s">
        <v>335</v>
      </c>
      <c r="E27" s="177">
        <v>29.296199999999999</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336</v>
      </c>
      <c r="S27" s="179" t="s">
        <v>273</v>
      </c>
      <c r="T27" s="180" t="s">
        <v>273</v>
      </c>
      <c r="U27" s="159">
        <v>1.0999999999999999E-2</v>
      </c>
      <c r="V27" s="159">
        <f>ROUND(E27*U27,2)</f>
        <v>0.32</v>
      </c>
      <c r="W27" s="159"/>
      <c r="X27" s="159" t="s">
        <v>337</v>
      </c>
      <c r="Y27" s="159" t="s">
        <v>349</v>
      </c>
      <c r="Z27" s="149"/>
      <c r="AA27" s="149"/>
      <c r="AB27" s="149"/>
      <c r="AC27" s="149"/>
      <c r="AD27" s="149"/>
      <c r="AE27" s="149"/>
      <c r="AF27" s="149"/>
      <c r="AG27" s="149" t="s">
        <v>338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19" t="s">
        <v>346</v>
      </c>
      <c r="D28" s="320"/>
      <c r="E28" s="320"/>
      <c r="F28" s="320"/>
      <c r="G28" s="320"/>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340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203" t="s">
        <v>1542</v>
      </c>
      <c r="D29" s="195"/>
      <c r="E29" s="196">
        <v>48.669800000000002</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203" t="s">
        <v>1544</v>
      </c>
      <c r="D30" s="195"/>
      <c r="E30" s="196">
        <v>-19.3736</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342</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c r="A31" s="174">
        <v>6</v>
      </c>
      <c r="B31" s="175" t="s">
        <v>350</v>
      </c>
      <c r="C31" s="190" t="s">
        <v>351</v>
      </c>
      <c r="D31" s="176" t="s">
        <v>335</v>
      </c>
      <c r="E31" s="177">
        <v>292.96199999999999</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t="s">
        <v>336</v>
      </c>
      <c r="S31" s="179" t="s">
        <v>273</v>
      </c>
      <c r="T31" s="180" t="s">
        <v>273</v>
      </c>
      <c r="U31" s="159">
        <v>0</v>
      </c>
      <c r="V31" s="159">
        <f>ROUND(E31*U31,2)</f>
        <v>0</v>
      </c>
      <c r="W31" s="159"/>
      <c r="X31" s="159" t="s">
        <v>337</v>
      </c>
      <c r="Y31" s="159" t="s">
        <v>349</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19" t="s">
        <v>346</v>
      </c>
      <c r="D32" s="320"/>
      <c r="E32" s="320"/>
      <c r="F32" s="320"/>
      <c r="G32" s="320"/>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340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203" t="s">
        <v>1545</v>
      </c>
      <c r="D33" s="195"/>
      <c r="E33" s="196">
        <v>292.96199999999999</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342</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c r="A34" s="182">
        <v>7</v>
      </c>
      <c r="B34" s="183" t="s">
        <v>356</v>
      </c>
      <c r="C34" s="191" t="s">
        <v>357</v>
      </c>
      <c r="D34" s="184" t="s">
        <v>335</v>
      </c>
      <c r="E34" s="185">
        <v>68.043400000000005</v>
      </c>
      <c r="F34" s="186"/>
      <c r="G34" s="187">
        <f>ROUND(E34*F34,2)</f>
        <v>0</v>
      </c>
      <c r="H34" s="186"/>
      <c r="I34" s="187">
        <f>ROUND(E34*H34,2)</f>
        <v>0</v>
      </c>
      <c r="J34" s="186"/>
      <c r="K34" s="187">
        <f>ROUND(E34*J34,2)</f>
        <v>0</v>
      </c>
      <c r="L34" s="187">
        <v>21</v>
      </c>
      <c r="M34" s="187">
        <f>G34*(1+L34/100)</f>
        <v>0</v>
      </c>
      <c r="N34" s="185">
        <v>0</v>
      </c>
      <c r="O34" s="185">
        <f>ROUND(E34*N34,2)</f>
        <v>0</v>
      </c>
      <c r="P34" s="185">
        <v>0</v>
      </c>
      <c r="Q34" s="185">
        <f>ROUND(E34*P34,2)</f>
        <v>0</v>
      </c>
      <c r="R34" s="187" t="s">
        <v>336</v>
      </c>
      <c r="S34" s="187" t="s">
        <v>273</v>
      </c>
      <c r="T34" s="188" t="s">
        <v>273</v>
      </c>
      <c r="U34" s="159">
        <v>0.65200000000000002</v>
      </c>
      <c r="V34" s="159">
        <f>ROUND(E34*U34,2)</f>
        <v>44.36</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1">
      <c r="A35" s="174">
        <v>8</v>
      </c>
      <c r="B35" s="175" t="s">
        <v>1546</v>
      </c>
      <c r="C35" s="190" t="s">
        <v>1547</v>
      </c>
      <c r="D35" s="176" t="s">
        <v>335</v>
      </c>
      <c r="E35" s="177">
        <v>19.373550000000002</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336</v>
      </c>
      <c r="S35" s="179" t="s">
        <v>273</v>
      </c>
      <c r="T35" s="180" t="s">
        <v>273</v>
      </c>
      <c r="U35" s="159">
        <v>0.20200000000000001</v>
      </c>
      <c r="V35" s="159">
        <f>ROUND(E35*U35,2)</f>
        <v>3.91</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19" t="s">
        <v>1548</v>
      </c>
      <c r="D36" s="320"/>
      <c r="E36" s="320"/>
      <c r="F36" s="320"/>
      <c r="G36" s="320"/>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340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08" t="s">
        <v>1549</v>
      </c>
      <c r="D37" s="309"/>
      <c r="E37" s="309"/>
      <c r="F37" s="309"/>
      <c r="G37" s="30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278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203" t="s">
        <v>1550</v>
      </c>
      <c r="D38" s="195"/>
      <c r="E38" s="196">
        <v>19.373550000000002</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342</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9</v>
      </c>
      <c r="B39" s="175" t="s">
        <v>1551</v>
      </c>
      <c r="C39" s="190" t="s">
        <v>1552</v>
      </c>
      <c r="D39" s="176" t="s">
        <v>433</v>
      </c>
      <c r="E39" s="177">
        <v>32.316899999999997</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336</v>
      </c>
      <c r="S39" s="179" t="s">
        <v>273</v>
      </c>
      <c r="T39" s="180" t="s">
        <v>273</v>
      </c>
      <c r="U39" s="159">
        <v>9.6000000000000002E-2</v>
      </c>
      <c r="V39" s="159">
        <f>ROUND(E39*U39,2)</f>
        <v>3.1</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9" t="s">
        <v>1553</v>
      </c>
      <c r="D40" s="320"/>
      <c r="E40" s="320"/>
      <c r="F40" s="320"/>
      <c r="G40" s="320"/>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203" t="s">
        <v>1554</v>
      </c>
      <c r="D41" s="195"/>
      <c r="E41" s="196">
        <v>17.315100000000001</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203" t="s">
        <v>1555</v>
      </c>
      <c r="D42" s="195"/>
      <c r="E42" s="196">
        <v>8.5931999999999995</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342</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203" t="s">
        <v>1556</v>
      </c>
      <c r="D43" s="195"/>
      <c r="E43" s="196">
        <v>6.4085999999999999</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342</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74">
        <v>10</v>
      </c>
      <c r="B44" s="175" t="s">
        <v>358</v>
      </c>
      <c r="C44" s="190" t="s">
        <v>359</v>
      </c>
      <c r="D44" s="176" t="s">
        <v>360</v>
      </c>
      <c r="E44" s="177">
        <v>48.338729999999998</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336</v>
      </c>
      <c r="S44" s="179" t="s">
        <v>273</v>
      </c>
      <c r="T44" s="180" t="s">
        <v>273</v>
      </c>
      <c r="U44" s="159">
        <v>0</v>
      </c>
      <c r="V44" s="159">
        <f>ROUND(E44*U44,2)</f>
        <v>0</v>
      </c>
      <c r="W44" s="159"/>
      <c r="X44" s="159" t="s">
        <v>337</v>
      </c>
      <c r="Y44" s="159" t="s">
        <v>275</v>
      </c>
      <c r="Z44" s="149"/>
      <c r="AA44" s="149"/>
      <c r="AB44" s="149"/>
      <c r="AC44" s="149"/>
      <c r="AD44" s="149"/>
      <c r="AE44" s="149"/>
      <c r="AF44" s="149"/>
      <c r="AG44" s="149" t="s">
        <v>338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203" t="s">
        <v>1557</v>
      </c>
      <c r="D45" s="195"/>
      <c r="E45" s="196">
        <v>48.338729999999998</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342</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4">
        <v>11</v>
      </c>
      <c r="B46" s="175" t="s">
        <v>1558</v>
      </c>
      <c r="C46" s="190" t="s">
        <v>1559</v>
      </c>
      <c r="D46" s="176" t="s">
        <v>364</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337</v>
      </c>
      <c r="Y46" s="159" t="s">
        <v>275</v>
      </c>
      <c r="Z46" s="149"/>
      <c r="AA46" s="149"/>
      <c r="AB46" s="149"/>
      <c r="AC46" s="149"/>
      <c r="AD46" s="149"/>
      <c r="AE46" s="149"/>
      <c r="AF46" s="149"/>
      <c r="AG46" s="149" t="s">
        <v>338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10" t="s">
        <v>1560</v>
      </c>
      <c r="D47" s="311"/>
      <c r="E47" s="311"/>
      <c r="F47" s="311"/>
      <c r="G47" s="311"/>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308" t="s">
        <v>1561</v>
      </c>
      <c r="D48" s="309"/>
      <c r="E48" s="309"/>
      <c r="F48" s="309"/>
      <c r="G48" s="30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c r="A49" s="164" t="s">
        <v>268</v>
      </c>
      <c r="B49" s="165" t="s">
        <v>136</v>
      </c>
      <c r="C49" s="189" t="s">
        <v>137</v>
      </c>
      <c r="D49" s="166"/>
      <c r="E49" s="167"/>
      <c r="F49" s="168"/>
      <c r="G49" s="168">
        <f>SUMIF(AG50:AG76,"&lt;&gt;NOR",G50:G76)</f>
        <v>0</v>
      </c>
      <c r="H49" s="168"/>
      <c r="I49" s="168">
        <f>SUM(I50:I76)</f>
        <v>0</v>
      </c>
      <c r="J49" s="168"/>
      <c r="K49" s="168">
        <f>SUM(K50:K76)</f>
        <v>0</v>
      </c>
      <c r="L49" s="168"/>
      <c r="M49" s="168">
        <f>SUM(M50:M76)</f>
        <v>0</v>
      </c>
      <c r="N49" s="167"/>
      <c r="O49" s="167">
        <f>SUM(O50:O76)</f>
        <v>46.04</v>
      </c>
      <c r="P49" s="167"/>
      <c r="Q49" s="167">
        <f>SUM(Q50:Q76)</f>
        <v>0</v>
      </c>
      <c r="R49" s="168"/>
      <c r="S49" s="168"/>
      <c r="T49" s="169"/>
      <c r="U49" s="163"/>
      <c r="V49" s="163">
        <f>SUM(V50:V76)</f>
        <v>46.71</v>
      </c>
      <c r="W49" s="163"/>
      <c r="X49" s="163"/>
      <c r="Y49" s="163"/>
      <c r="AG49" t="s">
        <v>269</v>
      </c>
    </row>
    <row r="50" spans="1:60" outlineLevel="1">
      <c r="A50" s="174">
        <v>12</v>
      </c>
      <c r="B50" s="175" t="s">
        <v>1562</v>
      </c>
      <c r="C50" s="190" t="s">
        <v>1563</v>
      </c>
      <c r="D50" s="176" t="s">
        <v>335</v>
      </c>
      <c r="E50" s="177">
        <v>9.6106599999999993</v>
      </c>
      <c r="F50" s="178"/>
      <c r="G50" s="179">
        <f>ROUND(E50*F50,2)</f>
        <v>0</v>
      </c>
      <c r="H50" s="178"/>
      <c r="I50" s="179">
        <f>ROUND(E50*H50,2)</f>
        <v>0</v>
      </c>
      <c r="J50" s="178"/>
      <c r="K50" s="179">
        <f>ROUND(E50*J50,2)</f>
        <v>0</v>
      </c>
      <c r="L50" s="179">
        <v>21</v>
      </c>
      <c r="M50" s="179">
        <f>G50*(1+L50/100)</f>
        <v>0</v>
      </c>
      <c r="N50" s="177">
        <v>2.16</v>
      </c>
      <c r="O50" s="177">
        <f>ROUND(E50*N50,2)</f>
        <v>20.76</v>
      </c>
      <c r="P50" s="177">
        <v>0</v>
      </c>
      <c r="Q50" s="177">
        <f>ROUND(E50*P50,2)</f>
        <v>0</v>
      </c>
      <c r="R50" s="179" t="s">
        <v>1564</v>
      </c>
      <c r="S50" s="179" t="s">
        <v>273</v>
      </c>
      <c r="T50" s="180" t="s">
        <v>273</v>
      </c>
      <c r="U50" s="159">
        <v>1.085</v>
      </c>
      <c r="V50" s="159">
        <f>ROUND(E50*U50,2)</f>
        <v>10.43</v>
      </c>
      <c r="W50" s="159"/>
      <c r="X50" s="159" t="s">
        <v>337</v>
      </c>
      <c r="Y50" s="159" t="s">
        <v>275</v>
      </c>
      <c r="Z50" s="149"/>
      <c r="AA50" s="149"/>
      <c r="AB50" s="149"/>
      <c r="AC50" s="149"/>
      <c r="AD50" s="149"/>
      <c r="AE50" s="149"/>
      <c r="AF50" s="149"/>
      <c r="AG50" s="149" t="s">
        <v>338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1565</v>
      </c>
      <c r="D51" s="195"/>
      <c r="E51" s="196">
        <v>5.28416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1566</v>
      </c>
      <c r="D52" s="195"/>
      <c r="E52" s="196">
        <v>3.4527999999999999</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204" t="s">
        <v>1567</v>
      </c>
      <c r="D53" s="197"/>
      <c r="E53" s="198">
        <v>0.87370000000000003</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342</v>
      </c>
      <c r="AH53" s="149">
        <v>4</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c r="A54" s="174">
        <v>13</v>
      </c>
      <c r="B54" s="175" t="s">
        <v>1568</v>
      </c>
      <c r="C54" s="190" t="s">
        <v>1569</v>
      </c>
      <c r="D54" s="176" t="s">
        <v>335</v>
      </c>
      <c r="E54" s="177">
        <v>6.95113</v>
      </c>
      <c r="F54" s="178"/>
      <c r="G54" s="179">
        <f>ROUND(E54*F54,2)</f>
        <v>0</v>
      </c>
      <c r="H54" s="178"/>
      <c r="I54" s="179">
        <f>ROUND(E54*H54,2)</f>
        <v>0</v>
      </c>
      <c r="J54" s="178"/>
      <c r="K54" s="179">
        <f>ROUND(E54*J54,2)</f>
        <v>0</v>
      </c>
      <c r="L54" s="179">
        <v>21</v>
      </c>
      <c r="M54" s="179">
        <f>G54*(1+L54/100)</f>
        <v>0</v>
      </c>
      <c r="N54" s="177">
        <v>2.5249999999999999</v>
      </c>
      <c r="O54" s="177">
        <f>ROUND(E54*N54,2)</f>
        <v>17.55</v>
      </c>
      <c r="P54" s="177">
        <v>0</v>
      </c>
      <c r="Q54" s="177">
        <f>ROUND(E54*P54,2)</f>
        <v>0</v>
      </c>
      <c r="R54" s="179" t="s">
        <v>397</v>
      </c>
      <c r="S54" s="179" t="s">
        <v>273</v>
      </c>
      <c r="T54" s="180" t="s">
        <v>273</v>
      </c>
      <c r="U54" s="159">
        <v>0.48</v>
      </c>
      <c r="V54" s="159">
        <f>ROUND(E54*U54,2)</f>
        <v>3.34</v>
      </c>
      <c r="W54" s="159"/>
      <c r="X54" s="159" t="s">
        <v>337</v>
      </c>
      <c r="Y54" s="159" t="s">
        <v>275</v>
      </c>
      <c r="Z54" s="149"/>
      <c r="AA54" s="149"/>
      <c r="AB54" s="149"/>
      <c r="AC54" s="149"/>
      <c r="AD54" s="149"/>
      <c r="AE54" s="149"/>
      <c r="AF54" s="149"/>
      <c r="AG54" s="149" t="s">
        <v>338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319" t="s">
        <v>1570</v>
      </c>
      <c r="D55" s="320"/>
      <c r="E55" s="320"/>
      <c r="F55" s="320"/>
      <c r="G55" s="320"/>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203" t="s">
        <v>1571</v>
      </c>
      <c r="D56" s="195"/>
      <c r="E56" s="196">
        <v>3.85243</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342</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c r="A57" s="156"/>
      <c r="B57" s="157"/>
      <c r="C57" s="203" t="s">
        <v>1572</v>
      </c>
      <c r="D57" s="195"/>
      <c r="E57" s="196">
        <v>3.0987</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14</v>
      </c>
      <c r="B58" s="175" t="s">
        <v>1573</v>
      </c>
      <c r="C58" s="190" t="s">
        <v>1574</v>
      </c>
      <c r="D58" s="176" t="s">
        <v>433</v>
      </c>
      <c r="E58" s="177">
        <v>7.6660000000000004</v>
      </c>
      <c r="F58" s="178"/>
      <c r="G58" s="179">
        <f>ROUND(E58*F58,2)</f>
        <v>0</v>
      </c>
      <c r="H58" s="178"/>
      <c r="I58" s="179">
        <f>ROUND(E58*H58,2)</f>
        <v>0</v>
      </c>
      <c r="J58" s="178"/>
      <c r="K58" s="179">
        <f>ROUND(E58*J58,2)</f>
        <v>0</v>
      </c>
      <c r="L58" s="179">
        <v>21</v>
      </c>
      <c r="M58" s="179">
        <f>G58*(1+L58/100)</f>
        <v>0</v>
      </c>
      <c r="N58" s="177">
        <v>3.9199999999999999E-2</v>
      </c>
      <c r="O58" s="177">
        <f>ROUND(E58*N58,2)</f>
        <v>0.3</v>
      </c>
      <c r="P58" s="177">
        <v>0</v>
      </c>
      <c r="Q58" s="177">
        <f>ROUND(E58*P58,2)</f>
        <v>0</v>
      </c>
      <c r="R58" s="179" t="s">
        <v>397</v>
      </c>
      <c r="S58" s="179" t="s">
        <v>273</v>
      </c>
      <c r="T58" s="180" t="s">
        <v>273</v>
      </c>
      <c r="U58" s="159">
        <v>1.6</v>
      </c>
      <c r="V58" s="159">
        <f>ROUND(E58*U58,2)</f>
        <v>12.27</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2">
      <c r="A59" s="156"/>
      <c r="B59" s="157"/>
      <c r="C59" s="319" t="s">
        <v>1575</v>
      </c>
      <c r="D59" s="320"/>
      <c r="E59" s="320"/>
      <c r="F59" s="320"/>
      <c r="G59" s="320"/>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340</v>
      </c>
      <c r="AH59" s="149"/>
      <c r="AI59" s="149"/>
      <c r="AJ59" s="149"/>
      <c r="AK59" s="149"/>
      <c r="AL59" s="149"/>
      <c r="AM59" s="149"/>
      <c r="AN59" s="149"/>
      <c r="AO59" s="149"/>
      <c r="AP59" s="149"/>
      <c r="AQ59" s="149"/>
      <c r="AR59" s="149"/>
      <c r="AS59" s="149"/>
      <c r="AT59" s="149"/>
      <c r="AU59" s="149"/>
      <c r="AV59" s="149"/>
      <c r="AW59" s="149"/>
      <c r="AX59" s="149"/>
      <c r="AY59" s="149"/>
      <c r="AZ59" s="149"/>
      <c r="BA59" s="181" t="str">
        <f>C59</f>
        <v>svislé nebo šikmé (odkloněné) , půdorysně přímé nebo zalomené, stěn základových desek ve volných nebo zapažených jámách, rýhách, šachtách, včetně případných vzpěr,</v>
      </c>
      <c r="BB59" s="149"/>
      <c r="BC59" s="149"/>
      <c r="BD59" s="149"/>
      <c r="BE59" s="149"/>
      <c r="BF59" s="149"/>
      <c r="BG59" s="149"/>
      <c r="BH59" s="149"/>
    </row>
    <row r="60" spans="1:60" outlineLevel="2">
      <c r="A60" s="156"/>
      <c r="B60" s="157"/>
      <c r="C60" s="203" t="s">
        <v>1576</v>
      </c>
      <c r="D60" s="195"/>
      <c r="E60" s="196">
        <v>5.5090000000000003</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342</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203" t="s">
        <v>1577</v>
      </c>
      <c r="D61" s="195"/>
      <c r="E61" s="196">
        <v>2.157</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342</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4">
        <v>15</v>
      </c>
      <c r="B62" s="175" t="s">
        <v>1578</v>
      </c>
      <c r="C62" s="190" t="s">
        <v>1579</v>
      </c>
      <c r="D62" s="176" t="s">
        <v>433</v>
      </c>
      <c r="E62" s="177">
        <v>7.6660000000000004</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t="s">
        <v>397</v>
      </c>
      <c r="S62" s="179" t="s">
        <v>273</v>
      </c>
      <c r="T62" s="180" t="s">
        <v>273</v>
      </c>
      <c r="U62" s="159">
        <v>0.32</v>
      </c>
      <c r="V62" s="159">
        <f>ROUND(E62*U62,2)</f>
        <v>2.4500000000000002</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2">
      <c r="A63" s="156"/>
      <c r="B63" s="157"/>
      <c r="C63" s="319" t="s">
        <v>1575</v>
      </c>
      <c r="D63" s="320"/>
      <c r="E63" s="320"/>
      <c r="F63" s="320"/>
      <c r="G63" s="320"/>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340</v>
      </c>
      <c r="AH63" s="149"/>
      <c r="AI63" s="149"/>
      <c r="AJ63" s="149"/>
      <c r="AK63" s="149"/>
      <c r="AL63" s="149"/>
      <c r="AM63" s="149"/>
      <c r="AN63" s="149"/>
      <c r="AO63" s="149"/>
      <c r="AP63" s="149"/>
      <c r="AQ63" s="149"/>
      <c r="AR63" s="149"/>
      <c r="AS63" s="149"/>
      <c r="AT63" s="149"/>
      <c r="AU63" s="149"/>
      <c r="AV63" s="149"/>
      <c r="AW63" s="149"/>
      <c r="AX63" s="149"/>
      <c r="AY63" s="149"/>
      <c r="AZ63" s="149"/>
      <c r="BA63" s="181" t="str">
        <f>C63</f>
        <v>svislé nebo šikmé (odkloněné) , půdorysně přímé nebo zalomené, stěn základových desek ve volných nebo zapažených jámách, rýhách, šachtách, včetně případných vzpěr,</v>
      </c>
      <c r="BB63" s="149"/>
      <c r="BC63" s="149"/>
      <c r="BD63" s="149"/>
      <c r="BE63" s="149"/>
      <c r="BF63" s="149"/>
      <c r="BG63" s="149"/>
      <c r="BH63" s="149"/>
    </row>
    <row r="64" spans="1:60" outlineLevel="2">
      <c r="A64" s="156"/>
      <c r="B64" s="157"/>
      <c r="C64" s="308" t="s">
        <v>1580</v>
      </c>
      <c r="D64" s="309"/>
      <c r="E64" s="309"/>
      <c r="F64" s="309"/>
      <c r="G64" s="30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203" t="s">
        <v>1581</v>
      </c>
      <c r="D65" s="195"/>
      <c r="E65" s="196">
        <v>7.6660000000000004</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74">
        <v>16</v>
      </c>
      <c r="B66" s="175" t="s">
        <v>1582</v>
      </c>
      <c r="C66" s="190" t="s">
        <v>1583</v>
      </c>
      <c r="D66" s="176" t="s">
        <v>360</v>
      </c>
      <c r="E66" s="177">
        <v>0.62558999999999998</v>
      </c>
      <c r="F66" s="178"/>
      <c r="G66" s="179">
        <f>ROUND(E66*F66,2)</f>
        <v>0</v>
      </c>
      <c r="H66" s="178"/>
      <c r="I66" s="179">
        <f>ROUND(E66*H66,2)</f>
        <v>0</v>
      </c>
      <c r="J66" s="178"/>
      <c r="K66" s="179">
        <f>ROUND(E66*J66,2)</f>
        <v>0</v>
      </c>
      <c r="L66" s="179">
        <v>21</v>
      </c>
      <c r="M66" s="179">
        <f>G66*(1+L66/100)</f>
        <v>0</v>
      </c>
      <c r="N66" s="177">
        <v>1.0275300000000001</v>
      </c>
      <c r="O66" s="177">
        <f>ROUND(E66*N66,2)</f>
        <v>0.64</v>
      </c>
      <c r="P66" s="177">
        <v>0</v>
      </c>
      <c r="Q66" s="177">
        <f>ROUND(E66*P66,2)</f>
        <v>0</v>
      </c>
      <c r="R66" s="179" t="s">
        <v>397</v>
      </c>
      <c r="S66" s="179" t="s">
        <v>273</v>
      </c>
      <c r="T66" s="180" t="s">
        <v>273</v>
      </c>
      <c r="U66" s="159">
        <v>23.530999999999999</v>
      </c>
      <c r="V66" s="159">
        <f>ROUND(E66*U66,2)</f>
        <v>14.72</v>
      </c>
      <c r="W66" s="159"/>
      <c r="X66" s="159" t="s">
        <v>337</v>
      </c>
      <c r="Y66" s="159" t="s">
        <v>275</v>
      </c>
      <c r="Z66" s="149"/>
      <c r="AA66" s="149"/>
      <c r="AB66" s="149"/>
      <c r="AC66" s="149"/>
      <c r="AD66" s="149"/>
      <c r="AE66" s="149"/>
      <c r="AF66" s="149"/>
      <c r="AG66" s="149" t="s">
        <v>338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319" t="s">
        <v>417</v>
      </c>
      <c r="D67" s="320"/>
      <c r="E67" s="320"/>
      <c r="F67" s="320"/>
      <c r="G67" s="320"/>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340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203" t="s">
        <v>1584</v>
      </c>
      <c r="D68" s="195"/>
      <c r="E68" s="196">
        <v>0.62558999999999998</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342</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17</v>
      </c>
      <c r="B69" s="175" t="s">
        <v>1585</v>
      </c>
      <c r="C69" s="190" t="s">
        <v>1586</v>
      </c>
      <c r="D69" s="176" t="s">
        <v>433</v>
      </c>
      <c r="E69" s="177">
        <v>1.7296</v>
      </c>
      <c r="F69" s="178"/>
      <c r="G69" s="179">
        <f>ROUND(E69*F69,2)</f>
        <v>0</v>
      </c>
      <c r="H69" s="178"/>
      <c r="I69" s="179">
        <f>ROUND(E69*H69,2)</f>
        <v>0</v>
      </c>
      <c r="J69" s="178"/>
      <c r="K69" s="179">
        <f>ROUND(E69*J69,2)</f>
        <v>0</v>
      </c>
      <c r="L69" s="179">
        <v>21</v>
      </c>
      <c r="M69" s="179">
        <f>G69*(1+L69/100)</f>
        <v>0</v>
      </c>
      <c r="N69" s="177">
        <v>6.9999999999999999E-4</v>
      </c>
      <c r="O69" s="177">
        <f>ROUND(E69*N69,2)</f>
        <v>0</v>
      </c>
      <c r="P69" s="177">
        <v>0</v>
      </c>
      <c r="Q69" s="177">
        <f>ROUND(E69*P69,2)</f>
        <v>0</v>
      </c>
      <c r="R69" s="179" t="s">
        <v>397</v>
      </c>
      <c r="S69" s="179" t="s">
        <v>273</v>
      </c>
      <c r="T69" s="180" t="s">
        <v>273</v>
      </c>
      <c r="U69" s="159">
        <v>0.2</v>
      </c>
      <c r="V69" s="159">
        <f>ROUND(E69*U69,2)</f>
        <v>0.35</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2">
      <c r="A70" s="156"/>
      <c r="B70" s="157"/>
      <c r="C70" s="319" t="s">
        <v>1587</v>
      </c>
      <c r="D70" s="320"/>
      <c r="E70" s="320"/>
      <c r="F70" s="320"/>
      <c r="G70" s="320"/>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340</v>
      </c>
      <c r="AH70" s="149"/>
      <c r="AI70" s="149"/>
      <c r="AJ70" s="149"/>
      <c r="AK70" s="149"/>
      <c r="AL70" s="149"/>
      <c r="AM70" s="149"/>
      <c r="AN70" s="149"/>
      <c r="AO70" s="149"/>
      <c r="AP70" s="149"/>
      <c r="AQ70" s="149"/>
      <c r="AR70" s="149"/>
      <c r="AS70" s="149"/>
      <c r="AT70" s="149"/>
      <c r="AU70" s="149"/>
      <c r="AV70" s="149"/>
      <c r="AW70" s="149"/>
      <c r="AX70" s="149"/>
      <c r="AY70" s="149"/>
      <c r="AZ70" s="149"/>
      <c r="BA70" s="181" t="str">
        <f>C70</f>
        <v>včetně dodání a osazení v jakémkoliv zdivu, včetně jednostranného zajištění polohy vložek proti sesmeknutí (např. přibitím, maltovými terči).</v>
      </c>
      <c r="BB70" s="149"/>
      <c r="BC70" s="149"/>
      <c r="BD70" s="149"/>
      <c r="BE70" s="149"/>
      <c r="BF70" s="149"/>
      <c r="BG70" s="149"/>
      <c r="BH70" s="149"/>
    </row>
    <row r="71" spans="1:60" outlineLevel="2">
      <c r="A71" s="156"/>
      <c r="B71" s="157"/>
      <c r="C71" s="203" t="s">
        <v>1588</v>
      </c>
      <c r="D71" s="195"/>
      <c r="E71" s="196">
        <v>1.7296</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342</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74">
        <v>18</v>
      </c>
      <c r="B72" s="175" t="s">
        <v>1589</v>
      </c>
      <c r="C72" s="190" t="s">
        <v>1590</v>
      </c>
      <c r="D72" s="176" t="s">
        <v>335</v>
      </c>
      <c r="E72" s="177">
        <v>2.6880600000000001</v>
      </c>
      <c r="F72" s="178"/>
      <c r="G72" s="179">
        <f>ROUND(E72*F72,2)</f>
        <v>0</v>
      </c>
      <c r="H72" s="178"/>
      <c r="I72" s="179">
        <f>ROUND(E72*H72,2)</f>
        <v>0</v>
      </c>
      <c r="J72" s="178"/>
      <c r="K72" s="179">
        <f>ROUND(E72*J72,2)</f>
        <v>0</v>
      </c>
      <c r="L72" s="179">
        <v>21</v>
      </c>
      <c r="M72" s="179">
        <f>G72*(1+L72/100)</f>
        <v>0</v>
      </c>
      <c r="N72" s="177">
        <v>2.5251399999999999</v>
      </c>
      <c r="O72" s="177">
        <f>ROUND(E72*N72,2)</f>
        <v>6.79</v>
      </c>
      <c r="P72" s="177">
        <v>0</v>
      </c>
      <c r="Q72" s="177">
        <f>ROUND(E72*P72,2)</f>
        <v>0</v>
      </c>
      <c r="R72" s="179"/>
      <c r="S72" s="179" t="s">
        <v>323</v>
      </c>
      <c r="T72" s="180" t="s">
        <v>1591</v>
      </c>
      <c r="U72" s="159">
        <v>1.17</v>
      </c>
      <c r="V72" s="159">
        <f>ROUND(E72*U72,2)</f>
        <v>3.15</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2">
      <c r="A73" s="156"/>
      <c r="B73" s="157"/>
      <c r="C73" s="203" t="s">
        <v>1592</v>
      </c>
      <c r="D73" s="195"/>
      <c r="E73" s="196">
        <v>1.4065399999999999</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1593</v>
      </c>
      <c r="D74" s="195"/>
      <c r="E74" s="196">
        <v>0.86319999999999997</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203" t="s">
        <v>1594</v>
      </c>
      <c r="D75" s="195"/>
      <c r="E75" s="196">
        <v>0.21920000000000001</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342</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204" t="s">
        <v>1595</v>
      </c>
      <c r="D76" s="197"/>
      <c r="E76" s="198">
        <v>0.19911999999999999</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342</v>
      </c>
      <c r="AH76" s="149">
        <v>4</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c r="A77" s="164" t="s">
        <v>268</v>
      </c>
      <c r="B77" s="165" t="s">
        <v>138</v>
      </c>
      <c r="C77" s="189" t="s">
        <v>139</v>
      </c>
      <c r="D77" s="166"/>
      <c r="E77" s="167"/>
      <c r="F77" s="168"/>
      <c r="G77" s="168">
        <f>SUMIF(AG78:AG114,"&lt;&gt;NOR",G78:G114)</f>
        <v>0</v>
      </c>
      <c r="H77" s="168"/>
      <c r="I77" s="168">
        <f>SUM(I78:I114)</f>
        <v>0</v>
      </c>
      <c r="J77" s="168"/>
      <c r="K77" s="168">
        <f>SUM(K78:K114)</f>
        <v>0</v>
      </c>
      <c r="L77" s="168"/>
      <c r="M77" s="168">
        <f>SUM(M78:M114)</f>
        <v>0</v>
      </c>
      <c r="N77" s="167"/>
      <c r="O77" s="167">
        <f>SUM(O78:O114)</f>
        <v>34.049999999999997</v>
      </c>
      <c r="P77" s="167"/>
      <c r="Q77" s="167">
        <f>SUM(Q78:Q114)</f>
        <v>0</v>
      </c>
      <c r="R77" s="168"/>
      <c r="S77" s="168"/>
      <c r="T77" s="169"/>
      <c r="U77" s="163"/>
      <c r="V77" s="163">
        <f>SUM(V78:V114)</f>
        <v>159.05000000000001</v>
      </c>
      <c r="W77" s="163"/>
      <c r="X77" s="163"/>
      <c r="Y77" s="163"/>
      <c r="AG77" t="s">
        <v>269</v>
      </c>
    </row>
    <row r="78" spans="1:60" ht="22.5" outlineLevel="1">
      <c r="A78" s="174">
        <v>19</v>
      </c>
      <c r="B78" s="175" t="s">
        <v>1596</v>
      </c>
      <c r="C78" s="190" t="s">
        <v>1597</v>
      </c>
      <c r="D78" s="176" t="s">
        <v>433</v>
      </c>
      <c r="E78" s="177">
        <v>71.322199999999995</v>
      </c>
      <c r="F78" s="178"/>
      <c r="G78" s="179">
        <f>ROUND(E78*F78,2)</f>
        <v>0</v>
      </c>
      <c r="H78" s="178"/>
      <c r="I78" s="179">
        <f>ROUND(E78*H78,2)</f>
        <v>0</v>
      </c>
      <c r="J78" s="178"/>
      <c r="K78" s="179">
        <f>ROUND(E78*J78,2)</f>
        <v>0</v>
      </c>
      <c r="L78" s="179">
        <v>21</v>
      </c>
      <c r="M78" s="179">
        <f>G78*(1+L78/100)</f>
        <v>0</v>
      </c>
      <c r="N78" s="177">
        <v>6.0310000000000002E-2</v>
      </c>
      <c r="O78" s="177">
        <f>ROUND(E78*N78,2)</f>
        <v>4.3</v>
      </c>
      <c r="P78" s="177">
        <v>0</v>
      </c>
      <c r="Q78" s="177">
        <f>ROUND(E78*P78,2)</f>
        <v>0</v>
      </c>
      <c r="R78" s="179" t="s">
        <v>397</v>
      </c>
      <c r="S78" s="179" t="s">
        <v>273</v>
      </c>
      <c r="T78" s="180" t="s">
        <v>273</v>
      </c>
      <c r="U78" s="159">
        <v>0.85</v>
      </c>
      <c r="V78" s="159">
        <f>ROUND(E78*U78,2)</f>
        <v>60.62</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2">
      <c r="A79" s="156"/>
      <c r="B79" s="157"/>
      <c r="C79" s="319" t="s">
        <v>1598</v>
      </c>
      <c r="D79" s="320"/>
      <c r="E79" s="320"/>
      <c r="F79" s="320"/>
      <c r="G79" s="320"/>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340</v>
      </c>
      <c r="AH79" s="149"/>
      <c r="AI79" s="149"/>
      <c r="AJ79" s="149"/>
      <c r="AK79" s="149"/>
      <c r="AL79" s="149"/>
      <c r="AM79" s="149"/>
      <c r="AN79" s="149"/>
      <c r="AO79" s="149"/>
      <c r="AP79" s="149"/>
      <c r="AQ79" s="149"/>
      <c r="AR79" s="149"/>
      <c r="AS79" s="149"/>
      <c r="AT79" s="149"/>
      <c r="AU79" s="149"/>
      <c r="AV79" s="149"/>
      <c r="AW79" s="149"/>
      <c r="AX79" s="149"/>
      <c r="AY79" s="149"/>
      <c r="AZ79" s="149"/>
      <c r="BA79" s="181"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149"/>
      <c r="BC79" s="149"/>
      <c r="BD79" s="149"/>
      <c r="BE79" s="149"/>
      <c r="BF79" s="149"/>
      <c r="BG79" s="149"/>
      <c r="BH79" s="149"/>
    </row>
    <row r="80" spans="1:60" outlineLevel="2">
      <c r="A80" s="156"/>
      <c r="B80" s="157"/>
      <c r="C80" s="203" t="s">
        <v>1599</v>
      </c>
      <c r="D80" s="195"/>
      <c r="E80" s="196">
        <v>52.809199999999997</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c r="A81" s="156"/>
      <c r="B81" s="157"/>
      <c r="C81" s="203" t="s">
        <v>1600</v>
      </c>
      <c r="D81" s="195"/>
      <c r="E81" s="196">
        <v>18.513000000000002</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342</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ht="22.5" outlineLevel="1">
      <c r="A82" s="174">
        <v>20</v>
      </c>
      <c r="B82" s="175" t="s">
        <v>1601</v>
      </c>
      <c r="C82" s="190" t="s">
        <v>1602</v>
      </c>
      <c r="D82" s="176" t="s">
        <v>433</v>
      </c>
      <c r="E82" s="177">
        <v>71.322199999999995</v>
      </c>
      <c r="F82" s="178"/>
      <c r="G82" s="179">
        <f>ROUND(E82*F82,2)</f>
        <v>0</v>
      </c>
      <c r="H82" s="178"/>
      <c r="I82" s="179">
        <f>ROUND(E82*H82,2)</f>
        <v>0</v>
      </c>
      <c r="J82" s="178"/>
      <c r="K82" s="179">
        <f>ROUND(E82*J82,2)</f>
        <v>0</v>
      </c>
      <c r="L82" s="179">
        <v>21</v>
      </c>
      <c r="M82" s="179">
        <f>G82*(1+L82/100)</f>
        <v>0</v>
      </c>
      <c r="N82" s="177">
        <v>0</v>
      </c>
      <c r="O82" s="177">
        <f>ROUND(E82*N82,2)</f>
        <v>0</v>
      </c>
      <c r="P82" s="177">
        <v>0</v>
      </c>
      <c r="Q82" s="177">
        <f>ROUND(E82*P82,2)</f>
        <v>0</v>
      </c>
      <c r="R82" s="179" t="s">
        <v>397</v>
      </c>
      <c r="S82" s="179" t="s">
        <v>273</v>
      </c>
      <c r="T82" s="180" t="s">
        <v>273</v>
      </c>
      <c r="U82" s="159">
        <v>0.35</v>
      </c>
      <c r="V82" s="159">
        <f>ROUND(E82*U82,2)</f>
        <v>24.96</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2">
      <c r="A83" s="156"/>
      <c r="B83" s="157"/>
      <c r="C83" s="319" t="s">
        <v>1598</v>
      </c>
      <c r="D83" s="320"/>
      <c r="E83" s="320"/>
      <c r="F83" s="320"/>
      <c r="G83" s="320"/>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340</v>
      </c>
      <c r="AH83" s="149"/>
      <c r="AI83" s="149"/>
      <c r="AJ83" s="149"/>
      <c r="AK83" s="149"/>
      <c r="AL83" s="149"/>
      <c r="AM83" s="149"/>
      <c r="AN83" s="149"/>
      <c r="AO83" s="149"/>
      <c r="AP83" s="149"/>
      <c r="AQ83" s="149"/>
      <c r="AR83" s="149"/>
      <c r="AS83" s="149"/>
      <c r="AT83" s="149"/>
      <c r="AU83" s="149"/>
      <c r="AV83" s="149"/>
      <c r="AW83" s="149"/>
      <c r="AX83" s="149"/>
      <c r="AY83" s="149"/>
      <c r="AZ83" s="149"/>
      <c r="BA83" s="181" t="str">
        <f>C83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3" s="149"/>
      <c r="BC83" s="149"/>
      <c r="BD83" s="149"/>
      <c r="BE83" s="149"/>
      <c r="BF83" s="149"/>
      <c r="BG83" s="149"/>
      <c r="BH83" s="149"/>
    </row>
    <row r="84" spans="1:60" outlineLevel="2">
      <c r="A84" s="156"/>
      <c r="B84" s="157"/>
      <c r="C84" s="203" t="s">
        <v>1603</v>
      </c>
      <c r="D84" s="195"/>
      <c r="E84" s="196">
        <v>71.322199999999995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5</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74">
        <v>21</v>
      </c>
      <c r="B85" s="175" t="s">
        <v>1604</v>
      </c>
      <c r="C85" s="190" t="s">
        <v>1605</v>
      </c>
      <c r="D85" s="176" t="s">
        <v>364</v>
      </c>
      <c r="E85" s="177">
        <v>1</v>
      </c>
      <c r="F85" s="178"/>
      <c r="G85" s="179">
        <f>ROUND(E85*F85,2)</f>
        <v>0</v>
      </c>
      <c r="H85" s="178"/>
      <c r="I85" s="179">
        <f>ROUND(E85*H85,2)</f>
        <v>0</v>
      </c>
      <c r="J85" s="178"/>
      <c r="K85" s="179">
        <f>ROUND(E85*J85,2)</f>
        <v>0</v>
      </c>
      <c r="L85" s="179">
        <v>21</v>
      </c>
      <c r="M85" s="179">
        <f>G85*(1+L85/100)</f>
        <v>0</v>
      </c>
      <c r="N85" s="177">
        <v>2.3380000000000001E-2</v>
      </c>
      <c r="O85" s="177">
        <f>ROUND(E85*N85,2)</f>
        <v>0.02</v>
      </c>
      <c r="P85" s="177">
        <v>0</v>
      </c>
      <c r="Q85" s="177">
        <f>ROUND(E85*P85,2)</f>
        <v>0</v>
      </c>
      <c r="R85" s="179" t="s">
        <v>397</v>
      </c>
      <c r="S85" s="179" t="s">
        <v>273</v>
      </c>
      <c r="T85" s="180" t="s">
        <v>273</v>
      </c>
      <c r="U85" s="159">
        <v>1.82</v>
      </c>
      <c r="V85" s="159">
        <f>ROUND(E85*U85,2)</f>
        <v>1.82</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2.5" outlineLevel="2">
      <c r="A86" s="156"/>
      <c r="B86" s="157"/>
      <c r="C86" s="319" t="s">
        <v>1598</v>
      </c>
      <c r="D86" s="320"/>
      <c r="E86" s="320"/>
      <c r="F86" s="320"/>
      <c r="G86" s="320"/>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340</v>
      </c>
      <c r="AH86" s="149"/>
      <c r="AI86" s="149"/>
      <c r="AJ86" s="149"/>
      <c r="AK86" s="149"/>
      <c r="AL86" s="149"/>
      <c r="AM86" s="149"/>
      <c r="AN86" s="149"/>
      <c r="AO86" s="149"/>
      <c r="AP86" s="149"/>
      <c r="AQ86" s="149"/>
      <c r="AR86" s="149"/>
      <c r="AS86" s="149"/>
      <c r="AT86" s="149"/>
      <c r="AU86" s="149"/>
      <c r="AV86" s="149"/>
      <c r="AW86" s="149"/>
      <c r="AX86" s="149"/>
      <c r="AY86" s="149"/>
      <c r="AZ86" s="149"/>
      <c r="BA86" s="181" t="str">
        <f>C86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6" s="149"/>
      <c r="BC86" s="149"/>
      <c r="BD86" s="149"/>
      <c r="BE86" s="149"/>
      <c r="BF86" s="149"/>
      <c r="BG86" s="149"/>
      <c r="BH86" s="149"/>
    </row>
    <row r="87" spans="1:60" outlineLevel="2">
      <c r="A87" s="156"/>
      <c r="B87" s="157"/>
      <c r="C87" s="203" t="s">
        <v>1606</v>
      </c>
      <c r="D87" s="195"/>
      <c r="E87" s="196">
        <v>1</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342</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22</v>
      </c>
      <c r="B88" s="183" t="s">
        <v>1607</v>
      </c>
      <c r="C88" s="191" t="s">
        <v>1608</v>
      </c>
      <c r="D88" s="184" t="s">
        <v>469</v>
      </c>
      <c r="E88" s="185">
        <v>70</v>
      </c>
      <c r="F88" s="186"/>
      <c r="G88" s="187">
        <f>ROUND(E88*F88,2)</f>
        <v>0</v>
      </c>
      <c r="H88" s="186"/>
      <c r="I88" s="187">
        <f>ROUND(E88*H88,2)</f>
        <v>0</v>
      </c>
      <c r="J88" s="186"/>
      <c r="K88" s="187">
        <f>ROUND(E88*J88,2)</f>
        <v>0</v>
      </c>
      <c r="L88" s="187">
        <v>21</v>
      </c>
      <c r="M88" s="187">
        <f>G88*(1+L88/100)</f>
        <v>0</v>
      </c>
      <c r="N88" s="185">
        <v>1.1E-4</v>
      </c>
      <c r="O88" s="185">
        <f>ROUND(E88*N88,2)</f>
        <v>0.01</v>
      </c>
      <c r="P88" s="185">
        <v>0</v>
      </c>
      <c r="Q88" s="185">
        <f>ROUND(E88*P88,2)</f>
        <v>0</v>
      </c>
      <c r="R88" s="187" t="s">
        <v>397</v>
      </c>
      <c r="S88" s="187" t="s">
        <v>273</v>
      </c>
      <c r="T88" s="188" t="s">
        <v>273</v>
      </c>
      <c r="U88" s="159">
        <v>0.13</v>
      </c>
      <c r="V88" s="159">
        <f>ROUND(E88*U88,2)</f>
        <v>9.1</v>
      </c>
      <c r="W88" s="159"/>
      <c r="X88" s="159" t="s">
        <v>337</v>
      </c>
      <c r="Y88" s="159" t="s">
        <v>275</v>
      </c>
      <c r="Z88" s="149"/>
      <c r="AA88" s="149"/>
      <c r="AB88" s="149"/>
      <c r="AC88" s="149"/>
      <c r="AD88" s="149"/>
      <c r="AE88" s="149"/>
      <c r="AF88" s="149"/>
      <c r="AG88" s="149" t="s">
        <v>338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4">
        <v>23</v>
      </c>
      <c r="B89" s="175" t="s">
        <v>1609</v>
      </c>
      <c r="C89" s="190" t="s">
        <v>1610</v>
      </c>
      <c r="D89" s="176" t="s">
        <v>360</v>
      </c>
      <c r="E89" s="177">
        <v>1.21783</v>
      </c>
      <c r="F89" s="178"/>
      <c r="G89" s="179">
        <f>ROUND(E89*F89,2)</f>
        <v>0</v>
      </c>
      <c r="H89" s="178"/>
      <c r="I89" s="179">
        <f>ROUND(E89*H89,2)</f>
        <v>0</v>
      </c>
      <c r="J89" s="178"/>
      <c r="K89" s="179">
        <f>ROUND(E89*J89,2)</f>
        <v>0</v>
      </c>
      <c r="L89" s="179">
        <v>21</v>
      </c>
      <c r="M89" s="179">
        <f>G89*(1+L89/100)</f>
        <v>0</v>
      </c>
      <c r="N89" s="177">
        <v>1.0210999999999999</v>
      </c>
      <c r="O89" s="177">
        <f>ROUND(E89*N89,2)</f>
        <v>1.24</v>
      </c>
      <c r="P89" s="177">
        <v>0</v>
      </c>
      <c r="Q89" s="177">
        <f>ROUND(E89*P89,2)</f>
        <v>0</v>
      </c>
      <c r="R89" s="179" t="s">
        <v>397</v>
      </c>
      <c r="S89" s="179" t="s">
        <v>273</v>
      </c>
      <c r="T89" s="180" t="s">
        <v>273</v>
      </c>
      <c r="U89" s="159">
        <v>25.271000000000001</v>
      </c>
      <c r="V89" s="159">
        <f>ROUND(E89*U89,2)</f>
        <v>30.78</v>
      </c>
      <c r="W89" s="159"/>
      <c r="X89" s="159" t="s">
        <v>337</v>
      </c>
      <c r="Y89" s="159" t="s">
        <v>275</v>
      </c>
      <c r="Z89" s="149"/>
      <c r="AA89" s="149"/>
      <c r="AB89" s="149"/>
      <c r="AC89" s="149"/>
      <c r="AD89" s="149"/>
      <c r="AE89" s="149"/>
      <c r="AF89" s="149"/>
      <c r="AG89" s="149" t="s">
        <v>338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319" t="s">
        <v>417</v>
      </c>
      <c r="D90" s="320"/>
      <c r="E90" s="320"/>
      <c r="F90" s="320"/>
      <c r="G90" s="320"/>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203" t="s">
        <v>1611</v>
      </c>
      <c r="D91" s="195"/>
      <c r="E91" s="196">
        <v>1.21783</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24</v>
      </c>
      <c r="B92" s="175" t="s">
        <v>1612</v>
      </c>
      <c r="C92" s="190" t="s">
        <v>1613</v>
      </c>
      <c r="D92" s="176" t="s">
        <v>335</v>
      </c>
      <c r="E92" s="177">
        <v>0.12705</v>
      </c>
      <c r="F92" s="178"/>
      <c r="G92" s="179">
        <f>ROUND(E92*F92,2)</f>
        <v>0</v>
      </c>
      <c r="H92" s="178"/>
      <c r="I92" s="179">
        <f>ROUND(E92*H92,2)</f>
        <v>0</v>
      </c>
      <c r="J92" s="178"/>
      <c r="K92" s="179">
        <f>ROUND(E92*J92,2)</f>
        <v>0</v>
      </c>
      <c r="L92" s="179">
        <v>21</v>
      </c>
      <c r="M92" s="179">
        <f>G92*(1+L92/100)</f>
        <v>0</v>
      </c>
      <c r="N92" s="177">
        <v>2.52501</v>
      </c>
      <c r="O92" s="177">
        <f>ROUND(E92*N92,2)</f>
        <v>0.32</v>
      </c>
      <c r="P92" s="177">
        <v>0</v>
      </c>
      <c r="Q92" s="177">
        <f>ROUND(E92*P92,2)</f>
        <v>0</v>
      </c>
      <c r="R92" s="179" t="s">
        <v>397</v>
      </c>
      <c r="S92" s="179" t="s">
        <v>273</v>
      </c>
      <c r="T92" s="180" t="s">
        <v>273</v>
      </c>
      <c r="U92" s="159">
        <v>1.421</v>
      </c>
      <c r="V92" s="159">
        <f>ROUND(E92*U92,2)</f>
        <v>0.18</v>
      </c>
      <c r="W92" s="159"/>
      <c r="X92" s="159" t="s">
        <v>337</v>
      </c>
      <c r="Y92" s="159" t="s">
        <v>275</v>
      </c>
      <c r="Z92" s="149"/>
      <c r="AA92" s="149"/>
      <c r="AB92" s="149"/>
      <c r="AC92" s="149"/>
      <c r="AD92" s="149"/>
      <c r="AE92" s="149"/>
      <c r="AF92" s="149"/>
      <c r="AG92" s="149" t="s">
        <v>338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203" t="s">
        <v>1614</v>
      </c>
      <c r="D93" s="195"/>
      <c r="E93" s="196">
        <v>0.12705</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342</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33.75" outlineLevel="1">
      <c r="A94" s="174">
        <v>25</v>
      </c>
      <c r="B94" s="175" t="s">
        <v>1615</v>
      </c>
      <c r="C94" s="190" t="s">
        <v>1616</v>
      </c>
      <c r="D94" s="176" t="s">
        <v>433</v>
      </c>
      <c r="E94" s="177">
        <v>1.177</v>
      </c>
      <c r="F94" s="178"/>
      <c r="G94" s="179">
        <f>ROUND(E94*F94,2)</f>
        <v>0</v>
      </c>
      <c r="H94" s="178"/>
      <c r="I94" s="179">
        <f>ROUND(E94*H94,2)</f>
        <v>0</v>
      </c>
      <c r="J94" s="178"/>
      <c r="K94" s="179">
        <f>ROUND(E94*J94,2)</f>
        <v>0</v>
      </c>
      <c r="L94" s="179">
        <v>21</v>
      </c>
      <c r="M94" s="179">
        <f>G94*(1+L94/100)</f>
        <v>0</v>
      </c>
      <c r="N94" s="177">
        <v>8.7799999999999996E-3</v>
      </c>
      <c r="O94" s="177">
        <f>ROUND(E94*N94,2)</f>
        <v>0.01</v>
      </c>
      <c r="P94" s="177">
        <v>0</v>
      </c>
      <c r="Q94" s="177">
        <f>ROUND(E94*P94,2)</f>
        <v>0</v>
      </c>
      <c r="R94" s="179" t="s">
        <v>397</v>
      </c>
      <c r="S94" s="179" t="s">
        <v>273</v>
      </c>
      <c r="T94" s="180" t="s">
        <v>273</v>
      </c>
      <c r="U94" s="159">
        <v>1.179</v>
      </c>
      <c r="V94" s="159">
        <f>ROUND(E94*U94,2)</f>
        <v>1.39</v>
      </c>
      <c r="W94" s="159"/>
      <c r="X94" s="159" t="s">
        <v>337</v>
      </c>
      <c r="Y94" s="159" t="s">
        <v>275</v>
      </c>
      <c r="Z94" s="149"/>
      <c r="AA94" s="149"/>
      <c r="AB94" s="149"/>
      <c r="AC94" s="149"/>
      <c r="AD94" s="149"/>
      <c r="AE94" s="149"/>
      <c r="AF94" s="149"/>
      <c r="AG94" s="149" t="s">
        <v>338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10" t="s">
        <v>1617</v>
      </c>
      <c r="D95" s="311"/>
      <c r="E95" s="311"/>
      <c r="F95" s="311"/>
      <c r="G95" s="311"/>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203" t="s">
        <v>1618</v>
      </c>
      <c r="D96" s="195"/>
      <c r="E96" s="196">
        <v>1.177</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342</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33.75" outlineLevel="1">
      <c r="A97" s="174">
        <v>26</v>
      </c>
      <c r="B97" s="175" t="s">
        <v>1619</v>
      </c>
      <c r="C97" s="190" t="s">
        <v>1620</v>
      </c>
      <c r="D97" s="176" t="s">
        <v>433</v>
      </c>
      <c r="E97" s="177">
        <v>1.177</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t="s">
        <v>397</v>
      </c>
      <c r="S97" s="179" t="s">
        <v>273</v>
      </c>
      <c r="T97" s="180" t="s">
        <v>273</v>
      </c>
      <c r="U97" s="159">
        <v>0.497</v>
      </c>
      <c r="V97" s="159">
        <f>ROUND(E97*U97,2)</f>
        <v>0.57999999999999996</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203" t="s">
        <v>1621</v>
      </c>
      <c r="D98" s="195"/>
      <c r="E98" s="196">
        <v>1.177</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342</v>
      </c>
      <c r="AH98" s="149">
        <v>5</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4">
        <v>27</v>
      </c>
      <c r="B99" s="175" t="s">
        <v>415</v>
      </c>
      <c r="C99" s="190" t="s">
        <v>416</v>
      </c>
      <c r="D99" s="176" t="s">
        <v>360</v>
      </c>
      <c r="E99" s="177">
        <v>1.397E-2</v>
      </c>
      <c r="F99" s="178"/>
      <c r="G99" s="179">
        <f>ROUND(E99*F99,2)</f>
        <v>0</v>
      </c>
      <c r="H99" s="178"/>
      <c r="I99" s="179">
        <f>ROUND(E99*H99,2)</f>
        <v>0</v>
      </c>
      <c r="J99" s="178"/>
      <c r="K99" s="179">
        <f>ROUND(E99*J99,2)</f>
        <v>0</v>
      </c>
      <c r="L99" s="179">
        <v>21</v>
      </c>
      <c r="M99" s="179">
        <f>G99*(1+L99/100)</f>
        <v>0</v>
      </c>
      <c r="N99" s="177">
        <v>1.01728</v>
      </c>
      <c r="O99" s="177">
        <f>ROUND(E99*N99,2)</f>
        <v>0.01</v>
      </c>
      <c r="P99" s="177">
        <v>0</v>
      </c>
      <c r="Q99" s="177">
        <f>ROUND(E99*P99,2)</f>
        <v>0</v>
      </c>
      <c r="R99" s="179" t="s">
        <v>397</v>
      </c>
      <c r="S99" s="179" t="s">
        <v>273</v>
      </c>
      <c r="T99" s="180" t="s">
        <v>273</v>
      </c>
      <c r="U99" s="159">
        <v>25.812000000000001</v>
      </c>
      <c r="V99" s="159">
        <f>ROUND(E99*U99,2)</f>
        <v>0.36</v>
      </c>
      <c r="W99" s="159"/>
      <c r="X99" s="159" t="s">
        <v>337</v>
      </c>
      <c r="Y99" s="159" t="s">
        <v>275</v>
      </c>
      <c r="Z99" s="149"/>
      <c r="AA99" s="149"/>
      <c r="AB99" s="149"/>
      <c r="AC99" s="149"/>
      <c r="AD99" s="149"/>
      <c r="AE99" s="149"/>
      <c r="AF99" s="149"/>
      <c r="AG99" s="149" t="s">
        <v>338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319" t="s">
        <v>417</v>
      </c>
      <c r="D100" s="320"/>
      <c r="E100" s="320"/>
      <c r="F100" s="320"/>
      <c r="G100" s="320"/>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203" t="s">
        <v>1622</v>
      </c>
      <c r="D101" s="195"/>
      <c r="E101" s="196">
        <v>1.397E-2</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342</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4">
        <v>28</v>
      </c>
      <c r="B102" s="175" t="s">
        <v>1623</v>
      </c>
      <c r="C102" s="190" t="s">
        <v>1624</v>
      </c>
      <c r="D102" s="176" t="s">
        <v>469</v>
      </c>
      <c r="E102" s="177">
        <v>4.55</v>
      </c>
      <c r="F102" s="178"/>
      <c r="G102" s="179">
        <f>ROUND(E102*F102,2)</f>
        <v>0</v>
      </c>
      <c r="H102" s="178"/>
      <c r="I102" s="179">
        <f>ROUND(E102*H102,2)</f>
        <v>0</v>
      </c>
      <c r="J102" s="178"/>
      <c r="K102" s="179">
        <f>ROUND(E102*J102,2)</f>
        <v>0</v>
      </c>
      <c r="L102" s="179">
        <v>21</v>
      </c>
      <c r="M102" s="179">
        <f>G102*(1+L102/100)</f>
        <v>0</v>
      </c>
      <c r="N102" s="177">
        <v>9.5E-4</v>
      </c>
      <c r="O102" s="177">
        <f>ROUND(E102*N102,2)</f>
        <v>0</v>
      </c>
      <c r="P102" s="177">
        <v>0</v>
      </c>
      <c r="Q102" s="177">
        <f>ROUND(E102*P102,2)</f>
        <v>0</v>
      </c>
      <c r="R102" s="179" t="s">
        <v>490</v>
      </c>
      <c r="S102" s="179" t="s">
        <v>273</v>
      </c>
      <c r="T102" s="180" t="s">
        <v>273</v>
      </c>
      <c r="U102" s="159">
        <v>0.1</v>
      </c>
      <c r="V102" s="159">
        <f>ROUND(E102*U102,2)</f>
        <v>0.46</v>
      </c>
      <c r="W102" s="159"/>
      <c r="X102" s="159" t="s">
        <v>337</v>
      </c>
      <c r="Y102" s="159" t="s">
        <v>275</v>
      </c>
      <c r="Z102" s="149"/>
      <c r="AA102" s="149"/>
      <c r="AB102" s="149"/>
      <c r="AC102" s="149"/>
      <c r="AD102" s="149"/>
      <c r="AE102" s="149"/>
      <c r="AF102" s="149"/>
      <c r="AG102" s="149" t="s">
        <v>338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1625</v>
      </c>
      <c r="D103" s="195"/>
      <c r="E103" s="196">
        <v>4.55</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29</v>
      </c>
      <c r="B104" s="183" t="s">
        <v>1626</v>
      </c>
      <c r="C104" s="191" t="s">
        <v>1627</v>
      </c>
      <c r="D104" s="184" t="s">
        <v>469</v>
      </c>
      <c r="E104" s="185">
        <v>1.2</v>
      </c>
      <c r="F104" s="186"/>
      <c r="G104" s="187">
        <f>ROUND(E104*F104,2)</f>
        <v>0</v>
      </c>
      <c r="H104" s="186"/>
      <c r="I104" s="187">
        <f>ROUND(E104*H104,2)</f>
        <v>0</v>
      </c>
      <c r="J104" s="186"/>
      <c r="K104" s="187">
        <f>ROUND(E104*J104,2)</f>
        <v>0</v>
      </c>
      <c r="L104" s="187">
        <v>21</v>
      </c>
      <c r="M104" s="187">
        <f>G104*(1+L104/100)</f>
        <v>0</v>
      </c>
      <c r="N104" s="185">
        <v>7.3999999999999999E-4</v>
      </c>
      <c r="O104" s="185">
        <f>ROUND(E104*N104,2)</f>
        <v>0</v>
      </c>
      <c r="P104" s="185">
        <v>0</v>
      </c>
      <c r="Q104" s="185">
        <f>ROUND(E104*P104,2)</f>
        <v>0</v>
      </c>
      <c r="R104" s="187" t="s">
        <v>490</v>
      </c>
      <c r="S104" s="187" t="s">
        <v>273</v>
      </c>
      <c r="T104" s="188" t="s">
        <v>273</v>
      </c>
      <c r="U104" s="159">
        <v>0.05</v>
      </c>
      <c r="V104" s="159">
        <f>ROUND(E104*U104,2)</f>
        <v>0.06</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74">
        <v>30</v>
      </c>
      <c r="B105" s="175" t="s">
        <v>1628</v>
      </c>
      <c r="C105" s="190" t="s">
        <v>1629</v>
      </c>
      <c r="D105" s="176" t="s">
        <v>469</v>
      </c>
      <c r="E105" s="177">
        <v>14.6</v>
      </c>
      <c r="F105" s="178"/>
      <c r="G105" s="179">
        <f>ROUND(E105*F105,2)</f>
        <v>0</v>
      </c>
      <c r="H105" s="178"/>
      <c r="I105" s="179">
        <f>ROUND(E105*H105,2)</f>
        <v>0</v>
      </c>
      <c r="J105" s="178"/>
      <c r="K105" s="179">
        <f>ROUND(E105*J105,2)</f>
        <v>0</v>
      </c>
      <c r="L105" s="179">
        <v>21</v>
      </c>
      <c r="M105" s="179">
        <f>G105*(1+L105/100)</f>
        <v>0</v>
      </c>
      <c r="N105" s="177">
        <v>8.9099999999999995E-3</v>
      </c>
      <c r="O105" s="177">
        <f>ROUND(E105*N105,2)</f>
        <v>0.13</v>
      </c>
      <c r="P105" s="177">
        <v>0</v>
      </c>
      <c r="Q105" s="177">
        <f>ROUND(E105*P105,2)</f>
        <v>0</v>
      </c>
      <c r="R105" s="179" t="s">
        <v>490</v>
      </c>
      <c r="S105" s="179" t="s">
        <v>273</v>
      </c>
      <c r="T105" s="180" t="s">
        <v>273</v>
      </c>
      <c r="U105" s="159">
        <v>1.0489999999999999</v>
      </c>
      <c r="V105" s="159">
        <f>ROUND(E105*U105,2)</f>
        <v>15.32</v>
      </c>
      <c r="W105" s="159"/>
      <c r="X105" s="159" t="s">
        <v>337</v>
      </c>
      <c r="Y105" s="159" t="s">
        <v>275</v>
      </c>
      <c r="Z105" s="149"/>
      <c r="AA105" s="149"/>
      <c r="AB105" s="149"/>
      <c r="AC105" s="149"/>
      <c r="AD105" s="149"/>
      <c r="AE105" s="149"/>
      <c r="AF105" s="149"/>
      <c r="AG105" s="149" t="s">
        <v>338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1630</v>
      </c>
      <c r="D106" s="195"/>
      <c r="E106" s="196">
        <v>14.6</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74">
        <v>31</v>
      </c>
      <c r="B107" s="175" t="s">
        <v>1631</v>
      </c>
      <c r="C107" s="190" t="s">
        <v>1632</v>
      </c>
      <c r="D107" s="176" t="s">
        <v>335</v>
      </c>
      <c r="E107" s="177">
        <v>11.07118</v>
      </c>
      <c r="F107" s="178"/>
      <c r="G107" s="179">
        <f>ROUND(E107*F107,2)</f>
        <v>0</v>
      </c>
      <c r="H107" s="178"/>
      <c r="I107" s="179">
        <f>ROUND(E107*H107,2)</f>
        <v>0</v>
      </c>
      <c r="J107" s="178"/>
      <c r="K107" s="179">
        <f>ROUND(E107*J107,2)</f>
        <v>0</v>
      </c>
      <c r="L107" s="179">
        <v>21</v>
      </c>
      <c r="M107" s="179">
        <f>G107*(1+L107/100)</f>
        <v>0</v>
      </c>
      <c r="N107" s="177">
        <v>2.5301300000000002</v>
      </c>
      <c r="O107" s="177">
        <f>ROUND(E107*N107,2)</f>
        <v>28.01</v>
      </c>
      <c r="P107" s="177">
        <v>0</v>
      </c>
      <c r="Q107" s="177">
        <f>ROUND(E107*P107,2)</f>
        <v>0</v>
      </c>
      <c r="R107" s="179"/>
      <c r="S107" s="179" t="s">
        <v>323</v>
      </c>
      <c r="T107" s="180" t="s">
        <v>273</v>
      </c>
      <c r="U107" s="159">
        <v>1.212</v>
      </c>
      <c r="V107" s="159">
        <f>ROUND(E107*U107,2)</f>
        <v>13.42</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10" t="s">
        <v>1633</v>
      </c>
      <c r="D108" s="311"/>
      <c r="E108" s="311"/>
      <c r="F108" s="311"/>
      <c r="G108" s="311"/>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278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c r="A109" s="156"/>
      <c r="B109" s="157"/>
      <c r="C109" s="308" t="s">
        <v>1634</v>
      </c>
      <c r="D109" s="309"/>
      <c r="E109" s="309"/>
      <c r="F109" s="309"/>
      <c r="G109" s="30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278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203" t="s">
        <v>1635</v>
      </c>
      <c r="D110" s="195"/>
      <c r="E110" s="196">
        <v>7.4464800000000002</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342</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c r="A111" s="156"/>
      <c r="B111" s="157"/>
      <c r="C111" s="203" t="s">
        <v>1636</v>
      </c>
      <c r="D111" s="195"/>
      <c r="E111" s="196">
        <v>3.0975000000000001</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342</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c r="A112" s="156"/>
      <c r="B112" s="157"/>
      <c r="C112" s="204" t="s">
        <v>1637</v>
      </c>
      <c r="D112" s="197"/>
      <c r="E112" s="198">
        <v>0.5272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4</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33.75" outlineLevel="1">
      <c r="A113" s="174">
        <v>32</v>
      </c>
      <c r="B113" s="175" t="s">
        <v>1638</v>
      </c>
      <c r="C113" s="190" t="s">
        <v>1639</v>
      </c>
      <c r="D113" s="176" t="s">
        <v>364</v>
      </c>
      <c r="E113" s="177">
        <v>1</v>
      </c>
      <c r="F113" s="178"/>
      <c r="G113" s="179">
        <f>ROUND(E113*F113,2)</f>
        <v>0</v>
      </c>
      <c r="H113" s="178"/>
      <c r="I113" s="179">
        <f>ROUND(E113*H113,2)</f>
        <v>0</v>
      </c>
      <c r="J113" s="178"/>
      <c r="K113" s="179">
        <f>ROUND(E113*J113,2)</f>
        <v>0</v>
      </c>
      <c r="L113" s="179">
        <v>21</v>
      </c>
      <c r="M113" s="179">
        <f>G113*(1+L113/100)</f>
        <v>0</v>
      </c>
      <c r="N113" s="177">
        <v>8.4999999999999995E-4</v>
      </c>
      <c r="O113" s="177">
        <f>ROUND(E113*N113,2)</f>
        <v>0</v>
      </c>
      <c r="P113" s="177">
        <v>0</v>
      </c>
      <c r="Q113" s="177">
        <f>ROUND(E113*P113,2)</f>
        <v>0</v>
      </c>
      <c r="R113" s="179" t="s">
        <v>523</v>
      </c>
      <c r="S113" s="179" t="s">
        <v>273</v>
      </c>
      <c r="T113" s="180" t="s">
        <v>273</v>
      </c>
      <c r="U113" s="159">
        <v>0</v>
      </c>
      <c r="V113" s="159">
        <f>ROUND(E113*U113,2)</f>
        <v>0</v>
      </c>
      <c r="W113" s="159"/>
      <c r="X113" s="159" t="s">
        <v>524</v>
      </c>
      <c r="Y113" s="159" t="s">
        <v>275</v>
      </c>
      <c r="Z113" s="149"/>
      <c r="AA113" s="149"/>
      <c r="AB113" s="149"/>
      <c r="AC113" s="149"/>
      <c r="AD113" s="149"/>
      <c r="AE113" s="149"/>
      <c r="AF113" s="149"/>
      <c r="AG113" s="149" t="s">
        <v>525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c r="A114" s="156"/>
      <c r="B114" s="157"/>
      <c r="C114" s="203" t="s">
        <v>1640</v>
      </c>
      <c r="D114" s="195"/>
      <c r="E114" s="196">
        <v>1</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c r="A115" s="164" t="s">
        <v>268</v>
      </c>
      <c r="B115" s="165" t="s">
        <v>144</v>
      </c>
      <c r="C115" s="189" t="s">
        <v>145</v>
      </c>
      <c r="D115" s="166"/>
      <c r="E115" s="167"/>
      <c r="F115" s="168"/>
      <c r="G115" s="168">
        <f>SUMIF(AG116:AG125,"&lt;&gt;NOR",G116:G125)</f>
        <v>0</v>
      </c>
      <c r="H115" s="168"/>
      <c r="I115" s="168">
        <f>SUM(I116:I125)</f>
        <v>0</v>
      </c>
      <c r="J115" s="168"/>
      <c r="K115" s="168">
        <f>SUM(K116:K125)</f>
        <v>0</v>
      </c>
      <c r="L115" s="168"/>
      <c r="M115" s="168">
        <f>SUM(M116:M125)</f>
        <v>0</v>
      </c>
      <c r="N115" s="167"/>
      <c r="O115" s="167">
        <f>SUM(O116:O125)</f>
        <v>1.55</v>
      </c>
      <c r="P115" s="167"/>
      <c r="Q115" s="167">
        <f>SUM(Q116:Q125)</f>
        <v>0</v>
      </c>
      <c r="R115" s="168"/>
      <c r="S115" s="168"/>
      <c r="T115" s="169"/>
      <c r="U115" s="163"/>
      <c r="V115" s="163">
        <f>SUM(V116:V125)</f>
        <v>13.010000000000002</v>
      </c>
      <c r="W115" s="163"/>
      <c r="X115" s="163"/>
      <c r="Y115" s="163"/>
      <c r="AG115" t="s">
        <v>269</v>
      </c>
    </row>
    <row r="116" spans="1:60" ht="22.5" outlineLevel="1">
      <c r="A116" s="174">
        <v>33</v>
      </c>
      <c r="B116" s="175" t="s">
        <v>1641</v>
      </c>
      <c r="C116" s="190" t="s">
        <v>1642</v>
      </c>
      <c r="D116" s="176" t="s">
        <v>335</v>
      </c>
      <c r="E116" s="177">
        <v>0.56069000000000002</v>
      </c>
      <c r="F116" s="178"/>
      <c r="G116" s="179">
        <f>ROUND(E116*F116,2)</f>
        <v>0</v>
      </c>
      <c r="H116" s="178"/>
      <c r="I116" s="179">
        <f>ROUND(E116*H116,2)</f>
        <v>0</v>
      </c>
      <c r="J116" s="178"/>
      <c r="K116" s="179">
        <f>ROUND(E116*J116,2)</f>
        <v>0</v>
      </c>
      <c r="L116" s="179">
        <v>21</v>
      </c>
      <c r="M116" s="179">
        <f>G116*(1+L116/100)</f>
        <v>0</v>
      </c>
      <c r="N116" s="177">
        <v>2.52508</v>
      </c>
      <c r="O116" s="177">
        <f>ROUND(E116*N116,2)</f>
        <v>1.42</v>
      </c>
      <c r="P116" s="177">
        <v>0</v>
      </c>
      <c r="Q116" s="177">
        <f>ROUND(E116*P116,2)</f>
        <v>0</v>
      </c>
      <c r="R116" s="179" t="s">
        <v>397</v>
      </c>
      <c r="S116" s="179" t="s">
        <v>273</v>
      </c>
      <c r="T116" s="180" t="s">
        <v>273</v>
      </c>
      <c r="U116" s="159">
        <v>3.7694999999999999</v>
      </c>
      <c r="V116" s="159">
        <f>ROUND(E116*U116,2)</f>
        <v>2.11</v>
      </c>
      <c r="W116" s="159"/>
      <c r="X116" s="159" t="s">
        <v>337</v>
      </c>
      <c r="Y116" s="159" t="s">
        <v>275</v>
      </c>
      <c r="Z116" s="149"/>
      <c r="AA116" s="149"/>
      <c r="AB116" s="149"/>
      <c r="AC116" s="149"/>
      <c r="AD116" s="149"/>
      <c r="AE116" s="149"/>
      <c r="AF116" s="149"/>
      <c r="AG116" s="149" t="s">
        <v>338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1643</v>
      </c>
      <c r="D117" s="195"/>
      <c r="E117" s="196">
        <v>0.53398999999999996</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4" t="s">
        <v>1644</v>
      </c>
      <c r="D118" s="197"/>
      <c r="E118" s="198">
        <v>2.6700000000000002E-2</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4</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2.5" outlineLevel="1">
      <c r="A119" s="174">
        <v>34</v>
      </c>
      <c r="B119" s="175" t="s">
        <v>1645</v>
      </c>
      <c r="C119" s="190" t="s">
        <v>1646</v>
      </c>
      <c r="D119" s="176" t="s">
        <v>360</v>
      </c>
      <c r="E119" s="177">
        <v>5.6070000000000002E-2</v>
      </c>
      <c r="F119" s="178"/>
      <c r="G119" s="179">
        <f>ROUND(E119*F119,2)</f>
        <v>0</v>
      </c>
      <c r="H119" s="178"/>
      <c r="I119" s="179">
        <f>ROUND(E119*H119,2)</f>
        <v>0</v>
      </c>
      <c r="J119" s="178"/>
      <c r="K119" s="179">
        <f>ROUND(E119*J119,2)</f>
        <v>0</v>
      </c>
      <c r="L119" s="179">
        <v>21</v>
      </c>
      <c r="M119" s="179">
        <f>G119*(1+L119/100)</f>
        <v>0</v>
      </c>
      <c r="N119" s="177">
        <v>1.0323199999999999</v>
      </c>
      <c r="O119" s="177">
        <f>ROUND(E119*N119,2)</f>
        <v>0.06</v>
      </c>
      <c r="P119" s="177">
        <v>0</v>
      </c>
      <c r="Q119" s="177">
        <f>ROUND(E119*P119,2)</f>
        <v>0</v>
      </c>
      <c r="R119" s="179" t="s">
        <v>397</v>
      </c>
      <c r="S119" s="179" t="s">
        <v>273</v>
      </c>
      <c r="T119" s="180" t="s">
        <v>273</v>
      </c>
      <c r="U119" s="159">
        <v>54.167999999999999</v>
      </c>
      <c r="V119" s="159">
        <f>ROUND(E119*U119,2)</f>
        <v>3.04</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319" t="s">
        <v>1647</v>
      </c>
      <c r="D120" s="320"/>
      <c r="E120" s="320"/>
      <c r="F120" s="320"/>
      <c r="G120" s="320"/>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340</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203" t="s">
        <v>1648</v>
      </c>
      <c r="D121" s="195"/>
      <c r="E121" s="196">
        <v>5.6070000000000002E-2</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342</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22.5" outlineLevel="1">
      <c r="A122" s="174">
        <v>35</v>
      </c>
      <c r="B122" s="175" t="s">
        <v>1649</v>
      </c>
      <c r="C122" s="190" t="s">
        <v>1650</v>
      </c>
      <c r="D122" s="176" t="s">
        <v>433</v>
      </c>
      <c r="E122" s="177">
        <v>4.3680000000000003</v>
      </c>
      <c r="F122" s="178"/>
      <c r="G122" s="179">
        <f>ROUND(E122*F122,2)</f>
        <v>0</v>
      </c>
      <c r="H122" s="178"/>
      <c r="I122" s="179">
        <f>ROUND(E122*H122,2)</f>
        <v>0</v>
      </c>
      <c r="J122" s="178"/>
      <c r="K122" s="179">
        <f>ROUND(E122*J122,2)</f>
        <v>0</v>
      </c>
      <c r="L122" s="179">
        <v>21</v>
      </c>
      <c r="M122" s="179">
        <f>G122*(1+L122/100)</f>
        <v>0</v>
      </c>
      <c r="N122" s="177">
        <v>1.6930000000000001E-2</v>
      </c>
      <c r="O122" s="177">
        <f>ROUND(E122*N122,2)</f>
        <v>7.0000000000000007E-2</v>
      </c>
      <c r="P122" s="177">
        <v>0</v>
      </c>
      <c r="Q122" s="177">
        <f>ROUND(E122*P122,2)</f>
        <v>0</v>
      </c>
      <c r="R122" s="179" t="s">
        <v>397</v>
      </c>
      <c r="S122" s="179" t="s">
        <v>273</v>
      </c>
      <c r="T122" s="180" t="s">
        <v>273</v>
      </c>
      <c r="U122" s="159">
        <v>1.5396000000000001</v>
      </c>
      <c r="V122" s="159">
        <f>ROUND(E122*U122,2)</f>
        <v>6.72</v>
      </c>
      <c r="W122" s="159"/>
      <c r="X122" s="159" t="s">
        <v>337</v>
      </c>
      <c r="Y122" s="159" t="s">
        <v>275</v>
      </c>
      <c r="Z122" s="149"/>
      <c r="AA122" s="149"/>
      <c r="AB122" s="149"/>
      <c r="AC122" s="149"/>
      <c r="AD122" s="149"/>
      <c r="AE122" s="149"/>
      <c r="AF122" s="149"/>
      <c r="AG122" s="149" t="s">
        <v>338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1651</v>
      </c>
      <c r="D123" s="195"/>
      <c r="E123" s="196">
        <v>4.3680000000000003</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2.5" outlineLevel="1">
      <c r="A124" s="174">
        <v>36</v>
      </c>
      <c r="B124" s="175" t="s">
        <v>1652</v>
      </c>
      <c r="C124" s="190" t="s">
        <v>1653</v>
      </c>
      <c r="D124" s="176" t="s">
        <v>433</v>
      </c>
      <c r="E124" s="177">
        <v>4.3680000000000003</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t="s">
        <v>397</v>
      </c>
      <c r="S124" s="179" t="s">
        <v>273</v>
      </c>
      <c r="T124" s="180" t="s">
        <v>273</v>
      </c>
      <c r="U124" s="159">
        <v>0.26</v>
      </c>
      <c r="V124" s="159">
        <f>ROUND(E124*U124,2)</f>
        <v>1.1399999999999999</v>
      </c>
      <c r="W124" s="159"/>
      <c r="X124" s="159" t="s">
        <v>337</v>
      </c>
      <c r="Y124" s="159" t="s">
        <v>275</v>
      </c>
      <c r="Z124" s="149"/>
      <c r="AA124" s="149"/>
      <c r="AB124" s="149"/>
      <c r="AC124" s="149"/>
      <c r="AD124" s="149"/>
      <c r="AE124" s="149"/>
      <c r="AF124" s="149"/>
      <c r="AG124" s="149" t="s">
        <v>338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c r="A125" s="156"/>
      <c r="B125" s="157"/>
      <c r="C125" s="203" t="s">
        <v>1654</v>
      </c>
      <c r="D125" s="195"/>
      <c r="E125" s="196">
        <v>4.3680000000000003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c r="A126" s="164" t="s">
        <v>268</v>
      </c>
      <c r="B126" s="165" t="s">
        <v>148</v>
      </c>
      <c r="C126" s="189" t="s">
        <v>149</v>
      </c>
      <c r="D126" s="166"/>
      <c r="E126" s="167"/>
      <c r="F126" s="168"/>
      <c r="G126" s="168">
        <f>SUMIF(AG127:AG148,"&lt;&gt;NOR",G127:G148)</f>
        <v>0</v>
      </c>
      <c r="H126" s="168"/>
      <c r="I126" s="168">
        <f>SUM(I127:I148)</f>
        <v>0</v>
      </c>
      <c r="J126" s="168"/>
      <c r="K126" s="168">
        <f>SUM(K127:K148)</f>
        <v>0</v>
      </c>
      <c r="L126" s="168"/>
      <c r="M126" s="168">
        <f>SUM(M127:M148)</f>
        <v>0</v>
      </c>
      <c r="N126" s="167"/>
      <c r="O126" s="167">
        <f>SUM(O127:O148)</f>
        <v>2.4699999999999998</v>
      </c>
      <c r="P126" s="167"/>
      <c r="Q126" s="167">
        <f>SUM(Q127:Q148)</f>
        <v>0</v>
      </c>
      <c r="R126" s="168"/>
      <c r="S126" s="168"/>
      <c r="T126" s="169"/>
      <c r="U126" s="163"/>
      <c r="V126" s="163">
        <f>SUM(V127:V148)</f>
        <v>4.93</v>
      </c>
      <c r="W126" s="163"/>
      <c r="X126" s="163"/>
      <c r="Y126" s="163"/>
      <c r="AG126" t="s">
        <v>269</v>
      </c>
    </row>
    <row r="127" spans="1:60" ht="22.5" outlineLevel="1">
      <c r="A127" s="174">
        <v>37</v>
      </c>
      <c r="B127" s="175" t="s">
        <v>1655</v>
      </c>
      <c r="C127" s="190" t="s">
        <v>1656</v>
      </c>
      <c r="D127" s="176" t="s">
        <v>433</v>
      </c>
      <c r="E127" s="177">
        <v>3.0663999999999998</v>
      </c>
      <c r="F127" s="178"/>
      <c r="G127" s="179">
        <f>ROUND(E127*F127,2)</f>
        <v>0</v>
      </c>
      <c r="H127" s="178"/>
      <c r="I127" s="179">
        <f>ROUND(E127*H127,2)</f>
        <v>0</v>
      </c>
      <c r="J127" s="178"/>
      <c r="K127" s="179">
        <f>ROUND(E127*J127,2)</f>
        <v>0</v>
      </c>
      <c r="L127" s="179">
        <v>21</v>
      </c>
      <c r="M127" s="179">
        <f>G127*(1+L127/100)</f>
        <v>0</v>
      </c>
      <c r="N127" s="177">
        <v>0.34499999999999997</v>
      </c>
      <c r="O127" s="177">
        <f>ROUND(E127*N127,2)</f>
        <v>1.06</v>
      </c>
      <c r="P127" s="177">
        <v>0</v>
      </c>
      <c r="Q127" s="177">
        <f>ROUND(E127*P127,2)</f>
        <v>0</v>
      </c>
      <c r="R127" s="179" t="s">
        <v>1657</v>
      </c>
      <c r="S127" s="179" t="s">
        <v>273</v>
      </c>
      <c r="T127" s="180" t="s">
        <v>273</v>
      </c>
      <c r="U127" s="159">
        <v>2.5999999999999999E-2</v>
      </c>
      <c r="V127" s="159">
        <f>ROUND(E127*U127,2)</f>
        <v>0.08</v>
      </c>
      <c r="W127" s="159"/>
      <c r="X127" s="159" t="s">
        <v>337</v>
      </c>
      <c r="Y127" s="159" t="s">
        <v>275</v>
      </c>
      <c r="Z127" s="149"/>
      <c r="AA127" s="149"/>
      <c r="AB127" s="149"/>
      <c r="AC127" s="149"/>
      <c r="AD127" s="149"/>
      <c r="AE127" s="149"/>
      <c r="AF127" s="149"/>
      <c r="AG127" s="149" t="s">
        <v>338</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c r="A128" s="156"/>
      <c r="B128" s="157"/>
      <c r="C128" s="203" t="s">
        <v>1658</v>
      </c>
      <c r="D128" s="195"/>
      <c r="E128" s="196">
        <v>2.0924</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1659</v>
      </c>
      <c r="D129" s="195"/>
      <c r="E129" s="196">
        <v>0.97399999999999998</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c r="A130" s="174">
        <v>38</v>
      </c>
      <c r="B130" s="175" t="s">
        <v>1660</v>
      </c>
      <c r="C130" s="190" t="s">
        <v>1661</v>
      </c>
      <c r="D130" s="176" t="s">
        <v>433</v>
      </c>
      <c r="E130" s="177">
        <v>4.3162500000000001</v>
      </c>
      <c r="F130" s="178"/>
      <c r="G130" s="179">
        <f>ROUND(E130*F130,2)</f>
        <v>0</v>
      </c>
      <c r="H130" s="178"/>
      <c r="I130" s="179">
        <f>ROUND(E130*H130,2)</f>
        <v>0</v>
      </c>
      <c r="J130" s="178"/>
      <c r="K130" s="179">
        <f>ROUND(E130*J130,2)</f>
        <v>0</v>
      </c>
      <c r="L130" s="179">
        <v>21</v>
      </c>
      <c r="M130" s="179">
        <f>G130*(1+L130/100)</f>
        <v>0</v>
      </c>
      <c r="N130" s="177">
        <v>0.17726</v>
      </c>
      <c r="O130" s="177">
        <f>ROUND(E130*N130,2)</f>
        <v>0.77</v>
      </c>
      <c r="P130" s="177">
        <v>0</v>
      </c>
      <c r="Q130" s="177">
        <f>ROUND(E130*P130,2)</f>
        <v>0</v>
      </c>
      <c r="R130" s="179" t="s">
        <v>1657</v>
      </c>
      <c r="S130" s="179" t="s">
        <v>273</v>
      </c>
      <c r="T130" s="180" t="s">
        <v>273</v>
      </c>
      <c r="U130" s="159">
        <v>2.1999999999999999E-2</v>
      </c>
      <c r="V130" s="159">
        <f>ROUND(E130*U130,2)</f>
        <v>0.09</v>
      </c>
      <c r="W130" s="159"/>
      <c r="X130" s="159" t="s">
        <v>337</v>
      </c>
      <c r="Y130" s="159" t="s">
        <v>275</v>
      </c>
      <c r="Z130" s="149"/>
      <c r="AA130" s="149"/>
      <c r="AB130" s="149"/>
      <c r="AC130" s="149"/>
      <c r="AD130" s="149"/>
      <c r="AE130" s="149"/>
      <c r="AF130" s="149"/>
      <c r="AG130" s="149" t="s">
        <v>338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2.5" outlineLevel="2">
      <c r="A131" s="156"/>
      <c r="B131" s="157"/>
      <c r="C131" s="319" t="s">
        <v>1662</v>
      </c>
      <c r="D131" s="320"/>
      <c r="E131" s="320"/>
      <c r="F131" s="320"/>
      <c r="G131" s="320"/>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340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81" t="str">
        <f>C131</f>
        <v>jako podklad pro nový kryt, s vyrovnáním profilu v příčném i podélném směru, s vlhčením a zhutněním, s doplněním kamenivem drceným, jeho rozprostřením a zhutněním</v>
      </c>
      <c r="BB131" s="149"/>
      <c r="BC131" s="149"/>
      <c r="BD131" s="149"/>
      <c r="BE131" s="149"/>
      <c r="BF131" s="149"/>
      <c r="BG131" s="149"/>
      <c r="BH131" s="149"/>
    </row>
    <row r="132" spans="1:60" outlineLevel="2">
      <c r="A132" s="156"/>
      <c r="B132" s="157"/>
      <c r="C132" s="203" t="s">
        <v>1663</v>
      </c>
      <c r="D132" s="195"/>
      <c r="E132" s="196">
        <v>4.3162500000000001</v>
      </c>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342</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c r="A133" s="182">
        <v>39</v>
      </c>
      <c r="B133" s="183" t="s">
        <v>1664</v>
      </c>
      <c r="C133" s="191" t="s">
        <v>1665</v>
      </c>
      <c r="D133" s="184" t="s">
        <v>433</v>
      </c>
      <c r="E133" s="185">
        <v>2.0924</v>
      </c>
      <c r="F133" s="186"/>
      <c r="G133" s="187">
        <f>ROUND(E133*F133,2)</f>
        <v>0</v>
      </c>
      <c r="H133" s="186"/>
      <c r="I133" s="187">
        <f>ROUND(E133*H133,2)</f>
        <v>0</v>
      </c>
      <c r="J133" s="186"/>
      <c r="K133" s="187">
        <f>ROUND(E133*J133,2)</f>
        <v>0</v>
      </c>
      <c r="L133" s="187">
        <v>21</v>
      </c>
      <c r="M133" s="187">
        <f>G133*(1+L133/100)</f>
        <v>0</v>
      </c>
      <c r="N133" s="185">
        <v>0</v>
      </c>
      <c r="O133" s="185">
        <f>ROUND(E133*N133,2)</f>
        <v>0</v>
      </c>
      <c r="P133" s="185">
        <v>0</v>
      </c>
      <c r="Q133" s="185">
        <f>ROUND(E133*P133,2)</f>
        <v>0</v>
      </c>
      <c r="R133" s="187" t="s">
        <v>1657</v>
      </c>
      <c r="S133" s="187" t="s">
        <v>273</v>
      </c>
      <c r="T133" s="188" t="s">
        <v>273</v>
      </c>
      <c r="U133" s="159">
        <v>9.0999999999999998E-2</v>
      </c>
      <c r="V133" s="159">
        <f>ROUND(E133*U133,2)</f>
        <v>0.19</v>
      </c>
      <c r="W133" s="159"/>
      <c r="X133" s="159" t="s">
        <v>337</v>
      </c>
      <c r="Y133" s="159" t="s">
        <v>275</v>
      </c>
      <c r="Z133" s="149"/>
      <c r="AA133" s="149"/>
      <c r="AB133" s="149"/>
      <c r="AC133" s="149"/>
      <c r="AD133" s="149"/>
      <c r="AE133" s="149"/>
      <c r="AF133" s="149"/>
      <c r="AG133" s="149" t="s">
        <v>338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74">
        <v>40</v>
      </c>
      <c r="B134" s="175" t="s">
        <v>1666</v>
      </c>
      <c r="C134" s="190" t="s">
        <v>1667</v>
      </c>
      <c r="D134" s="176" t="s">
        <v>433</v>
      </c>
      <c r="E134" s="177">
        <v>6.4086499999999997</v>
      </c>
      <c r="F134" s="178"/>
      <c r="G134" s="179">
        <f>ROUND(E134*F134,2)</f>
        <v>0</v>
      </c>
      <c r="H134" s="178"/>
      <c r="I134" s="179">
        <f>ROUND(E134*H134,2)</f>
        <v>0</v>
      </c>
      <c r="J134" s="178"/>
      <c r="K134" s="179">
        <f>ROUND(E134*J134,2)</f>
        <v>0</v>
      </c>
      <c r="L134" s="179">
        <v>21</v>
      </c>
      <c r="M134" s="179">
        <f>G134*(1+L134/100)</f>
        <v>0</v>
      </c>
      <c r="N134" s="177">
        <v>5.5449999999999999E-2</v>
      </c>
      <c r="O134" s="177">
        <f>ROUND(E134*N134,2)</f>
        <v>0.36</v>
      </c>
      <c r="P134" s="177">
        <v>0</v>
      </c>
      <c r="Q134" s="177">
        <f>ROUND(E134*P134,2)</f>
        <v>0</v>
      </c>
      <c r="R134" s="179" t="s">
        <v>1657</v>
      </c>
      <c r="S134" s="179" t="s">
        <v>273</v>
      </c>
      <c r="T134" s="180" t="s">
        <v>273</v>
      </c>
      <c r="U134" s="159">
        <v>0.442</v>
      </c>
      <c r="V134" s="159">
        <f>ROUND(E134*U134,2)</f>
        <v>2.83</v>
      </c>
      <c r="W134" s="159"/>
      <c r="X134" s="159" t="s">
        <v>337</v>
      </c>
      <c r="Y134" s="159" t="s">
        <v>275</v>
      </c>
      <c r="Z134" s="149"/>
      <c r="AA134" s="149"/>
      <c r="AB134" s="149"/>
      <c r="AC134" s="149"/>
      <c r="AD134" s="149"/>
      <c r="AE134" s="149"/>
      <c r="AF134" s="149"/>
      <c r="AG134" s="149" t="s">
        <v>338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2.5" outlineLevel="2">
      <c r="A135" s="156"/>
      <c r="B135" s="157"/>
      <c r="C135" s="319" t="s">
        <v>1668</v>
      </c>
      <c r="D135" s="320"/>
      <c r="E135" s="320"/>
      <c r="F135" s="320"/>
      <c r="G135" s="320"/>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81" t="str">
        <f>C135</f>
        <v>s provedením lože z kameniva drceného, s vyplněním spár, s dvojitým hutněním a se smetením přebytečného materiálu na krajnici. S dodáním hmot pro lože a výplň spár.</v>
      </c>
      <c r="BB135" s="149"/>
      <c r="BC135" s="149"/>
      <c r="BD135" s="149"/>
      <c r="BE135" s="149"/>
      <c r="BF135" s="149"/>
      <c r="BG135" s="149"/>
      <c r="BH135" s="149"/>
    </row>
    <row r="136" spans="1:60" outlineLevel="2">
      <c r="A136" s="156"/>
      <c r="B136" s="157"/>
      <c r="C136" s="203" t="s">
        <v>1663</v>
      </c>
      <c r="D136" s="195"/>
      <c r="E136" s="196">
        <v>4.3162500000000001</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342</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203" t="s">
        <v>1658</v>
      </c>
      <c r="D137" s="195"/>
      <c r="E137" s="196">
        <v>2.0924</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342</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c r="A138" s="156"/>
      <c r="B138" s="157"/>
      <c r="C138" s="203" t="s">
        <v>1669</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2.5" outlineLevel="1">
      <c r="A139" s="182">
        <v>41</v>
      </c>
      <c r="B139" s="183" t="s">
        <v>1670</v>
      </c>
      <c r="C139" s="191" t="s">
        <v>1671</v>
      </c>
      <c r="D139" s="184" t="s">
        <v>364</v>
      </c>
      <c r="E139" s="185">
        <v>6</v>
      </c>
      <c r="F139" s="186"/>
      <c r="G139" s="187">
        <f>ROUND(E139*F139,2)</f>
        <v>0</v>
      </c>
      <c r="H139" s="186"/>
      <c r="I139" s="187">
        <f>ROUND(E139*H139,2)</f>
        <v>0</v>
      </c>
      <c r="J139" s="186"/>
      <c r="K139" s="187">
        <f>ROUND(E139*J139,2)</f>
        <v>0</v>
      </c>
      <c r="L139" s="187">
        <v>21</v>
      </c>
      <c r="M139" s="187">
        <f>G139*(1+L139/100)</f>
        <v>0</v>
      </c>
      <c r="N139" s="185">
        <v>1.16E-3</v>
      </c>
      <c r="O139" s="185">
        <f>ROUND(E139*N139,2)</f>
        <v>0.01</v>
      </c>
      <c r="P139" s="185">
        <v>0</v>
      </c>
      <c r="Q139" s="185">
        <f>ROUND(E139*P139,2)</f>
        <v>0</v>
      </c>
      <c r="R139" s="187" t="s">
        <v>1657</v>
      </c>
      <c r="S139" s="187" t="s">
        <v>273</v>
      </c>
      <c r="T139" s="188" t="s">
        <v>273</v>
      </c>
      <c r="U139" s="159">
        <v>0.05</v>
      </c>
      <c r="V139" s="159">
        <f>ROUND(E139*U139,2)</f>
        <v>0.3</v>
      </c>
      <c r="W139" s="159"/>
      <c r="X139" s="159" t="s">
        <v>337</v>
      </c>
      <c r="Y139" s="159" t="s">
        <v>275</v>
      </c>
      <c r="Z139" s="149"/>
      <c r="AA139" s="149"/>
      <c r="AB139" s="149"/>
      <c r="AC139" s="149"/>
      <c r="AD139" s="149"/>
      <c r="AE139" s="149"/>
      <c r="AF139" s="149"/>
      <c r="AG139" s="149" t="s">
        <v>338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4">
        <v>42</v>
      </c>
      <c r="B140" s="175" t="s">
        <v>1672</v>
      </c>
      <c r="C140" s="190" t="s">
        <v>1673</v>
      </c>
      <c r="D140" s="176" t="s">
        <v>469</v>
      </c>
      <c r="E140" s="177">
        <v>3</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t="s">
        <v>397</v>
      </c>
      <c r="S140" s="179" t="s">
        <v>273</v>
      </c>
      <c r="T140" s="180" t="s">
        <v>273</v>
      </c>
      <c r="U140" s="159">
        <v>0.46500000000000002</v>
      </c>
      <c r="V140" s="159">
        <f>ROUND(E140*U140,2)</f>
        <v>1.4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19" t="s">
        <v>1674</v>
      </c>
      <c r="D141" s="320"/>
      <c r="E141" s="320"/>
      <c r="F141" s="320"/>
      <c r="G141" s="320"/>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138</v>
      </c>
      <c r="D142" s="195"/>
      <c r="E142" s="196">
        <v>3</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4">
        <v>43</v>
      </c>
      <c r="B143" s="175" t="s">
        <v>1675</v>
      </c>
      <c r="C143" s="190" t="s">
        <v>1676</v>
      </c>
      <c r="D143" s="176" t="s">
        <v>364</v>
      </c>
      <c r="E143" s="177">
        <v>1</v>
      </c>
      <c r="F143" s="178"/>
      <c r="G143" s="179">
        <f>ROUND(E143*F143,2)</f>
        <v>0</v>
      </c>
      <c r="H143" s="178"/>
      <c r="I143" s="179">
        <f>ROUND(E143*H143,2)</f>
        <v>0</v>
      </c>
      <c r="J143" s="178"/>
      <c r="K143" s="179">
        <f>ROUND(E143*J143,2)</f>
        <v>0</v>
      </c>
      <c r="L143" s="179">
        <v>21</v>
      </c>
      <c r="M143" s="179">
        <f>G143*(1+L143/100)</f>
        <v>0</v>
      </c>
      <c r="N143" s="177">
        <v>0.03</v>
      </c>
      <c r="O143" s="177">
        <f>ROUND(E143*N143,2)</f>
        <v>0.03</v>
      </c>
      <c r="P143" s="177">
        <v>0</v>
      </c>
      <c r="Q143" s="177">
        <f>ROUND(E143*P143,2)</f>
        <v>0</v>
      </c>
      <c r="R143" s="179"/>
      <c r="S143" s="179" t="s">
        <v>323</v>
      </c>
      <c r="T143" s="180" t="s">
        <v>274</v>
      </c>
      <c r="U143" s="159">
        <v>0</v>
      </c>
      <c r="V143" s="159">
        <f>ROUND(E143*U143,2)</f>
        <v>0</v>
      </c>
      <c r="W143" s="159"/>
      <c r="X143" s="159" t="s">
        <v>337</v>
      </c>
      <c r="Y143" s="159" t="s">
        <v>275</v>
      </c>
      <c r="Z143" s="149"/>
      <c r="AA143" s="149"/>
      <c r="AB143" s="149"/>
      <c r="AC143" s="149"/>
      <c r="AD143" s="149"/>
      <c r="AE143" s="149"/>
      <c r="AF143" s="149"/>
      <c r="AG143" s="149" t="s">
        <v>338</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310" t="s">
        <v>1677</v>
      </c>
      <c r="D144" s="311"/>
      <c r="E144" s="311"/>
      <c r="F144" s="311"/>
      <c r="G144" s="311"/>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278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c r="A145" s="182">
        <v>44</v>
      </c>
      <c r="B145" s="183" t="s">
        <v>1678</v>
      </c>
      <c r="C145" s="191" t="s">
        <v>1679</v>
      </c>
      <c r="D145" s="184" t="s">
        <v>433</v>
      </c>
      <c r="E145" s="185">
        <v>2.0924</v>
      </c>
      <c r="F145" s="186"/>
      <c r="G145" s="187">
        <f>ROUND(E145*F145,2)</f>
        <v>0</v>
      </c>
      <c r="H145" s="186"/>
      <c r="I145" s="187">
        <f>ROUND(E145*H145,2)</f>
        <v>0</v>
      </c>
      <c r="J145" s="186"/>
      <c r="K145" s="187">
        <f>ROUND(E145*J145,2)</f>
        <v>0</v>
      </c>
      <c r="L145" s="187">
        <v>21</v>
      </c>
      <c r="M145" s="187">
        <f>G145*(1+L145/100)</f>
        <v>0</v>
      </c>
      <c r="N145" s="185">
        <v>0.115</v>
      </c>
      <c r="O145" s="185">
        <f>ROUND(E145*N145,2)</f>
        <v>0.24</v>
      </c>
      <c r="P145" s="185">
        <v>0</v>
      </c>
      <c r="Q145" s="185">
        <f>ROUND(E145*P145,2)</f>
        <v>0</v>
      </c>
      <c r="R145" s="187"/>
      <c r="S145" s="187" t="s">
        <v>323</v>
      </c>
      <c r="T145" s="188" t="s">
        <v>273</v>
      </c>
      <c r="U145" s="159">
        <v>2.1000000000000001E-2</v>
      </c>
      <c r="V145" s="159">
        <f>ROUND(E145*U145,2)</f>
        <v>0.04</v>
      </c>
      <c r="W145" s="159"/>
      <c r="X145" s="159" t="s">
        <v>337</v>
      </c>
      <c r="Y145" s="159" t="s">
        <v>275</v>
      </c>
      <c r="Z145" s="149"/>
      <c r="AA145" s="149"/>
      <c r="AB145" s="149"/>
      <c r="AC145" s="149"/>
      <c r="AD145" s="149"/>
      <c r="AE145" s="149"/>
      <c r="AF145" s="149"/>
      <c r="AG145" s="149" t="s">
        <v>338</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2.5" outlineLevel="1">
      <c r="A146" s="174">
        <v>45</v>
      </c>
      <c r="B146" s="175" t="s">
        <v>1680</v>
      </c>
      <c r="C146" s="190" t="s">
        <v>1681</v>
      </c>
      <c r="D146" s="176" t="s">
        <v>433</v>
      </c>
      <c r="E146" s="177">
        <v>2.4062600000000001</v>
      </c>
      <c r="F146" s="178"/>
      <c r="G146" s="179">
        <f>ROUND(E146*F146,2)</f>
        <v>0</v>
      </c>
      <c r="H146" s="178"/>
      <c r="I146" s="179">
        <f>ROUND(E146*H146,2)</f>
        <v>0</v>
      </c>
      <c r="J146" s="178"/>
      <c r="K146" s="179">
        <f>ROUND(E146*J146,2)</f>
        <v>0</v>
      </c>
      <c r="L146" s="179">
        <v>21</v>
      </c>
      <c r="M146" s="179">
        <f>G146*(1+L146/100)</f>
        <v>0</v>
      </c>
      <c r="N146" s="177">
        <v>2.9999999999999997E-4</v>
      </c>
      <c r="O146" s="177">
        <f>ROUND(E146*N146,2)</f>
        <v>0</v>
      </c>
      <c r="P146" s="177">
        <v>0</v>
      </c>
      <c r="Q146" s="177">
        <f>ROUND(E146*P146,2)</f>
        <v>0</v>
      </c>
      <c r="R146" s="179" t="s">
        <v>523</v>
      </c>
      <c r="S146" s="179" t="s">
        <v>273</v>
      </c>
      <c r="T146" s="180" t="s">
        <v>273</v>
      </c>
      <c r="U146" s="159">
        <v>0</v>
      </c>
      <c r="V146" s="159">
        <f>ROUND(E146*U146,2)</f>
        <v>0</v>
      </c>
      <c r="W146" s="159"/>
      <c r="X146" s="159" t="s">
        <v>524</v>
      </c>
      <c r="Y146" s="159" t="s">
        <v>275</v>
      </c>
      <c r="Z146" s="149"/>
      <c r="AA146" s="149"/>
      <c r="AB146" s="149"/>
      <c r="AC146" s="149"/>
      <c r="AD146" s="149"/>
      <c r="AE146" s="149"/>
      <c r="AF146" s="149"/>
      <c r="AG146" s="149" t="s">
        <v>525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203" t="s">
        <v>1682</v>
      </c>
      <c r="D147" s="195"/>
      <c r="E147" s="196">
        <v>2.0924</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342</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204" t="s">
        <v>1116</v>
      </c>
      <c r="D148" s="197"/>
      <c r="E148" s="198">
        <v>0.31385999999999997</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342</v>
      </c>
      <c r="AH148" s="149">
        <v>4</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c r="A149" s="164" t="s">
        <v>268</v>
      </c>
      <c r="B149" s="165" t="s">
        <v>157</v>
      </c>
      <c r="C149" s="189" t="s">
        <v>158</v>
      </c>
      <c r="D149" s="166"/>
      <c r="E149" s="167"/>
      <c r="F149" s="168"/>
      <c r="G149" s="168">
        <f>SUMIF(AG150:AG165,"&lt;&gt;NOR",G150:G165)</f>
        <v>0</v>
      </c>
      <c r="H149" s="168"/>
      <c r="I149" s="168">
        <f>SUM(I150:I165)</f>
        <v>0</v>
      </c>
      <c r="J149" s="168"/>
      <c r="K149" s="168">
        <f>SUM(K150:K165)</f>
        <v>0</v>
      </c>
      <c r="L149" s="168"/>
      <c r="M149" s="168">
        <f>SUM(M150:M165)</f>
        <v>0</v>
      </c>
      <c r="N149" s="167"/>
      <c r="O149" s="167">
        <f>SUM(O150:O165)</f>
        <v>1.1400000000000001</v>
      </c>
      <c r="P149" s="167"/>
      <c r="Q149" s="167">
        <f>SUM(Q150:Q165)</f>
        <v>0</v>
      </c>
      <c r="R149" s="168"/>
      <c r="S149" s="168"/>
      <c r="T149" s="169"/>
      <c r="U149" s="163"/>
      <c r="V149" s="163">
        <f>SUM(V150:V165)</f>
        <v>2.9400000000000004</v>
      </c>
      <c r="W149" s="163"/>
      <c r="X149" s="163"/>
      <c r="Y149" s="163"/>
      <c r="AG149" t="s">
        <v>269</v>
      </c>
    </row>
    <row r="150" spans="1:60" outlineLevel="1">
      <c r="A150" s="174">
        <v>46</v>
      </c>
      <c r="B150" s="175" t="s">
        <v>1683</v>
      </c>
      <c r="C150" s="190" t="s">
        <v>1684</v>
      </c>
      <c r="D150" s="176" t="s">
        <v>335</v>
      </c>
      <c r="E150" s="177">
        <v>0.30135000000000001</v>
      </c>
      <c r="F150" s="178"/>
      <c r="G150" s="179">
        <f>ROUND(E150*F150,2)</f>
        <v>0</v>
      </c>
      <c r="H150" s="178"/>
      <c r="I150" s="179">
        <f>ROUND(E150*H150,2)</f>
        <v>0</v>
      </c>
      <c r="J150" s="178"/>
      <c r="K150" s="179">
        <f>ROUND(E150*J150,2)</f>
        <v>0</v>
      </c>
      <c r="L150" s="179">
        <v>21</v>
      </c>
      <c r="M150" s="179">
        <f>G150*(1+L150/100)</f>
        <v>0</v>
      </c>
      <c r="N150" s="177">
        <v>2.5249999999999999</v>
      </c>
      <c r="O150" s="177">
        <f>ROUND(E150*N150,2)</f>
        <v>0.76</v>
      </c>
      <c r="P150" s="177">
        <v>0</v>
      </c>
      <c r="Q150" s="177">
        <f>ROUND(E150*P150,2)</f>
        <v>0</v>
      </c>
      <c r="R150" s="179" t="s">
        <v>397</v>
      </c>
      <c r="S150" s="179" t="s">
        <v>273</v>
      </c>
      <c r="T150" s="180" t="s">
        <v>273</v>
      </c>
      <c r="U150" s="159">
        <v>2.58</v>
      </c>
      <c r="V150" s="159">
        <f>ROUND(E150*U150,2)</f>
        <v>0.78</v>
      </c>
      <c r="W150" s="159"/>
      <c r="X150" s="159" t="s">
        <v>337</v>
      </c>
      <c r="Y150" s="159" t="s">
        <v>275</v>
      </c>
      <c r="Z150" s="149"/>
      <c r="AA150" s="149"/>
      <c r="AB150" s="149"/>
      <c r="AC150" s="149"/>
      <c r="AD150" s="149"/>
      <c r="AE150" s="149"/>
      <c r="AF150" s="149"/>
      <c r="AG150" s="149" t="s">
        <v>338</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c r="A151" s="156"/>
      <c r="B151" s="157"/>
      <c r="C151" s="319" t="s">
        <v>698</v>
      </c>
      <c r="D151" s="320"/>
      <c r="E151" s="320"/>
      <c r="F151" s="320"/>
      <c r="G151" s="320"/>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c r="A152" s="156"/>
      <c r="B152" s="157"/>
      <c r="C152" s="308" t="s">
        <v>699</v>
      </c>
      <c r="D152" s="309"/>
      <c r="E152" s="309"/>
      <c r="F152" s="309"/>
      <c r="G152" s="30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278</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1685</v>
      </c>
      <c r="D153" s="195"/>
      <c r="E153" s="196">
        <v>0.30135000000000001</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47</v>
      </c>
      <c r="B154" s="175" t="s">
        <v>719</v>
      </c>
      <c r="C154" s="190" t="s">
        <v>720</v>
      </c>
      <c r="D154" s="176" t="s">
        <v>433</v>
      </c>
      <c r="E154" s="177">
        <v>0.57399999999999995</v>
      </c>
      <c r="F154" s="178"/>
      <c r="G154" s="179">
        <f>ROUND(E154*F154,2)</f>
        <v>0</v>
      </c>
      <c r="H154" s="178"/>
      <c r="I154" s="179">
        <f>ROUND(E154*H154,2)</f>
        <v>0</v>
      </c>
      <c r="J154" s="178"/>
      <c r="K154" s="179">
        <f>ROUND(E154*J154,2)</f>
        <v>0</v>
      </c>
      <c r="L154" s="179">
        <v>21</v>
      </c>
      <c r="M154" s="179">
        <f>G154*(1+L154/100)</f>
        <v>0</v>
      </c>
      <c r="N154" s="177">
        <v>1.41E-2</v>
      </c>
      <c r="O154" s="177">
        <f>ROUND(E154*N154,2)</f>
        <v>0.01</v>
      </c>
      <c r="P154" s="177">
        <v>0</v>
      </c>
      <c r="Q154" s="177">
        <f>ROUND(E154*P154,2)</f>
        <v>0</v>
      </c>
      <c r="R154" s="179" t="s">
        <v>397</v>
      </c>
      <c r="S154" s="179" t="s">
        <v>273</v>
      </c>
      <c r="T154" s="180" t="s">
        <v>273</v>
      </c>
      <c r="U154" s="159">
        <v>0.39600000000000002</v>
      </c>
      <c r="V154" s="159">
        <f>ROUND(E154*U154,2)</f>
        <v>0.23</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203" t="s">
        <v>1686</v>
      </c>
      <c r="D155" s="195"/>
      <c r="E155" s="196">
        <v>0.57399999999999995</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342</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4">
        <v>48</v>
      </c>
      <c r="B156" s="175" t="s">
        <v>721</v>
      </c>
      <c r="C156" s="190" t="s">
        <v>722</v>
      </c>
      <c r="D156" s="176" t="s">
        <v>433</v>
      </c>
      <c r="E156" s="177">
        <v>0.57399999999999995</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t="s">
        <v>397</v>
      </c>
      <c r="S156" s="179" t="s">
        <v>273</v>
      </c>
      <c r="T156" s="180" t="s">
        <v>273</v>
      </c>
      <c r="U156" s="159">
        <v>0.24</v>
      </c>
      <c r="V156" s="159">
        <f>ROUND(E156*U156,2)</f>
        <v>0.14000000000000001</v>
      </c>
      <c r="W156" s="159"/>
      <c r="X156" s="159" t="s">
        <v>337</v>
      </c>
      <c r="Y156" s="159" t="s">
        <v>275</v>
      </c>
      <c r="Z156" s="149"/>
      <c r="AA156" s="149"/>
      <c r="AB156" s="149"/>
      <c r="AC156" s="149"/>
      <c r="AD156" s="149"/>
      <c r="AE156" s="149"/>
      <c r="AF156" s="149"/>
      <c r="AG156" s="149" t="s">
        <v>338</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203" t="s">
        <v>1687</v>
      </c>
      <c r="D157" s="195"/>
      <c r="E157" s="196">
        <v>0.57399999999999995</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5</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22.5" outlineLevel="1">
      <c r="A158" s="174">
        <v>49</v>
      </c>
      <c r="B158" s="175" t="s">
        <v>723</v>
      </c>
      <c r="C158" s="190" t="s">
        <v>724</v>
      </c>
      <c r="D158" s="176" t="s">
        <v>360</v>
      </c>
      <c r="E158" s="177">
        <v>7.6600000000000001E-3</v>
      </c>
      <c r="F158" s="178"/>
      <c r="G158" s="179">
        <f>ROUND(E158*F158,2)</f>
        <v>0</v>
      </c>
      <c r="H158" s="178"/>
      <c r="I158" s="179">
        <f>ROUND(E158*H158,2)</f>
        <v>0</v>
      </c>
      <c r="J158" s="178"/>
      <c r="K158" s="179">
        <f>ROUND(E158*J158,2)</f>
        <v>0</v>
      </c>
      <c r="L158" s="179">
        <v>21</v>
      </c>
      <c r="M158" s="179">
        <f>G158*(1+L158/100)</f>
        <v>0</v>
      </c>
      <c r="N158" s="177">
        <v>1.0800399999999999</v>
      </c>
      <c r="O158" s="177">
        <f>ROUND(E158*N158,2)</f>
        <v>0.01</v>
      </c>
      <c r="P158" s="177">
        <v>0</v>
      </c>
      <c r="Q158" s="177">
        <f>ROUND(E158*P158,2)</f>
        <v>0</v>
      </c>
      <c r="R158" s="179" t="s">
        <v>397</v>
      </c>
      <c r="S158" s="179" t="s">
        <v>273</v>
      </c>
      <c r="T158" s="180" t="s">
        <v>273</v>
      </c>
      <c r="U158" s="159">
        <v>15.231</v>
      </c>
      <c r="V158" s="159">
        <f>ROUND(E158*U158,2)</f>
        <v>0.12</v>
      </c>
      <c r="W158" s="159"/>
      <c r="X158" s="159" t="s">
        <v>337</v>
      </c>
      <c r="Y158" s="159" t="s">
        <v>275</v>
      </c>
      <c r="Z158" s="149"/>
      <c r="AA158" s="149"/>
      <c r="AB158" s="149"/>
      <c r="AC158" s="149"/>
      <c r="AD158" s="149"/>
      <c r="AE158" s="149"/>
      <c r="AF158" s="149"/>
      <c r="AG158" s="149" t="s">
        <v>338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319" t="s">
        <v>417</v>
      </c>
      <c r="D159" s="320"/>
      <c r="E159" s="320"/>
      <c r="F159" s="320"/>
      <c r="G159" s="320"/>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340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1688</v>
      </c>
      <c r="D160" s="195"/>
      <c r="E160" s="196">
        <v>7.6600000000000001E-3</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50</v>
      </c>
      <c r="B161" s="175" t="s">
        <v>1689</v>
      </c>
      <c r="C161" s="190" t="s">
        <v>1690</v>
      </c>
      <c r="D161" s="176" t="s">
        <v>433</v>
      </c>
      <c r="E161" s="177">
        <v>2.0089999999999999</v>
      </c>
      <c r="F161" s="178"/>
      <c r="G161" s="179">
        <f>ROUND(E161*F161,2)</f>
        <v>0</v>
      </c>
      <c r="H161" s="178"/>
      <c r="I161" s="179">
        <f>ROUND(E161*H161,2)</f>
        <v>0</v>
      </c>
      <c r="J161" s="178"/>
      <c r="K161" s="179">
        <f>ROUND(E161*J161,2)</f>
        <v>0</v>
      </c>
      <c r="L161" s="179">
        <v>21</v>
      </c>
      <c r="M161" s="179">
        <f>G161*(1+L161/100)</f>
        <v>0</v>
      </c>
      <c r="N161" s="177">
        <v>0.18</v>
      </c>
      <c r="O161" s="177">
        <f>ROUND(E161*N161,2)</f>
        <v>0.36</v>
      </c>
      <c r="P161" s="177">
        <v>0</v>
      </c>
      <c r="Q161" s="177">
        <f>ROUND(E161*P161,2)</f>
        <v>0</v>
      </c>
      <c r="R161" s="179" t="s">
        <v>397</v>
      </c>
      <c r="S161" s="179" t="s">
        <v>273</v>
      </c>
      <c r="T161" s="180" t="s">
        <v>273</v>
      </c>
      <c r="U161" s="159">
        <v>0.17</v>
      </c>
      <c r="V161" s="159">
        <f>ROUND(E161*U161,2)</f>
        <v>0.34</v>
      </c>
      <c r="W161" s="159"/>
      <c r="X161" s="159" t="s">
        <v>337</v>
      </c>
      <c r="Y161" s="159" t="s">
        <v>275</v>
      </c>
      <c r="Z161" s="149"/>
      <c r="AA161" s="149"/>
      <c r="AB161" s="149"/>
      <c r="AC161" s="149"/>
      <c r="AD161" s="149"/>
      <c r="AE161" s="149"/>
      <c r="AF161" s="149"/>
      <c r="AG161" s="149" t="s">
        <v>338</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319" t="s">
        <v>1691</v>
      </c>
      <c r="D162" s="320"/>
      <c r="E162" s="320"/>
      <c r="F162" s="320"/>
      <c r="G162" s="320"/>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c r="A163" s="156"/>
      <c r="B163" s="157"/>
      <c r="C163" s="203" t="s">
        <v>1692</v>
      </c>
      <c r="D163" s="195"/>
      <c r="E163" s="196">
        <v>2.0089999999999999</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51</v>
      </c>
      <c r="B164" s="175" t="s">
        <v>1693</v>
      </c>
      <c r="C164" s="190" t="s">
        <v>1694</v>
      </c>
      <c r="D164" s="176" t="s">
        <v>469</v>
      </c>
      <c r="E164" s="177">
        <v>2.87</v>
      </c>
      <c r="F164" s="178"/>
      <c r="G164" s="179">
        <f>ROUND(E164*F164,2)</f>
        <v>0</v>
      </c>
      <c r="H164" s="178"/>
      <c r="I164" s="179">
        <f>ROUND(E164*H164,2)</f>
        <v>0</v>
      </c>
      <c r="J164" s="178"/>
      <c r="K164" s="179">
        <f>ROUND(E164*J164,2)</f>
        <v>0</v>
      </c>
      <c r="L164" s="179">
        <v>21</v>
      </c>
      <c r="M164" s="179">
        <f>G164*(1+L164/100)</f>
        <v>0</v>
      </c>
      <c r="N164" s="177">
        <v>0</v>
      </c>
      <c r="O164" s="177">
        <f>ROUND(E164*N164,2)</f>
        <v>0</v>
      </c>
      <c r="P164" s="177">
        <v>0</v>
      </c>
      <c r="Q164" s="177">
        <f>ROUND(E164*P164,2)</f>
        <v>0</v>
      </c>
      <c r="R164" s="179"/>
      <c r="S164" s="179" t="s">
        <v>323</v>
      </c>
      <c r="T164" s="180" t="s">
        <v>273</v>
      </c>
      <c r="U164" s="159">
        <v>0.46500000000000002</v>
      </c>
      <c r="V164" s="159">
        <f>ROUND(E164*U164,2)</f>
        <v>1.33</v>
      </c>
      <c r="W164" s="159"/>
      <c r="X164" s="159" t="s">
        <v>337</v>
      </c>
      <c r="Y164" s="159" t="s">
        <v>275</v>
      </c>
      <c r="Z164" s="149"/>
      <c r="AA164" s="149"/>
      <c r="AB164" s="149"/>
      <c r="AC164" s="149"/>
      <c r="AD164" s="149"/>
      <c r="AE164" s="149"/>
      <c r="AF164" s="149"/>
      <c r="AG164" s="149" t="s">
        <v>338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1695</v>
      </c>
      <c r="D165" s="195"/>
      <c r="E165" s="196">
        <v>2.87</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c r="A166" s="164" t="s">
        <v>268</v>
      </c>
      <c r="B166" s="165" t="s">
        <v>169</v>
      </c>
      <c r="C166" s="189" t="s">
        <v>170</v>
      </c>
      <c r="D166" s="166"/>
      <c r="E166" s="167"/>
      <c r="F166" s="168"/>
      <c r="G166" s="168">
        <f>SUMIF(AG167:AG171,"&lt;&gt;NOR",G167:G171)</f>
        <v>0</v>
      </c>
      <c r="H166" s="168"/>
      <c r="I166" s="168">
        <f>SUM(I167:I171)</f>
        <v>0</v>
      </c>
      <c r="J166" s="168"/>
      <c r="K166" s="168">
        <f>SUM(K167:K171)</f>
        <v>0</v>
      </c>
      <c r="L166" s="168"/>
      <c r="M166" s="168">
        <f>SUM(M167:M171)</f>
        <v>0</v>
      </c>
      <c r="N166" s="167"/>
      <c r="O166" s="167">
        <f>SUM(O167:O171)</f>
        <v>0.44</v>
      </c>
      <c r="P166" s="167"/>
      <c r="Q166" s="167">
        <f>SUM(Q167:Q171)</f>
        <v>0</v>
      </c>
      <c r="R166" s="168"/>
      <c r="S166" s="168"/>
      <c r="T166" s="169"/>
      <c r="U166" s="163"/>
      <c r="V166" s="163">
        <f>SUM(V167:V171)</f>
        <v>0.39</v>
      </c>
      <c r="W166" s="163"/>
      <c r="X166" s="163"/>
      <c r="Y166" s="163"/>
      <c r="AG166" t="s">
        <v>269</v>
      </c>
    </row>
    <row r="167" spans="1:60" outlineLevel="1">
      <c r="A167" s="174">
        <v>52</v>
      </c>
      <c r="B167" s="175" t="s">
        <v>1696</v>
      </c>
      <c r="C167" s="190" t="s">
        <v>1697</v>
      </c>
      <c r="D167" s="176" t="s">
        <v>469</v>
      </c>
      <c r="E167" s="177">
        <v>2.4350000000000001</v>
      </c>
      <c r="F167" s="178"/>
      <c r="G167" s="179">
        <f>ROUND(E167*F167,2)</f>
        <v>0</v>
      </c>
      <c r="H167" s="178"/>
      <c r="I167" s="179">
        <f>ROUND(E167*H167,2)</f>
        <v>0</v>
      </c>
      <c r="J167" s="178"/>
      <c r="K167" s="179">
        <f>ROUND(E167*J167,2)</f>
        <v>0</v>
      </c>
      <c r="L167" s="179">
        <v>21</v>
      </c>
      <c r="M167" s="179">
        <f>G167*(1+L167/100)</f>
        <v>0</v>
      </c>
      <c r="N167" s="177">
        <v>0.1525</v>
      </c>
      <c r="O167" s="177">
        <f>ROUND(E167*N167,2)</f>
        <v>0.37</v>
      </c>
      <c r="P167" s="177">
        <v>0</v>
      </c>
      <c r="Q167" s="177">
        <f>ROUND(E167*P167,2)</f>
        <v>0</v>
      </c>
      <c r="R167" s="179" t="s">
        <v>1657</v>
      </c>
      <c r="S167" s="179" t="s">
        <v>273</v>
      </c>
      <c r="T167" s="180" t="s">
        <v>273</v>
      </c>
      <c r="U167" s="159">
        <v>0.16200000000000001</v>
      </c>
      <c r="V167" s="159">
        <f>ROUND(E167*U167,2)</f>
        <v>0.39</v>
      </c>
      <c r="W167" s="159"/>
      <c r="X167" s="159" t="s">
        <v>337</v>
      </c>
      <c r="Y167" s="159" t="s">
        <v>275</v>
      </c>
      <c r="Z167" s="149"/>
      <c r="AA167" s="149"/>
      <c r="AB167" s="149"/>
      <c r="AC167" s="149"/>
      <c r="AD167" s="149"/>
      <c r="AE167" s="149"/>
      <c r="AF167" s="149"/>
      <c r="AG167" s="149" t="s">
        <v>338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319" t="s">
        <v>1698</v>
      </c>
      <c r="D168" s="320"/>
      <c r="E168" s="320"/>
      <c r="F168" s="320"/>
      <c r="G168" s="320"/>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c r="A169" s="156"/>
      <c r="B169" s="157"/>
      <c r="C169" s="203" t="s">
        <v>1699</v>
      </c>
      <c r="D169" s="195"/>
      <c r="E169" s="196">
        <v>2.4350000000000001</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c r="A170" s="174">
        <v>53</v>
      </c>
      <c r="B170" s="175" t="s">
        <v>1700</v>
      </c>
      <c r="C170" s="190" t="s">
        <v>1701</v>
      </c>
      <c r="D170" s="176" t="s">
        <v>364</v>
      </c>
      <c r="E170" s="177">
        <v>6</v>
      </c>
      <c r="F170" s="178"/>
      <c r="G170" s="179">
        <f>ROUND(E170*F170,2)</f>
        <v>0</v>
      </c>
      <c r="H170" s="178"/>
      <c r="I170" s="179">
        <f>ROUND(E170*H170,2)</f>
        <v>0</v>
      </c>
      <c r="J170" s="178"/>
      <c r="K170" s="179">
        <f>ROUND(E170*J170,2)</f>
        <v>0</v>
      </c>
      <c r="L170" s="179">
        <v>21</v>
      </c>
      <c r="M170" s="179">
        <f>G170*(1+L170/100)</f>
        <v>0</v>
      </c>
      <c r="N170" s="177">
        <v>1.0999999999999999E-2</v>
      </c>
      <c r="O170" s="177">
        <f>ROUND(E170*N170,2)</f>
        <v>7.0000000000000007E-2</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1702</v>
      </c>
      <c r="D171" s="195"/>
      <c r="E171" s="196">
        <v>6</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c r="A172" s="164" t="s">
        <v>268</v>
      </c>
      <c r="B172" s="165" t="s">
        <v>171</v>
      </c>
      <c r="C172" s="189" t="s">
        <v>172</v>
      </c>
      <c r="D172" s="166"/>
      <c r="E172" s="167"/>
      <c r="F172" s="168"/>
      <c r="G172" s="168">
        <f>SUMIF(AG173:AG173,"&lt;&gt;NOR",G173:G173)</f>
        <v>0</v>
      </c>
      <c r="H172" s="168"/>
      <c r="I172" s="168">
        <f>SUM(I173:I173)</f>
        <v>0</v>
      </c>
      <c r="J172" s="168"/>
      <c r="K172" s="168">
        <f>SUM(K173:K173)</f>
        <v>0</v>
      </c>
      <c r="L172" s="168"/>
      <c r="M172" s="168">
        <f>SUM(M173:M173)</f>
        <v>0</v>
      </c>
      <c r="N172" s="167"/>
      <c r="O172" s="167">
        <f>SUM(O173:O173)</f>
        <v>0.09</v>
      </c>
      <c r="P172" s="167"/>
      <c r="Q172" s="167">
        <f>SUM(Q173:Q173)</f>
        <v>0</v>
      </c>
      <c r="R172" s="168"/>
      <c r="S172" s="168"/>
      <c r="T172" s="169"/>
      <c r="U172" s="163"/>
      <c r="V172" s="163">
        <f>SUM(V173:V173)</f>
        <v>3.9</v>
      </c>
      <c r="W172" s="163"/>
      <c r="X172" s="163"/>
      <c r="Y172" s="163"/>
      <c r="AG172" t="s">
        <v>269</v>
      </c>
    </row>
    <row r="173" spans="1:60" outlineLevel="1">
      <c r="A173" s="182">
        <v>54</v>
      </c>
      <c r="B173" s="183" t="s">
        <v>797</v>
      </c>
      <c r="C173" s="191" t="s">
        <v>798</v>
      </c>
      <c r="D173" s="184" t="s">
        <v>433</v>
      </c>
      <c r="E173" s="185">
        <v>15</v>
      </c>
      <c r="F173" s="186"/>
      <c r="G173" s="187">
        <f>ROUND(E173*F173,2)</f>
        <v>0</v>
      </c>
      <c r="H173" s="186"/>
      <c r="I173" s="187">
        <f>ROUND(E173*H173,2)</f>
        <v>0</v>
      </c>
      <c r="J173" s="186"/>
      <c r="K173" s="187">
        <f>ROUND(E173*J173,2)</f>
        <v>0</v>
      </c>
      <c r="L173" s="187">
        <v>21</v>
      </c>
      <c r="M173" s="187">
        <f>G173*(1+L173/100)</f>
        <v>0</v>
      </c>
      <c r="N173" s="185">
        <v>5.9100000000000003E-3</v>
      </c>
      <c r="O173" s="185">
        <f>ROUND(E173*N173,2)</f>
        <v>0.09</v>
      </c>
      <c r="P173" s="185">
        <v>0</v>
      </c>
      <c r="Q173" s="185">
        <f>ROUND(E173*P173,2)</f>
        <v>0</v>
      </c>
      <c r="R173" s="187" t="s">
        <v>799</v>
      </c>
      <c r="S173" s="187" t="s">
        <v>273</v>
      </c>
      <c r="T173" s="188" t="s">
        <v>273</v>
      </c>
      <c r="U173" s="159">
        <v>0.26</v>
      </c>
      <c r="V173" s="159">
        <f>ROUND(E173*U173,2)</f>
        <v>3.9</v>
      </c>
      <c r="W173" s="159"/>
      <c r="X173" s="159" t="s">
        <v>337</v>
      </c>
      <c r="Y173" s="159" t="s">
        <v>275</v>
      </c>
      <c r="Z173" s="149"/>
      <c r="AA173" s="149"/>
      <c r="AB173" s="149"/>
      <c r="AC173" s="149"/>
      <c r="AD173" s="149"/>
      <c r="AE173" s="149"/>
      <c r="AF173" s="149"/>
      <c r="AG173" s="149" t="s">
        <v>338</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c r="A174" s="164" t="s">
        <v>268</v>
      </c>
      <c r="B174" s="165" t="s">
        <v>176</v>
      </c>
      <c r="C174" s="189" t="s">
        <v>177</v>
      </c>
      <c r="D174" s="166"/>
      <c r="E174" s="167"/>
      <c r="F174" s="168"/>
      <c r="G174" s="168">
        <f>SUMIF(AG175:AG207,"&lt;&gt;NOR",G175:G207)</f>
        <v>0</v>
      </c>
      <c r="H174" s="168"/>
      <c r="I174" s="168">
        <f>SUM(I175:I207)</f>
        <v>0</v>
      </c>
      <c r="J174" s="168"/>
      <c r="K174" s="168">
        <f>SUM(K175:K207)</f>
        <v>0</v>
      </c>
      <c r="L174" s="168"/>
      <c r="M174" s="168">
        <f>SUM(M175:M207)</f>
        <v>0</v>
      </c>
      <c r="N174" s="167"/>
      <c r="O174" s="167">
        <f>SUM(O175:O207)</f>
        <v>0</v>
      </c>
      <c r="P174" s="167"/>
      <c r="Q174" s="167">
        <f>SUM(Q175:Q207)</f>
        <v>28.87</v>
      </c>
      <c r="R174" s="168"/>
      <c r="S174" s="168"/>
      <c r="T174" s="169"/>
      <c r="U174" s="163"/>
      <c r="V174" s="163">
        <f>SUM(V175:V207)</f>
        <v>114.21000000000002</v>
      </c>
      <c r="W174" s="163"/>
      <c r="X174" s="163"/>
      <c r="Y174" s="163"/>
      <c r="AG174" t="s">
        <v>269</v>
      </c>
    </row>
    <row r="175" spans="1:60" ht="22.5" outlineLevel="1">
      <c r="A175" s="174">
        <v>55</v>
      </c>
      <c r="B175" s="175" t="s">
        <v>1703</v>
      </c>
      <c r="C175" s="190" t="s">
        <v>1704</v>
      </c>
      <c r="D175" s="176" t="s">
        <v>433</v>
      </c>
      <c r="E175" s="177">
        <v>8.7002500000000005</v>
      </c>
      <c r="F175" s="178"/>
      <c r="G175" s="179">
        <f>ROUND(E175*F175,2)</f>
        <v>0</v>
      </c>
      <c r="H175" s="178"/>
      <c r="I175" s="179">
        <f>ROUND(E175*H175,2)</f>
        <v>0</v>
      </c>
      <c r="J175" s="178"/>
      <c r="K175" s="179">
        <f>ROUND(E175*J175,2)</f>
        <v>0</v>
      </c>
      <c r="L175" s="179">
        <v>21</v>
      </c>
      <c r="M175" s="179">
        <f>G175*(1+L175/100)</f>
        <v>0</v>
      </c>
      <c r="N175" s="177">
        <v>0</v>
      </c>
      <c r="O175" s="177">
        <f>ROUND(E175*N175,2)</f>
        <v>0</v>
      </c>
      <c r="P175" s="177">
        <v>0.22500000000000001</v>
      </c>
      <c r="Q175" s="177">
        <f>ROUND(E175*P175,2)</f>
        <v>1.96</v>
      </c>
      <c r="R175" s="179" t="s">
        <v>1657</v>
      </c>
      <c r="S175" s="179" t="s">
        <v>273</v>
      </c>
      <c r="T175" s="180" t="s">
        <v>273</v>
      </c>
      <c r="U175" s="159">
        <v>0.14199999999999999</v>
      </c>
      <c r="V175" s="159">
        <f>ROUND(E175*U175,2)</f>
        <v>1.24</v>
      </c>
      <c r="W175" s="159"/>
      <c r="X175" s="159" t="s">
        <v>337</v>
      </c>
      <c r="Y175" s="159" t="s">
        <v>275</v>
      </c>
      <c r="Z175" s="149"/>
      <c r="AA175" s="149"/>
      <c r="AB175" s="149"/>
      <c r="AC175" s="149"/>
      <c r="AD175" s="149"/>
      <c r="AE175" s="149"/>
      <c r="AF175" s="149"/>
      <c r="AG175" s="149" t="s">
        <v>338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c r="A176" s="156"/>
      <c r="B176" s="157"/>
      <c r="C176" s="319" t="s">
        <v>1705</v>
      </c>
      <c r="D176" s="320"/>
      <c r="E176" s="320"/>
      <c r="F176" s="320"/>
      <c r="G176" s="320"/>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340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1706</v>
      </c>
      <c r="D177" s="195"/>
      <c r="E177" s="196">
        <v>8.7002500000000005</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c r="A178" s="174">
        <v>56</v>
      </c>
      <c r="B178" s="175" t="s">
        <v>1707</v>
      </c>
      <c r="C178" s="190" t="s">
        <v>1708</v>
      </c>
      <c r="D178" s="176" t="s">
        <v>469</v>
      </c>
      <c r="E178" s="177">
        <v>4.1449999999999996</v>
      </c>
      <c r="F178" s="178"/>
      <c r="G178" s="179">
        <f>ROUND(E178*F178,2)</f>
        <v>0</v>
      </c>
      <c r="H178" s="178"/>
      <c r="I178" s="179">
        <f>ROUND(E178*H178,2)</f>
        <v>0</v>
      </c>
      <c r="J178" s="178"/>
      <c r="K178" s="179">
        <f>ROUND(E178*J178,2)</f>
        <v>0</v>
      </c>
      <c r="L178" s="179">
        <v>21</v>
      </c>
      <c r="M178" s="179">
        <f>G178*(1+L178/100)</f>
        <v>0</v>
      </c>
      <c r="N178" s="177">
        <v>0</v>
      </c>
      <c r="O178" s="177">
        <f>ROUND(E178*N178,2)</f>
        <v>0</v>
      </c>
      <c r="P178" s="177">
        <v>0.22</v>
      </c>
      <c r="Q178" s="177">
        <f>ROUND(E178*P178,2)</f>
        <v>0.91</v>
      </c>
      <c r="R178" s="179" t="s">
        <v>1657</v>
      </c>
      <c r="S178" s="179" t="s">
        <v>273</v>
      </c>
      <c r="T178" s="180" t="s">
        <v>273</v>
      </c>
      <c r="U178" s="159">
        <v>0.14299999999999999</v>
      </c>
      <c r="V178" s="159">
        <f>ROUND(E178*U178,2)</f>
        <v>0.59</v>
      </c>
      <c r="W178" s="159"/>
      <c r="X178" s="159" t="s">
        <v>337</v>
      </c>
      <c r="Y178" s="159" t="s">
        <v>275</v>
      </c>
      <c r="Z178" s="149"/>
      <c r="AA178" s="149"/>
      <c r="AB178" s="149"/>
      <c r="AC178" s="149"/>
      <c r="AD178" s="149"/>
      <c r="AE178" s="149"/>
      <c r="AF178" s="149"/>
      <c r="AG178" s="149" t="s">
        <v>338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c r="A179" s="156"/>
      <c r="B179" s="157"/>
      <c r="C179" s="319" t="s">
        <v>1709</v>
      </c>
      <c r="D179" s="320"/>
      <c r="E179" s="320"/>
      <c r="F179" s="320"/>
      <c r="G179" s="320"/>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340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81" t="str">
        <f>C179</f>
        <v>s vybouráním lože, s přemístěním hmot na skládku na vzdálenost do 3 m nebo naložením na dopravní prostředek</v>
      </c>
      <c r="BB179" s="149"/>
      <c r="BC179" s="149"/>
      <c r="BD179" s="149"/>
      <c r="BE179" s="149"/>
      <c r="BF179" s="149"/>
      <c r="BG179" s="149"/>
      <c r="BH179" s="149"/>
    </row>
    <row r="180" spans="1:60" outlineLevel="2">
      <c r="A180" s="156"/>
      <c r="B180" s="157"/>
      <c r="C180" s="203" t="s">
        <v>1710</v>
      </c>
      <c r="D180" s="195"/>
      <c r="E180" s="196">
        <v>4.1449999999999996</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c r="A181" s="174">
        <v>57</v>
      </c>
      <c r="B181" s="175" t="s">
        <v>1711</v>
      </c>
      <c r="C181" s="190" t="s">
        <v>1712</v>
      </c>
      <c r="D181" s="176" t="s">
        <v>469</v>
      </c>
      <c r="E181" s="177">
        <v>2.5</v>
      </c>
      <c r="F181" s="178"/>
      <c r="G181" s="179">
        <f>ROUND(E181*F181,2)</f>
        <v>0</v>
      </c>
      <c r="H181" s="178"/>
      <c r="I181" s="179">
        <f>ROUND(E181*H181,2)</f>
        <v>0</v>
      </c>
      <c r="J181" s="178"/>
      <c r="K181" s="179">
        <f>ROUND(E181*J181,2)</f>
        <v>0</v>
      </c>
      <c r="L181" s="179">
        <v>21</v>
      </c>
      <c r="M181" s="179">
        <f>G181*(1+L181/100)</f>
        <v>0</v>
      </c>
      <c r="N181" s="177">
        <v>0</v>
      </c>
      <c r="O181" s="177">
        <f>ROUND(E181*N181,2)</f>
        <v>0</v>
      </c>
      <c r="P181" s="177">
        <v>0.11738999999999999</v>
      </c>
      <c r="Q181" s="177">
        <f>ROUND(E181*P181,2)</f>
        <v>0.28999999999999998</v>
      </c>
      <c r="R181" s="179" t="s">
        <v>1657</v>
      </c>
      <c r="S181" s="179" t="s">
        <v>273</v>
      </c>
      <c r="T181" s="180" t="s">
        <v>273</v>
      </c>
      <c r="U181" s="159">
        <v>0.20799999999999999</v>
      </c>
      <c r="V181" s="159">
        <f>ROUND(E181*U181,2)</f>
        <v>0.52</v>
      </c>
      <c r="W181" s="159"/>
      <c r="X181" s="159" t="s">
        <v>337</v>
      </c>
      <c r="Y181" s="159" t="s">
        <v>275</v>
      </c>
      <c r="Z181" s="149"/>
      <c r="AA181" s="149"/>
      <c r="AB181" s="149"/>
      <c r="AC181" s="149"/>
      <c r="AD181" s="149"/>
      <c r="AE181" s="149"/>
      <c r="AF181" s="149"/>
      <c r="AG181" s="149" t="s">
        <v>338</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c r="A182" s="156"/>
      <c r="B182" s="157"/>
      <c r="C182" s="319" t="s">
        <v>1713</v>
      </c>
      <c r="D182" s="320"/>
      <c r="E182" s="320"/>
      <c r="F182" s="320"/>
      <c r="G182" s="320"/>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340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308" t="s">
        <v>1713</v>
      </c>
      <c r="D183" s="309"/>
      <c r="E183" s="309"/>
      <c r="F183" s="309"/>
      <c r="G183" s="30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278</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c r="A184" s="156"/>
      <c r="B184" s="157"/>
      <c r="C184" s="203" t="s">
        <v>1714</v>
      </c>
      <c r="D184" s="195"/>
      <c r="E184" s="196">
        <v>2.5</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58</v>
      </c>
      <c r="B185" s="175" t="s">
        <v>849</v>
      </c>
      <c r="C185" s="190" t="s">
        <v>850</v>
      </c>
      <c r="D185" s="176" t="s">
        <v>335</v>
      </c>
      <c r="E185" s="177">
        <v>4.7439999999999998</v>
      </c>
      <c r="F185" s="178"/>
      <c r="G185" s="179">
        <f>ROUND(E185*F185,2)</f>
        <v>0</v>
      </c>
      <c r="H185" s="178"/>
      <c r="I185" s="179">
        <f>ROUND(E185*H185,2)</f>
        <v>0</v>
      </c>
      <c r="J185" s="178"/>
      <c r="K185" s="179">
        <f>ROUND(E185*J185,2)</f>
        <v>0</v>
      </c>
      <c r="L185" s="179">
        <v>21</v>
      </c>
      <c r="M185" s="179">
        <f>G185*(1+L185/100)</f>
        <v>0</v>
      </c>
      <c r="N185" s="177">
        <v>0</v>
      </c>
      <c r="O185" s="177">
        <f>ROUND(E185*N185,2)</f>
        <v>0</v>
      </c>
      <c r="P185" s="177">
        <v>2</v>
      </c>
      <c r="Q185" s="177">
        <f>ROUND(E185*P185,2)</f>
        <v>9.49</v>
      </c>
      <c r="R185" s="179" t="s">
        <v>851</v>
      </c>
      <c r="S185" s="179" t="s">
        <v>273</v>
      </c>
      <c r="T185" s="180" t="s">
        <v>273</v>
      </c>
      <c r="U185" s="159">
        <v>6.4359999999999999</v>
      </c>
      <c r="V185" s="159">
        <f>ROUND(E185*U185,2)</f>
        <v>30.53</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19" t="s">
        <v>852</v>
      </c>
      <c r="D186" s="320"/>
      <c r="E186" s="320"/>
      <c r="F186" s="320"/>
      <c r="G186" s="320"/>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340</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1715</v>
      </c>
      <c r="D187" s="195"/>
      <c r="E187" s="196">
        <v>4.0720000000000001</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c r="A188" s="156"/>
      <c r="B188" s="157"/>
      <c r="C188" s="203" t="s">
        <v>1716</v>
      </c>
      <c r="D188" s="195"/>
      <c r="E188" s="196">
        <v>0.67200000000000004</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342</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c r="A189" s="174">
        <v>59</v>
      </c>
      <c r="B189" s="175" t="s">
        <v>1717</v>
      </c>
      <c r="C189" s="190" t="s">
        <v>1718</v>
      </c>
      <c r="D189" s="176" t="s">
        <v>335</v>
      </c>
      <c r="E189" s="177">
        <v>3.2353999999999998</v>
      </c>
      <c r="F189" s="178"/>
      <c r="G189" s="179">
        <f>ROUND(E189*F189,2)</f>
        <v>0</v>
      </c>
      <c r="H189" s="178"/>
      <c r="I189" s="179">
        <f>ROUND(E189*H189,2)</f>
        <v>0</v>
      </c>
      <c r="J189" s="178"/>
      <c r="K189" s="179">
        <f>ROUND(E189*J189,2)</f>
        <v>0</v>
      </c>
      <c r="L189" s="179">
        <v>21</v>
      </c>
      <c r="M189" s="179">
        <f>G189*(1+L189/100)</f>
        <v>0</v>
      </c>
      <c r="N189" s="177">
        <v>1.47E-3</v>
      </c>
      <c r="O189" s="177">
        <f>ROUND(E189*N189,2)</f>
        <v>0</v>
      </c>
      <c r="P189" s="177">
        <v>2.4</v>
      </c>
      <c r="Q189" s="177">
        <f>ROUND(E189*P189,2)</f>
        <v>7.76</v>
      </c>
      <c r="R189" s="179" t="s">
        <v>851</v>
      </c>
      <c r="S189" s="179" t="s">
        <v>273</v>
      </c>
      <c r="T189" s="180" t="s">
        <v>273</v>
      </c>
      <c r="U189" s="159">
        <v>8.5</v>
      </c>
      <c r="V189" s="159">
        <f>ROUND(E189*U189,2)</f>
        <v>27.5</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2.5" outlineLevel="2">
      <c r="A190" s="156"/>
      <c r="B190" s="157"/>
      <c r="C190" s="319" t="s">
        <v>1719</v>
      </c>
      <c r="D190" s="320"/>
      <c r="E190" s="320"/>
      <c r="F190" s="320"/>
      <c r="G190" s="320"/>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nebo vybourání otvorů průřezové plochy přes 4 m2 ve zdivu železobetonovém, včetně pomocného lešení o výšce podlahy do 1900 mm a pro zatížení do 1,5 kPa  (150 kg/m2),</v>
      </c>
      <c r="BB190" s="149"/>
      <c r="BC190" s="149"/>
      <c r="BD190" s="149"/>
      <c r="BE190" s="149"/>
      <c r="BF190" s="149"/>
      <c r="BG190" s="149"/>
      <c r="BH190" s="149"/>
    </row>
    <row r="191" spans="1:60" outlineLevel="2">
      <c r="A191" s="156"/>
      <c r="B191" s="157"/>
      <c r="C191" s="203" t="s">
        <v>1720</v>
      </c>
      <c r="D191" s="195"/>
      <c r="E191" s="196">
        <v>0.16389999999999999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c r="A192" s="156"/>
      <c r="B192" s="157"/>
      <c r="C192" s="203" t="s">
        <v>1721</v>
      </c>
      <c r="D192" s="195"/>
      <c r="E192" s="196">
        <v>3.0714999999999999</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342</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c r="A193" s="174">
        <v>60</v>
      </c>
      <c r="B193" s="175" t="s">
        <v>1722</v>
      </c>
      <c r="C193" s="190" t="s">
        <v>1723</v>
      </c>
      <c r="D193" s="176" t="s">
        <v>469</v>
      </c>
      <c r="E193" s="177">
        <v>24</v>
      </c>
      <c r="F193" s="178"/>
      <c r="G193" s="179">
        <f>ROUND(E193*F193,2)</f>
        <v>0</v>
      </c>
      <c r="H193" s="178"/>
      <c r="I193" s="179">
        <f>ROUND(E193*H193,2)</f>
        <v>0</v>
      </c>
      <c r="J193" s="178"/>
      <c r="K193" s="179">
        <f>ROUND(E193*J193,2)</f>
        <v>0</v>
      </c>
      <c r="L193" s="179">
        <v>21</v>
      </c>
      <c r="M193" s="179">
        <f>G193*(1+L193/100)</f>
        <v>0</v>
      </c>
      <c r="N193" s="177">
        <v>0</v>
      </c>
      <c r="O193" s="177">
        <f>ROUND(E193*N193,2)</f>
        <v>0</v>
      </c>
      <c r="P193" s="177">
        <v>7.0000000000000007E-2</v>
      </c>
      <c r="Q193" s="177">
        <f>ROUND(E193*P193,2)</f>
        <v>1.68</v>
      </c>
      <c r="R193" s="179" t="s">
        <v>851</v>
      </c>
      <c r="S193" s="179" t="s">
        <v>273</v>
      </c>
      <c r="T193" s="180" t="s">
        <v>273</v>
      </c>
      <c r="U193" s="159">
        <v>0.64</v>
      </c>
      <c r="V193" s="159">
        <f>ROUND(E193*U193,2)</f>
        <v>15.36</v>
      </c>
      <c r="W193" s="159"/>
      <c r="X193" s="159" t="s">
        <v>337</v>
      </c>
      <c r="Y193" s="159" t="s">
        <v>275</v>
      </c>
      <c r="Z193" s="149"/>
      <c r="AA193" s="149"/>
      <c r="AB193" s="149"/>
      <c r="AC193" s="149"/>
      <c r="AD193" s="149"/>
      <c r="AE193" s="149"/>
      <c r="AF193" s="149"/>
      <c r="AG193" s="149" t="s">
        <v>338</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c r="A194" s="156"/>
      <c r="B194" s="157"/>
      <c r="C194" s="203" t="s">
        <v>1724</v>
      </c>
      <c r="D194" s="195"/>
      <c r="E194" s="196">
        <v>24</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342</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c r="A195" s="174">
        <v>61</v>
      </c>
      <c r="B195" s="175" t="s">
        <v>1725</v>
      </c>
      <c r="C195" s="190" t="s">
        <v>1726</v>
      </c>
      <c r="D195" s="176" t="s">
        <v>433</v>
      </c>
      <c r="E195" s="177">
        <v>8.2799999999999994</v>
      </c>
      <c r="F195" s="178"/>
      <c r="G195" s="179">
        <f>ROUND(E195*F195,2)</f>
        <v>0</v>
      </c>
      <c r="H195" s="178"/>
      <c r="I195" s="179">
        <f>ROUND(E195*H195,2)</f>
        <v>0</v>
      </c>
      <c r="J195" s="178"/>
      <c r="K195" s="179">
        <f>ROUND(E195*J195,2)</f>
        <v>0</v>
      </c>
      <c r="L195" s="179">
        <v>21</v>
      </c>
      <c r="M195" s="179">
        <f>G195*(1+L195/100)</f>
        <v>0</v>
      </c>
      <c r="N195" s="177">
        <v>0</v>
      </c>
      <c r="O195" s="177">
        <f>ROUND(E195*N195,2)</f>
        <v>0</v>
      </c>
      <c r="P195" s="177">
        <v>0.432</v>
      </c>
      <c r="Q195" s="177">
        <f>ROUND(E195*P195,2)</f>
        <v>3.58</v>
      </c>
      <c r="R195" s="179" t="s">
        <v>851</v>
      </c>
      <c r="S195" s="179" t="s">
        <v>273</v>
      </c>
      <c r="T195" s="180" t="s">
        <v>273</v>
      </c>
      <c r="U195" s="159">
        <v>3</v>
      </c>
      <c r="V195" s="159">
        <f>ROUND(E195*U195,2)</f>
        <v>24.84</v>
      </c>
      <c r="W195" s="159"/>
      <c r="X195" s="159" t="s">
        <v>337</v>
      </c>
      <c r="Y195" s="159" t="s">
        <v>275</v>
      </c>
      <c r="Z195" s="149"/>
      <c r="AA195" s="149"/>
      <c r="AB195" s="149"/>
      <c r="AC195" s="149"/>
      <c r="AD195" s="149"/>
      <c r="AE195" s="149"/>
      <c r="AF195" s="149"/>
      <c r="AG195" s="149" t="s">
        <v>338</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c r="A196" s="156"/>
      <c r="B196" s="157"/>
      <c r="C196" s="203" t="s">
        <v>1727</v>
      </c>
      <c r="D196" s="195"/>
      <c r="E196" s="196">
        <v>8.2799999999999994</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342</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22.5" outlineLevel="1">
      <c r="A197" s="174">
        <v>62</v>
      </c>
      <c r="B197" s="175" t="s">
        <v>1728</v>
      </c>
      <c r="C197" s="190" t="s">
        <v>1729</v>
      </c>
      <c r="D197" s="176" t="s">
        <v>335</v>
      </c>
      <c r="E197" s="177">
        <v>1.1946300000000001</v>
      </c>
      <c r="F197" s="178"/>
      <c r="G197" s="179">
        <f>ROUND(E197*F197,2)</f>
        <v>0</v>
      </c>
      <c r="H197" s="178"/>
      <c r="I197" s="179">
        <f>ROUND(E197*H197,2)</f>
        <v>0</v>
      </c>
      <c r="J197" s="178"/>
      <c r="K197" s="179">
        <f>ROUND(E197*J197,2)</f>
        <v>0</v>
      </c>
      <c r="L197" s="179">
        <v>21</v>
      </c>
      <c r="M197" s="179">
        <f>G197*(1+L197/100)</f>
        <v>0</v>
      </c>
      <c r="N197" s="177">
        <v>0</v>
      </c>
      <c r="O197" s="177">
        <f>ROUND(E197*N197,2)</f>
        <v>0</v>
      </c>
      <c r="P197" s="177">
        <v>2.2000000000000002</v>
      </c>
      <c r="Q197" s="177">
        <f>ROUND(E197*P197,2)</f>
        <v>2.63</v>
      </c>
      <c r="R197" s="179" t="s">
        <v>851</v>
      </c>
      <c r="S197" s="179" t="s">
        <v>273</v>
      </c>
      <c r="T197" s="180" t="s">
        <v>273</v>
      </c>
      <c r="U197" s="159">
        <v>9.07</v>
      </c>
      <c r="V197" s="159">
        <f>ROUND(E197*U197,2)</f>
        <v>10.84</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1730</v>
      </c>
      <c r="D198" s="195"/>
      <c r="E198" s="196">
        <v>0.77763000000000004</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203" t="s">
        <v>1731</v>
      </c>
      <c r="D199" s="195"/>
      <c r="E199" s="196">
        <v>0.22500000000000001</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342</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203" t="s">
        <v>1732</v>
      </c>
      <c r="D200" s="195"/>
      <c r="E200" s="196">
        <v>0.192</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2.5" outlineLevel="1">
      <c r="A201" s="174">
        <v>63</v>
      </c>
      <c r="B201" s="175" t="s">
        <v>1733</v>
      </c>
      <c r="C201" s="190" t="s">
        <v>1734</v>
      </c>
      <c r="D201" s="176" t="s">
        <v>433</v>
      </c>
      <c r="E201" s="177">
        <v>5.1841999999999997</v>
      </c>
      <c r="F201" s="178"/>
      <c r="G201" s="179">
        <f>ROUND(E201*F201,2)</f>
        <v>0</v>
      </c>
      <c r="H201" s="178"/>
      <c r="I201" s="179">
        <f>ROUND(E201*H201,2)</f>
        <v>0</v>
      </c>
      <c r="J201" s="178"/>
      <c r="K201" s="179">
        <f>ROUND(E201*J201,2)</f>
        <v>0</v>
      </c>
      <c r="L201" s="179">
        <v>21</v>
      </c>
      <c r="M201" s="179">
        <f>G201*(1+L201/100)</f>
        <v>0</v>
      </c>
      <c r="N201" s="177">
        <v>0</v>
      </c>
      <c r="O201" s="177">
        <f>ROUND(E201*N201,2)</f>
        <v>0</v>
      </c>
      <c r="P201" s="177">
        <v>0.11</v>
      </c>
      <c r="Q201" s="177">
        <f>ROUND(E201*P201,2)</f>
        <v>0.56999999999999995</v>
      </c>
      <c r="R201" s="179" t="s">
        <v>851</v>
      </c>
      <c r="S201" s="179" t="s">
        <v>273</v>
      </c>
      <c r="T201" s="180" t="s">
        <v>273</v>
      </c>
      <c r="U201" s="159">
        <v>0.34599999999999997</v>
      </c>
      <c r="V201" s="159">
        <f>ROUND(E201*U201,2)</f>
        <v>1.79</v>
      </c>
      <c r="W201" s="159"/>
      <c r="X201" s="159" t="s">
        <v>337</v>
      </c>
      <c r="Y201" s="159" t="s">
        <v>275</v>
      </c>
      <c r="Z201" s="149"/>
      <c r="AA201" s="149"/>
      <c r="AB201" s="149"/>
      <c r="AC201" s="149"/>
      <c r="AD201" s="149"/>
      <c r="AE201" s="149"/>
      <c r="AF201" s="149"/>
      <c r="AG201" s="149" t="s">
        <v>338</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319" t="s">
        <v>898</v>
      </c>
      <c r="D202" s="320"/>
      <c r="E202" s="320"/>
      <c r="F202" s="320"/>
      <c r="G202" s="320"/>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340</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c r="A203" s="156"/>
      <c r="B203" s="157"/>
      <c r="C203" s="203" t="s">
        <v>1735</v>
      </c>
      <c r="D203" s="195"/>
      <c r="E203" s="196">
        <v>5.1841999999999997</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342</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2.5" outlineLevel="1">
      <c r="A204" s="174">
        <v>64</v>
      </c>
      <c r="B204" s="175" t="s">
        <v>1736</v>
      </c>
      <c r="C204" s="190" t="s">
        <v>1737</v>
      </c>
      <c r="D204" s="176" t="s">
        <v>433</v>
      </c>
      <c r="E204" s="177">
        <v>8.7002500000000005</v>
      </c>
      <c r="F204" s="178"/>
      <c r="G204" s="179">
        <f>ROUND(E204*F204,2)</f>
        <v>0</v>
      </c>
      <c r="H204" s="178"/>
      <c r="I204" s="179">
        <f>ROUND(E204*H204,2)</f>
        <v>0</v>
      </c>
      <c r="J204" s="178"/>
      <c r="K204" s="179">
        <f>ROUND(E204*J204,2)</f>
        <v>0</v>
      </c>
      <c r="L204" s="179">
        <v>21</v>
      </c>
      <c r="M204" s="179">
        <f>G204*(1+L204/100)</f>
        <v>0</v>
      </c>
      <c r="N204" s="177">
        <v>0</v>
      </c>
      <c r="O204" s="177">
        <f>ROUND(E204*N204,2)</f>
        <v>0</v>
      </c>
      <c r="P204" s="177">
        <v>0</v>
      </c>
      <c r="Q204" s="177">
        <f>ROUND(E204*P204,2)</f>
        <v>0</v>
      </c>
      <c r="R204" s="179" t="s">
        <v>1657</v>
      </c>
      <c r="S204" s="179" t="s">
        <v>273</v>
      </c>
      <c r="T204" s="180" t="s">
        <v>273</v>
      </c>
      <c r="U204" s="159">
        <v>0.115</v>
      </c>
      <c r="V204" s="159">
        <f>ROUND(E204*U204,2)</f>
        <v>1</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22.5" outlineLevel="2">
      <c r="A205" s="156"/>
      <c r="B205" s="157"/>
      <c r="C205" s="319" t="s">
        <v>1738</v>
      </c>
      <c r="D205" s="320"/>
      <c r="E205" s="320"/>
      <c r="F205" s="320"/>
      <c r="G205" s="320"/>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340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81" t="str">
        <f>C205</f>
        <v>krajníků, desek nebo panelů od spojovacího materiálu s odklizením a uložením očištěných hmot a spojovacího materiálu na skládku na vzdálenost do 10 m</v>
      </c>
      <c r="BB205" s="149"/>
      <c r="BC205" s="149"/>
      <c r="BD205" s="149"/>
      <c r="BE205" s="149"/>
      <c r="BF205" s="149"/>
      <c r="BG205" s="149"/>
      <c r="BH205" s="149"/>
    </row>
    <row r="206" spans="1:60" outlineLevel="2">
      <c r="A206" s="156"/>
      <c r="B206" s="157"/>
      <c r="C206" s="308" t="s">
        <v>1739</v>
      </c>
      <c r="D206" s="309"/>
      <c r="E206" s="309"/>
      <c r="F206" s="309"/>
      <c r="G206" s="30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278</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c r="A207" s="156"/>
      <c r="B207" s="157"/>
      <c r="C207" s="203" t="s">
        <v>1740</v>
      </c>
      <c r="D207" s="195"/>
      <c r="E207" s="196">
        <v>8.7002500000000005</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5</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c r="A208" s="164" t="s">
        <v>268</v>
      </c>
      <c r="B208" s="165" t="s">
        <v>180</v>
      </c>
      <c r="C208" s="189" t="s">
        <v>181</v>
      </c>
      <c r="D208" s="166"/>
      <c r="E208" s="167"/>
      <c r="F208" s="168"/>
      <c r="G208" s="168">
        <f>SUMIF(AG209:AG214,"&lt;&gt;NOR",G209:G214)</f>
        <v>0</v>
      </c>
      <c r="H208" s="168"/>
      <c r="I208" s="168">
        <f>SUM(I209:I214)</f>
        <v>0</v>
      </c>
      <c r="J208" s="168"/>
      <c r="K208" s="168">
        <f>SUM(K209:K214)</f>
        <v>0</v>
      </c>
      <c r="L208" s="168"/>
      <c r="M208" s="168">
        <f>SUM(M209:M214)</f>
        <v>0</v>
      </c>
      <c r="N208" s="167"/>
      <c r="O208" s="167">
        <f>SUM(O209:O214)</f>
        <v>0</v>
      </c>
      <c r="P208" s="167"/>
      <c r="Q208" s="167">
        <f>SUM(Q209:Q214)</f>
        <v>0</v>
      </c>
      <c r="R208" s="168"/>
      <c r="S208" s="168"/>
      <c r="T208" s="169"/>
      <c r="U208" s="163"/>
      <c r="V208" s="163">
        <f>SUM(V209:V214)</f>
        <v>80.510000000000005</v>
      </c>
      <c r="W208" s="163"/>
      <c r="X208" s="163"/>
      <c r="Y208" s="163"/>
      <c r="AG208" t="s">
        <v>269</v>
      </c>
    </row>
    <row r="209" spans="1:60" ht="22.5" outlineLevel="1">
      <c r="A209" s="174">
        <v>65</v>
      </c>
      <c r="B209" s="175" t="s">
        <v>1040</v>
      </c>
      <c r="C209" s="190" t="s">
        <v>1041</v>
      </c>
      <c r="D209" s="176" t="s">
        <v>360</v>
      </c>
      <c r="E209" s="177">
        <v>85.785889999999995</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t="s">
        <v>365</v>
      </c>
      <c r="S209" s="179" t="s">
        <v>273</v>
      </c>
      <c r="T209" s="180" t="s">
        <v>273</v>
      </c>
      <c r="U209" s="159">
        <v>0.9385</v>
      </c>
      <c r="V209" s="159">
        <f>ROUND(E209*U209,2)</f>
        <v>80.510000000000005</v>
      </c>
      <c r="W209" s="159"/>
      <c r="X209" s="159" t="s">
        <v>1042</v>
      </c>
      <c r="Y209" s="159" t="s">
        <v>275</v>
      </c>
      <c r="Z209" s="149"/>
      <c r="AA209" s="149"/>
      <c r="AB209" s="149"/>
      <c r="AC209" s="149"/>
      <c r="AD209" s="149"/>
      <c r="AE209" s="149"/>
      <c r="AF209" s="149"/>
      <c r="AG209" s="149" t="s">
        <v>1043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319" t="s">
        <v>1044</v>
      </c>
      <c r="D210" s="320"/>
      <c r="E210" s="320"/>
      <c r="F210" s="320"/>
      <c r="G210" s="320"/>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340</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c r="A211" s="156"/>
      <c r="B211" s="157"/>
      <c r="C211" s="203" t="s">
        <v>1045</v>
      </c>
      <c r="D211" s="195"/>
      <c r="E211" s="196"/>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2.5" outlineLevel="3">
      <c r="A212" s="156"/>
      <c r="B212" s="157"/>
      <c r="C212" s="203" t="s">
        <v>1741</v>
      </c>
      <c r="D212" s="195"/>
      <c r="E212" s="196"/>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342</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203" t="s">
        <v>1742</v>
      </c>
      <c r="D213" s="195"/>
      <c r="E213" s="196"/>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342</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203" t="s">
        <v>1743</v>
      </c>
      <c r="D214" s="195"/>
      <c r="E214" s="196">
        <v>85.785889999999995</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c r="A215" s="164" t="s">
        <v>268</v>
      </c>
      <c r="B215" s="165" t="s">
        <v>215</v>
      </c>
      <c r="C215" s="189" t="s">
        <v>216</v>
      </c>
      <c r="D215" s="166"/>
      <c r="E215" s="167"/>
      <c r="F215" s="168"/>
      <c r="G215" s="168">
        <f>SUMIF(AG216:AG258,"&lt;&gt;NOR",G216:G258)</f>
        <v>0</v>
      </c>
      <c r="H215" s="168"/>
      <c r="I215" s="168">
        <f>SUM(I216:I258)</f>
        <v>0</v>
      </c>
      <c r="J215" s="168"/>
      <c r="K215" s="168">
        <f>SUM(K216:K258)</f>
        <v>0</v>
      </c>
      <c r="L215" s="168"/>
      <c r="M215" s="168">
        <f>SUM(M216:M258)</f>
        <v>0</v>
      </c>
      <c r="N215" s="167"/>
      <c r="O215" s="167">
        <f>SUM(O216:O258)</f>
        <v>0.73</v>
      </c>
      <c r="P215" s="167"/>
      <c r="Q215" s="167">
        <f>SUM(Q216:Q258)</f>
        <v>0</v>
      </c>
      <c r="R215" s="168"/>
      <c r="S215" s="168"/>
      <c r="T215" s="169"/>
      <c r="U215" s="163"/>
      <c r="V215" s="163">
        <f>SUM(V216:V258)</f>
        <v>2.41</v>
      </c>
      <c r="W215" s="163"/>
      <c r="X215" s="163"/>
      <c r="Y215" s="163"/>
      <c r="AG215" t="s">
        <v>269</v>
      </c>
    </row>
    <row r="216" spans="1:60" outlineLevel="1">
      <c r="A216" s="174">
        <v>66</v>
      </c>
      <c r="B216" s="175" t="s">
        <v>1744</v>
      </c>
      <c r="C216" s="190" t="s">
        <v>1745</v>
      </c>
      <c r="D216" s="176" t="s">
        <v>364</v>
      </c>
      <c r="E216" s="177">
        <v>1</v>
      </c>
      <c r="F216" s="178"/>
      <c r="G216" s="179">
        <f>ROUND(E216*F216,2)</f>
        <v>0</v>
      </c>
      <c r="H216" s="178"/>
      <c r="I216" s="179">
        <f>ROUND(E216*H216,2)</f>
        <v>0</v>
      </c>
      <c r="J216" s="178"/>
      <c r="K216" s="179">
        <f>ROUND(E216*J216,2)</f>
        <v>0</v>
      </c>
      <c r="L216" s="179">
        <v>21</v>
      </c>
      <c r="M216" s="179">
        <f>G216*(1+L216/100)</f>
        <v>0</v>
      </c>
      <c r="N216" s="177">
        <v>0.09</v>
      </c>
      <c r="O216" s="177">
        <f>ROUND(E216*N216,2)</f>
        <v>0.09</v>
      </c>
      <c r="P216" s="177">
        <v>0</v>
      </c>
      <c r="Q216" s="177">
        <f>ROUND(E216*P216,2)</f>
        <v>0</v>
      </c>
      <c r="R216" s="179"/>
      <c r="S216" s="179" t="s">
        <v>323</v>
      </c>
      <c r="T216" s="180" t="s">
        <v>274</v>
      </c>
      <c r="U216" s="159">
        <v>0</v>
      </c>
      <c r="V216" s="159">
        <f>ROUND(E216*U216,2)</f>
        <v>0</v>
      </c>
      <c r="W216" s="159"/>
      <c r="X216" s="159" t="s">
        <v>337</v>
      </c>
      <c r="Y216" s="159" t="s">
        <v>275</v>
      </c>
      <c r="Z216" s="149"/>
      <c r="AA216" s="149"/>
      <c r="AB216" s="149"/>
      <c r="AC216" s="149"/>
      <c r="AD216" s="149"/>
      <c r="AE216" s="149"/>
      <c r="AF216" s="149"/>
      <c r="AG216" s="149" t="s">
        <v>338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310" t="s">
        <v>1746</v>
      </c>
      <c r="D217" s="311"/>
      <c r="E217" s="311"/>
      <c r="F217" s="311"/>
      <c r="G217" s="311"/>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278</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c r="A218" s="156"/>
      <c r="B218" s="157"/>
      <c r="C218" s="308" t="s">
        <v>1747</v>
      </c>
      <c r="D218" s="309"/>
      <c r="E218" s="309"/>
      <c r="F218" s="309"/>
      <c r="G218" s="309"/>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278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c r="A219" s="156"/>
      <c r="B219" s="157"/>
      <c r="C219" s="308" t="s">
        <v>1315</v>
      </c>
      <c r="D219" s="309"/>
      <c r="E219" s="309"/>
      <c r="F219" s="309"/>
      <c r="G219" s="309"/>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2.5" outlineLevel="1">
      <c r="A220" s="174">
        <v>67</v>
      </c>
      <c r="B220" s="175" t="s">
        <v>1748</v>
      </c>
      <c r="C220" s="190" t="s">
        <v>1749</v>
      </c>
      <c r="D220" s="176" t="s">
        <v>469</v>
      </c>
      <c r="E220" s="177">
        <v>14.11</v>
      </c>
      <c r="F220" s="178"/>
      <c r="G220" s="179">
        <f>ROUND(E220*F220,2)</f>
        <v>0</v>
      </c>
      <c r="H220" s="178"/>
      <c r="I220" s="179">
        <f>ROUND(E220*H220,2)</f>
        <v>0</v>
      </c>
      <c r="J220" s="178"/>
      <c r="K220" s="179">
        <f>ROUND(E220*J220,2)</f>
        <v>0</v>
      </c>
      <c r="L220" s="179">
        <v>21</v>
      </c>
      <c r="M220" s="179">
        <f>G220*(1+L220/100)</f>
        <v>0</v>
      </c>
      <c r="N220" s="177">
        <v>1.1900000000000001E-2</v>
      </c>
      <c r="O220" s="177">
        <f>ROUND(E220*N220,2)</f>
        <v>0.17</v>
      </c>
      <c r="P220" s="177">
        <v>0</v>
      </c>
      <c r="Q220" s="177">
        <f>ROUND(E220*P220,2)</f>
        <v>0</v>
      </c>
      <c r="R220" s="179"/>
      <c r="S220" s="179" t="s">
        <v>323</v>
      </c>
      <c r="T220" s="180" t="s">
        <v>274</v>
      </c>
      <c r="U220" s="159">
        <v>0</v>
      </c>
      <c r="V220" s="159">
        <f>ROUND(E220*U220,2)</f>
        <v>0</v>
      </c>
      <c r="W220" s="159"/>
      <c r="X220" s="159" t="s">
        <v>337</v>
      </c>
      <c r="Y220" s="159" t="s">
        <v>275</v>
      </c>
      <c r="Z220" s="149"/>
      <c r="AA220" s="149"/>
      <c r="AB220" s="149"/>
      <c r="AC220" s="149"/>
      <c r="AD220" s="149"/>
      <c r="AE220" s="149"/>
      <c r="AF220" s="149"/>
      <c r="AG220" s="149" t="s">
        <v>338</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c r="A221" s="156"/>
      <c r="B221" s="157"/>
      <c r="C221" s="310" t="s">
        <v>1746</v>
      </c>
      <c r="D221" s="311"/>
      <c r="E221" s="311"/>
      <c r="F221" s="311"/>
      <c r="G221" s="311"/>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278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c r="A222" s="156"/>
      <c r="B222" s="157"/>
      <c r="C222" s="308" t="s">
        <v>1747</v>
      </c>
      <c r="D222" s="309"/>
      <c r="E222" s="309"/>
      <c r="F222" s="309"/>
      <c r="G222" s="30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278</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c r="A223" s="156"/>
      <c r="B223" s="157"/>
      <c r="C223" s="308" t="s">
        <v>1315</v>
      </c>
      <c r="D223" s="309"/>
      <c r="E223" s="309"/>
      <c r="F223" s="309"/>
      <c r="G223" s="309"/>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278</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203" t="s">
        <v>1750</v>
      </c>
      <c r="D224" s="195"/>
      <c r="E224" s="196">
        <v>14.11</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342</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22.5" outlineLevel="1">
      <c r="A225" s="174">
        <v>68</v>
      </c>
      <c r="B225" s="175" t="s">
        <v>1751</v>
      </c>
      <c r="C225" s="190" t="s">
        <v>1752</v>
      </c>
      <c r="D225" s="176" t="s">
        <v>364</v>
      </c>
      <c r="E225" s="177">
        <v>1</v>
      </c>
      <c r="F225" s="178"/>
      <c r="G225" s="179">
        <f>ROUND(E225*F225,2)</f>
        <v>0</v>
      </c>
      <c r="H225" s="178"/>
      <c r="I225" s="179">
        <f>ROUND(E225*H225,2)</f>
        <v>0</v>
      </c>
      <c r="J225" s="178"/>
      <c r="K225" s="179">
        <f>ROUND(E225*J225,2)</f>
        <v>0</v>
      </c>
      <c r="L225" s="179">
        <v>21</v>
      </c>
      <c r="M225" s="179">
        <f>G225*(1+L225/100)</f>
        <v>0</v>
      </c>
      <c r="N225" s="177">
        <v>3.8300000000000001E-2</v>
      </c>
      <c r="O225" s="177">
        <f>ROUND(E225*N225,2)</f>
        <v>0.04</v>
      </c>
      <c r="P225" s="177">
        <v>0</v>
      </c>
      <c r="Q225" s="177">
        <f>ROUND(E225*P225,2)</f>
        <v>0</v>
      </c>
      <c r="R225" s="179"/>
      <c r="S225" s="179" t="s">
        <v>323</v>
      </c>
      <c r="T225" s="180" t="s">
        <v>274</v>
      </c>
      <c r="U225" s="159">
        <v>0</v>
      </c>
      <c r="V225" s="159">
        <f>ROUND(E225*U225,2)</f>
        <v>0</v>
      </c>
      <c r="W225" s="159"/>
      <c r="X225" s="159" t="s">
        <v>337</v>
      </c>
      <c r="Y225" s="159" t="s">
        <v>275</v>
      </c>
      <c r="Z225" s="149"/>
      <c r="AA225" s="149"/>
      <c r="AB225" s="149"/>
      <c r="AC225" s="149"/>
      <c r="AD225" s="149"/>
      <c r="AE225" s="149"/>
      <c r="AF225" s="149"/>
      <c r="AG225" s="149" t="s">
        <v>338</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310" t="s">
        <v>1746</v>
      </c>
      <c r="D226" s="311"/>
      <c r="E226" s="311"/>
      <c r="F226" s="311"/>
      <c r="G226" s="311"/>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278</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308" t="s">
        <v>1747</v>
      </c>
      <c r="D227" s="309"/>
      <c r="E227" s="309"/>
      <c r="F227" s="309"/>
      <c r="G227" s="30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278</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308" t="s">
        <v>1753</v>
      </c>
      <c r="D228" s="309"/>
      <c r="E228" s="309"/>
      <c r="F228" s="309"/>
      <c r="G228" s="30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278</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308" t="s">
        <v>1754</v>
      </c>
      <c r="D229" s="309"/>
      <c r="E229" s="309"/>
      <c r="F229" s="309"/>
      <c r="G229" s="309"/>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278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308" t="s">
        <v>1315</v>
      </c>
      <c r="D230" s="309"/>
      <c r="E230" s="309"/>
      <c r="F230" s="309"/>
      <c r="G230" s="309"/>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ht="22.5" outlineLevel="1">
      <c r="A231" s="174">
        <v>69</v>
      </c>
      <c r="B231" s="175" t="s">
        <v>1755</v>
      </c>
      <c r="C231" s="190" t="s">
        <v>1756</v>
      </c>
      <c r="D231" s="176" t="s">
        <v>364</v>
      </c>
      <c r="E231" s="177">
        <v>1</v>
      </c>
      <c r="F231" s="178"/>
      <c r="G231" s="179">
        <f>ROUND(E231*F231,2)</f>
        <v>0</v>
      </c>
      <c r="H231" s="178"/>
      <c r="I231" s="179">
        <f>ROUND(E231*H231,2)</f>
        <v>0</v>
      </c>
      <c r="J231" s="178"/>
      <c r="K231" s="179">
        <f>ROUND(E231*J231,2)</f>
        <v>0</v>
      </c>
      <c r="L231" s="179">
        <v>21</v>
      </c>
      <c r="M231" s="179">
        <f>G231*(1+L231/100)</f>
        <v>0</v>
      </c>
      <c r="N231" s="177">
        <v>2.75E-2</v>
      </c>
      <c r="O231" s="177">
        <f>ROUND(E231*N231,2)</f>
        <v>0.03</v>
      </c>
      <c r="P231" s="177">
        <v>0</v>
      </c>
      <c r="Q231" s="177">
        <f>ROUND(E231*P231,2)</f>
        <v>0</v>
      </c>
      <c r="R231" s="179"/>
      <c r="S231" s="179" t="s">
        <v>323</v>
      </c>
      <c r="T231" s="180" t="s">
        <v>274</v>
      </c>
      <c r="U231" s="159">
        <v>0</v>
      </c>
      <c r="V231" s="159">
        <f>ROUND(E231*U231,2)</f>
        <v>0</v>
      </c>
      <c r="W231" s="159"/>
      <c r="X231" s="159" t="s">
        <v>337</v>
      </c>
      <c r="Y231" s="159" t="s">
        <v>275</v>
      </c>
      <c r="Z231" s="149"/>
      <c r="AA231" s="149"/>
      <c r="AB231" s="149"/>
      <c r="AC231" s="149"/>
      <c r="AD231" s="149"/>
      <c r="AE231" s="149"/>
      <c r="AF231" s="149"/>
      <c r="AG231" s="149" t="s">
        <v>338</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c r="A232" s="156"/>
      <c r="B232" s="157"/>
      <c r="C232" s="310" t="s">
        <v>1746</v>
      </c>
      <c r="D232" s="311"/>
      <c r="E232" s="311"/>
      <c r="F232" s="311"/>
      <c r="G232" s="311"/>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278</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c r="A233" s="156"/>
      <c r="B233" s="157"/>
      <c r="C233" s="308" t="s">
        <v>1747</v>
      </c>
      <c r="D233" s="309"/>
      <c r="E233" s="309"/>
      <c r="F233" s="309"/>
      <c r="G233" s="309"/>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278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c r="A234" s="156"/>
      <c r="B234" s="157"/>
      <c r="C234" s="308" t="s">
        <v>1753</v>
      </c>
      <c r="D234" s="309"/>
      <c r="E234" s="309"/>
      <c r="F234" s="309"/>
      <c r="G234" s="309"/>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c r="A235" s="156"/>
      <c r="B235" s="157"/>
      <c r="C235" s="308" t="s">
        <v>1754</v>
      </c>
      <c r="D235" s="309"/>
      <c r="E235" s="309"/>
      <c r="F235" s="309"/>
      <c r="G235" s="30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278</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308" t="s">
        <v>1315</v>
      </c>
      <c r="D236" s="309"/>
      <c r="E236" s="309"/>
      <c r="F236" s="309"/>
      <c r="G236" s="30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278</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70</v>
      </c>
      <c r="B237" s="175" t="s">
        <v>1757</v>
      </c>
      <c r="C237" s="190" t="s">
        <v>1758</v>
      </c>
      <c r="D237" s="176" t="s">
        <v>364</v>
      </c>
      <c r="E237" s="177">
        <v>1</v>
      </c>
      <c r="F237" s="178"/>
      <c r="G237" s="179">
        <f>ROUND(E237*F237,2)</f>
        <v>0</v>
      </c>
      <c r="H237" s="178"/>
      <c r="I237" s="179">
        <f>ROUND(E237*H237,2)</f>
        <v>0</v>
      </c>
      <c r="J237" s="178"/>
      <c r="K237" s="179">
        <f>ROUND(E237*J237,2)</f>
        <v>0</v>
      </c>
      <c r="L237" s="179">
        <v>21</v>
      </c>
      <c r="M237" s="179">
        <f>G237*(1+L237/100)</f>
        <v>0</v>
      </c>
      <c r="N237" s="177">
        <v>0.2</v>
      </c>
      <c r="O237" s="177">
        <f>ROUND(E237*N237,2)</f>
        <v>0.2</v>
      </c>
      <c r="P237" s="177">
        <v>0</v>
      </c>
      <c r="Q237" s="177">
        <f>ROUND(E237*P237,2)</f>
        <v>0</v>
      </c>
      <c r="R237" s="179"/>
      <c r="S237" s="179" t="s">
        <v>323</v>
      </c>
      <c r="T237" s="180" t="s">
        <v>274</v>
      </c>
      <c r="U237" s="159">
        <v>0</v>
      </c>
      <c r="V237" s="159">
        <f>ROUND(E237*U237,2)</f>
        <v>0</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10" t="s">
        <v>1746</v>
      </c>
      <c r="D238" s="311"/>
      <c r="E238" s="311"/>
      <c r="F238" s="311"/>
      <c r="G238" s="311"/>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278</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c r="A239" s="156"/>
      <c r="B239" s="157"/>
      <c r="C239" s="308" t="s">
        <v>1747</v>
      </c>
      <c r="D239" s="309"/>
      <c r="E239" s="309"/>
      <c r="F239" s="309"/>
      <c r="G239" s="30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c r="A240" s="156"/>
      <c r="B240" s="157"/>
      <c r="C240" s="308" t="s">
        <v>1315</v>
      </c>
      <c r="D240" s="309"/>
      <c r="E240" s="309"/>
      <c r="F240" s="309"/>
      <c r="G240" s="30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278</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71</v>
      </c>
      <c r="B241" s="175" t="s">
        <v>1759</v>
      </c>
      <c r="C241" s="190" t="s">
        <v>1760</v>
      </c>
      <c r="D241" s="176" t="s">
        <v>469</v>
      </c>
      <c r="E241" s="177">
        <v>9.3000000000000007</v>
      </c>
      <c r="F241" s="178"/>
      <c r="G241" s="179">
        <f>ROUND(E241*F241,2)</f>
        <v>0</v>
      </c>
      <c r="H241" s="178"/>
      <c r="I241" s="179">
        <f>ROUND(E241*H241,2)</f>
        <v>0</v>
      </c>
      <c r="J241" s="178"/>
      <c r="K241" s="179">
        <f>ROUND(E241*J241,2)</f>
        <v>0</v>
      </c>
      <c r="L241" s="179">
        <v>21</v>
      </c>
      <c r="M241" s="179">
        <f>G241*(1+L241/100)</f>
        <v>0</v>
      </c>
      <c r="N241" s="177">
        <v>4.4999999999999997E-3</v>
      </c>
      <c r="O241" s="177">
        <f>ROUND(E241*N241,2)</f>
        <v>0.04</v>
      </c>
      <c r="P241" s="177">
        <v>0</v>
      </c>
      <c r="Q241" s="177">
        <f>ROUND(E241*P241,2)</f>
        <v>0</v>
      </c>
      <c r="R241" s="179"/>
      <c r="S241" s="179" t="s">
        <v>323</v>
      </c>
      <c r="T241" s="180" t="s">
        <v>274</v>
      </c>
      <c r="U241" s="159">
        <v>0</v>
      </c>
      <c r="V241" s="159">
        <f>ROUND(E241*U241,2)</f>
        <v>0</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10" t="s">
        <v>1746</v>
      </c>
      <c r="D242" s="311"/>
      <c r="E242" s="311"/>
      <c r="F242" s="311"/>
      <c r="G242" s="311"/>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278</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c r="A243" s="156"/>
      <c r="B243" s="157"/>
      <c r="C243" s="308" t="s">
        <v>1747</v>
      </c>
      <c r="D243" s="309"/>
      <c r="E243" s="309"/>
      <c r="F243" s="309"/>
      <c r="G243" s="309"/>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278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308" t="s">
        <v>1315</v>
      </c>
      <c r="D244" s="309"/>
      <c r="E244" s="309"/>
      <c r="F244" s="309"/>
      <c r="G244" s="30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278</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c r="A245" s="156"/>
      <c r="B245" s="157"/>
      <c r="C245" s="203" t="s">
        <v>1761</v>
      </c>
      <c r="D245" s="195"/>
      <c r="E245" s="196">
        <v>9.3000000000000007</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342</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c r="A246" s="174">
        <v>72</v>
      </c>
      <c r="B246" s="175" t="s">
        <v>1762</v>
      </c>
      <c r="C246" s="190" t="s">
        <v>1763</v>
      </c>
      <c r="D246" s="176" t="s">
        <v>469</v>
      </c>
      <c r="E246" s="177">
        <v>1</v>
      </c>
      <c r="F246" s="178"/>
      <c r="G246" s="179">
        <f>ROUND(E246*F246,2)</f>
        <v>0</v>
      </c>
      <c r="H246" s="178"/>
      <c r="I246" s="179">
        <f>ROUND(E246*H246,2)</f>
        <v>0</v>
      </c>
      <c r="J246" s="178"/>
      <c r="K246" s="179">
        <f>ROUND(E246*J246,2)</f>
        <v>0</v>
      </c>
      <c r="L246" s="179">
        <v>21</v>
      </c>
      <c r="M246" s="179">
        <f>G246*(1+L246/100)</f>
        <v>0</v>
      </c>
      <c r="N246" s="177">
        <v>0.08</v>
      </c>
      <c r="O246" s="177">
        <f>ROUND(E246*N246,2)</f>
        <v>0.08</v>
      </c>
      <c r="P246" s="177">
        <v>0</v>
      </c>
      <c r="Q246" s="177">
        <f>ROUND(E246*P246,2)</f>
        <v>0</v>
      </c>
      <c r="R246" s="179"/>
      <c r="S246" s="179" t="s">
        <v>323</v>
      </c>
      <c r="T246" s="180" t="s">
        <v>274</v>
      </c>
      <c r="U246" s="159">
        <v>0</v>
      </c>
      <c r="V246" s="159">
        <f>ROUND(E246*U246,2)</f>
        <v>0</v>
      </c>
      <c r="W246" s="159"/>
      <c r="X246" s="159" t="s">
        <v>337</v>
      </c>
      <c r="Y246" s="159" t="s">
        <v>275</v>
      </c>
      <c r="Z246" s="149"/>
      <c r="AA246" s="149"/>
      <c r="AB246" s="149"/>
      <c r="AC246" s="149"/>
      <c r="AD246" s="149"/>
      <c r="AE246" s="149"/>
      <c r="AF246" s="149"/>
      <c r="AG246" s="149" t="s">
        <v>338</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c r="A247" s="156"/>
      <c r="B247" s="157"/>
      <c r="C247" s="310" t="s">
        <v>1746</v>
      </c>
      <c r="D247" s="311"/>
      <c r="E247" s="311"/>
      <c r="F247" s="311"/>
      <c r="G247" s="311"/>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278</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308" t="s">
        <v>1315</v>
      </c>
      <c r="D248" s="309"/>
      <c r="E248" s="309"/>
      <c r="F248" s="309"/>
      <c r="G248" s="30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278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122</v>
      </c>
      <c r="D249" s="195"/>
      <c r="E249" s="196">
        <v>1</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ht="22.5" outlineLevel="1">
      <c r="A250" s="174">
        <v>73</v>
      </c>
      <c r="B250" s="175" t="s">
        <v>1764</v>
      </c>
      <c r="C250" s="190" t="s">
        <v>1765</v>
      </c>
      <c r="D250" s="176" t="s">
        <v>469</v>
      </c>
      <c r="E250" s="177">
        <v>1</v>
      </c>
      <c r="F250" s="178"/>
      <c r="G250" s="179">
        <f>ROUND(E250*F250,2)</f>
        <v>0</v>
      </c>
      <c r="H250" s="178"/>
      <c r="I250" s="179">
        <f>ROUND(E250*H250,2)</f>
        <v>0</v>
      </c>
      <c r="J250" s="178"/>
      <c r="K250" s="179">
        <f>ROUND(E250*J250,2)</f>
        <v>0</v>
      </c>
      <c r="L250" s="179">
        <v>21</v>
      </c>
      <c r="M250" s="179">
        <f>G250*(1+L250/100)</f>
        <v>0</v>
      </c>
      <c r="N250" s="177">
        <v>0.08</v>
      </c>
      <c r="O250" s="177">
        <f>ROUND(E250*N250,2)</f>
        <v>0.08</v>
      </c>
      <c r="P250" s="177">
        <v>0</v>
      </c>
      <c r="Q250" s="177">
        <f>ROUND(E250*P250,2)</f>
        <v>0</v>
      </c>
      <c r="R250" s="179"/>
      <c r="S250" s="179" t="s">
        <v>323</v>
      </c>
      <c r="T250" s="180" t="s">
        <v>274</v>
      </c>
      <c r="U250" s="159">
        <v>0</v>
      </c>
      <c r="V250" s="159">
        <f>ROUND(E250*U250,2)</f>
        <v>0</v>
      </c>
      <c r="W250" s="159"/>
      <c r="X250" s="159" t="s">
        <v>337</v>
      </c>
      <c r="Y250" s="159" t="s">
        <v>275</v>
      </c>
      <c r="Z250" s="149"/>
      <c r="AA250" s="149"/>
      <c r="AB250" s="149"/>
      <c r="AC250" s="149"/>
      <c r="AD250" s="149"/>
      <c r="AE250" s="149"/>
      <c r="AF250" s="149"/>
      <c r="AG250" s="149" t="s">
        <v>338</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c r="A251" s="156"/>
      <c r="B251" s="157"/>
      <c r="C251" s="310" t="s">
        <v>1746</v>
      </c>
      <c r="D251" s="311"/>
      <c r="E251" s="311"/>
      <c r="F251" s="311"/>
      <c r="G251" s="311"/>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278</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c r="A252" s="156"/>
      <c r="B252" s="157"/>
      <c r="C252" s="308" t="s">
        <v>1315</v>
      </c>
      <c r="D252" s="309"/>
      <c r="E252" s="309"/>
      <c r="F252" s="309"/>
      <c r="G252" s="30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278</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c r="A253" s="156"/>
      <c r="B253" s="157"/>
      <c r="C253" s="203" t="s">
        <v>122</v>
      </c>
      <c r="D253" s="195"/>
      <c r="E253" s="196">
        <v>1</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c r="A254" s="174">
        <v>74</v>
      </c>
      <c r="B254" s="175" t="s">
        <v>1291</v>
      </c>
      <c r="C254" s="190" t="s">
        <v>1292</v>
      </c>
      <c r="D254" s="176" t="s">
        <v>360</v>
      </c>
      <c r="E254" s="177">
        <v>0.72555999999999998</v>
      </c>
      <c r="F254" s="178"/>
      <c r="G254" s="179">
        <f>ROUND(E254*F254,2)</f>
        <v>0</v>
      </c>
      <c r="H254" s="178"/>
      <c r="I254" s="179">
        <f>ROUND(E254*H254,2)</f>
        <v>0</v>
      </c>
      <c r="J254" s="178"/>
      <c r="K254" s="179">
        <f>ROUND(E254*J254,2)</f>
        <v>0</v>
      </c>
      <c r="L254" s="179">
        <v>21</v>
      </c>
      <c r="M254" s="179">
        <f>G254*(1+L254/100)</f>
        <v>0</v>
      </c>
      <c r="N254" s="177">
        <v>0</v>
      </c>
      <c r="O254" s="177">
        <f>ROUND(E254*N254,2)</f>
        <v>0</v>
      </c>
      <c r="P254" s="177">
        <v>0</v>
      </c>
      <c r="Q254" s="177">
        <f>ROUND(E254*P254,2)</f>
        <v>0</v>
      </c>
      <c r="R254" s="179" t="s">
        <v>1262</v>
      </c>
      <c r="S254" s="179" t="s">
        <v>273</v>
      </c>
      <c r="T254" s="180" t="s">
        <v>273</v>
      </c>
      <c r="U254" s="159">
        <v>3.327</v>
      </c>
      <c r="V254" s="159">
        <f>ROUND(E254*U254,2)</f>
        <v>2.41</v>
      </c>
      <c r="W254" s="159"/>
      <c r="X254" s="159" t="s">
        <v>1042</v>
      </c>
      <c r="Y254" s="159" t="s">
        <v>275</v>
      </c>
      <c r="Z254" s="149"/>
      <c r="AA254" s="149"/>
      <c r="AB254" s="149"/>
      <c r="AC254" s="149"/>
      <c r="AD254" s="149"/>
      <c r="AE254" s="149"/>
      <c r="AF254" s="149"/>
      <c r="AG254" s="149" t="s">
        <v>1043</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c r="A255" s="156"/>
      <c r="B255" s="157"/>
      <c r="C255" s="319" t="s">
        <v>1143</v>
      </c>
      <c r="D255" s="320"/>
      <c r="E255" s="320"/>
      <c r="F255" s="320"/>
      <c r="G255" s="320"/>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340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1045</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1766</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1767</v>
      </c>
      <c r="D258" s="195"/>
      <c r="E258" s="196">
        <v>0.72555999999999998</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c r="A259" s="164" t="s">
        <v>268</v>
      </c>
      <c r="B259" s="165" t="s">
        <v>217</v>
      </c>
      <c r="C259" s="189" t="s">
        <v>218</v>
      </c>
      <c r="D259" s="166"/>
      <c r="E259" s="167"/>
      <c r="F259" s="168"/>
      <c r="G259" s="168">
        <f>SUMIF(AG260:AG275,"&lt;&gt;NOR",G260:G275)</f>
        <v>0</v>
      </c>
      <c r="H259" s="168"/>
      <c r="I259" s="168">
        <f>SUM(I260:I275)</f>
        <v>0</v>
      </c>
      <c r="J259" s="168"/>
      <c r="K259" s="168">
        <f>SUM(K260:K275)</f>
        <v>0</v>
      </c>
      <c r="L259" s="168"/>
      <c r="M259" s="168">
        <f>SUM(M260:M275)</f>
        <v>0</v>
      </c>
      <c r="N259" s="167"/>
      <c r="O259" s="167">
        <f>SUM(O260:O275)</f>
        <v>0.58000000000000007</v>
      </c>
      <c r="P259" s="167"/>
      <c r="Q259" s="167">
        <f>SUM(Q260:Q275)</f>
        <v>0</v>
      </c>
      <c r="R259" s="168"/>
      <c r="S259" s="168"/>
      <c r="T259" s="169"/>
      <c r="U259" s="163"/>
      <c r="V259" s="163">
        <f>SUM(V260:V275)</f>
        <v>23.61</v>
      </c>
      <c r="W259" s="163"/>
      <c r="X259" s="163"/>
      <c r="Y259" s="163"/>
      <c r="AG259" t="s">
        <v>269</v>
      </c>
    </row>
    <row r="260" spans="1:60" outlineLevel="1">
      <c r="A260" s="174">
        <v>75</v>
      </c>
      <c r="B260" s="175" t="s">
        <v>1295</v>
      </c>
      <c r="C260" s="190" t="s">
        <v>1296</v>
      </c>
      <c r="D260" s="176" t="s">
        <v>433</v>
      </c>
      <c r="E260" s="177">
        <v>16.529920000000001</v>
      </c>
      <c r="F260" s="178"/>
      <c r="G260" s="179">
        <f>ROUND(E260*F260,2)</f>
        <v>0</v>
      </c>
      <c r="H260" s="178"/>
      <c r="I260" s="179">
        <f>ROUND(E260*H260,2)</f>
        <v>0</v>
      </c>
      <c r="J260" s="178"/>
      <c r="K260" s="179">
        <f>ROUND(E260*J260,2)</f>
        <v>0</v>
      </c>
      <c r="L260" s="179">
        <v>21</v>
      </c>
      <c r="M260" s="179">
        <f>G260*(1+L260/100)</f>
        <v>0</v>
      </c>
      <c r="N260" s="177">
        <v>2.1000000000000001E-4</v>
      </c>
      <c r="O260" s="177">
        <f>ROUND(E260*N260,2)</f>
        <v>0</v>
      </c>
      <c r="P260" s="177">
        <v>0</v>
      </c>
      <c r="Q260" s="177">
        <f>ROUND(E260*P260,2)</f>
        <v>0</v>
      </c>
      <c r="R260" s="179" t="s">
        <v>1297</v>
      </c>
      <c r="S260" s="179" t="s">
        <v>273</v>
      </c>
      <c r="T260" s="180" t="s">
        <v>273</v>
      </c>
      <c r="U260" s="159">
        <v>0.05</v>
      </c>
      <c r="V260" s="159">
        <f>ROUND(E260*U260,2)</f>
        <v>0.83</v>
      </c>
      <c r="W260" s="159"/>
      <c r="X260" s="159" t="s">
        <v>337</v>
      </c>
      <c r="Y260" s="159" t="s">
        <v>275</v>
      </c>
      <c r="Z260" s="149"/>
      <c r="AA260" s="149"/>
      <c r="AB260" s="149"/>
      <c r="AC260" s="149"/>
      <c r="AD260" s="149"/>
      <c r="AE260" s="149"/>
      <c r="AF260" s="149"/>
      <c r="AG260" s="149" t="s">
        <v>338</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c r="A261" s="156"/>
      <c r="B261" s="157"/>
      <c r="C261" s="203" t="s">
        <v>1768</v>
      </c>
      <c r="D261" s="195"/>
      <c r="E261" s="196">
        <v>16.529920000000001</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ht="22.5" outlineLevel="1">
      <c r="A262" s="174">
        <v>76</v>
      </c>
      <c r="B262" s="175" t="s">
        <v>1769</v>
      </c>
      <c r="C262" s="190" t="s">
        <v>1770</v>
      </c>
      <c r="D262" s="176" t="s">
        <v>469</v>
      </c>
      <c r="E262" s="177">
        <v>21.84</v>
      </c>
      <c r="F262" s="178"/>
      <c r="G262" s="179">
        <f>ROUND(E262*F262,2)</f>
        <v>0</v>
      </c>
      <c r="H262" s="178"/>
      <c r="I262" s="179">
        <f>ROUND(E262*H262,2)</f>
        <v>0</v>
      </c>
      <c r="J262" s="178"/>
      <c r="K262" s="179">
        <f>ROUND(E262*J262,2)</f>
        <v>0</v>
      </c>
      <c r="L262" s="179">
        <v>21</v>
      </c>
      <c r="M262" s="179">
        <f>G262*(1+L262/100)</f>
        <v>0</v>
      </c>
      <c r="N262" s="177">
        <v>2.4399999999999999E-3</v>
      </c>
      <c r="O262" s="177">
        <f>ROUND(E262*N262,2)</f>
        <v>0.05</v>
      </c>
      <c r="P262" s="177">
        <v>0</v>
      </c>
      <c r="Q262" s="177">
        <f>ROUND(E262*P262,2)</f>
        <v>0</v>
      </c>
      <c r="R262" s="179" t="s">
        <v>1297</v>
      </c>
      <c r="S262" s="179" t="s">
        <v>273</v>
      </c>
      <c r="T262" s="180" t="s">
        <v>273</v>
      </c>
      <c r="U262" s="159">
        <v>0.45600000000000002</v>
      </c>
      <c r="V262" s="159">
        <f>ROUND(E262*U262,2)</f>
        <v>9.9600000000000009</v>
      </c>
      <c r="W262" s="159"/>
      <c r="X262" s="159" t="s">
        <v>337</v>
      </c>
      <c r="Y262" s="159" t="s">
        <v>275</v>
      </c>
      <c r="Z262" s="149"/>
      <c r="AA262" s="149"/>
      <c r="AB262" s="149"/>
      <c r="AC262" s="149"/>
      <c r="AD262" s="149"/>
      <c r="AE262" s="149"/>
      <c r="AF262" s="149"/>
      <c r="AG262" s="149" t="s">
        <v>338</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c r="A263" s="156"/>
      <c r="B263" s="157"/>
      <c r="C263" s="203" t="s">
        <v>1771</v>
      </c>
      <c r="D263" s="195"/>
      <c r="E263" s="196">
        <v>21.84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ht="22.5" outlineLevel="1">
      <c r="A264" s="174">
        <v>77</v>
      </c>
      <c r="B264" s="175" t="s">
        <v>1772</v>
      </c>
      <c r="C264" s="190" t="s">
        <v>1773</v>
      </c>
      <c r="D264" s="176" t="s">
        <v>469</v>
      </c>
      <c r="E264" s="177">
        <v>21.84</v>
      </c>
      <c r="F264" s="178"/>
      <c r="G264" s="179">
        <f>ROUND(E264*F264,2)</f>
        <v>0</v>
      </c>
      <c r="H264" s="178"/>
      <c r="I264" s="179">
        <f>ROUND(E264*H264,2)</f>
        <v>0</v>
      </c>
      <c r="J264" s="178"/>
      <c r="K264" s="179">
        <f>ROUND(E264*J264,2)</f>
        <v>0</v>
      </c>
      <c r="L264" s="179">
        <v>21</v>
      </c>
      <c r="M264" s="179">
        <f>G264*(1+L264/100)</f>
        <v>0</v>
      </c>
      <c r="N264" s="177">
        <v>2.0200000000000001E-3</v>
      </c>
      <c r="O264" s="177">
        <f>ROUND(E264*N264,2)</f>
        <v>0.04</v>
      </c>
      <c r="P264" s="177">
        <v>0</v>
      </c>
      <c r="Q264" s="177">
        <f>ROUND(E264*P264,2)</f>
        <v>0</v>
      </c>
      <c r="R264" s="179" t="s">
        <v>1297</v>
      </c>
      <c r="S264" s="179" t="s">
        <v>273</v>
      </c>
      <c r="T264" s="180" t="s">
        <v>273</v>
      </c>
      <c r="U264" s="159">
        <v>0.23</v>
      </c>
      <c r="V264" s="159">
        <f>ROUND(E264*U264,2)</f>
        <v>5.0199999999999996</v>
      </c>
      <c r="W264" s="159"/>
      <c r="X264" s="159" t="s">
        <v>337</v>
      </c>
      <c r="Y264" s="159" t="s">
        <v>275</v>
      </c>
      <c r="Z264" s="149"/>
      <c r="AA264" s="149"/>
      <c r="AB264" s="149"/>
      <c r="AC264" s="149"/>
      <c r="AD264" s="149"/>
      <c r="AE264" s="149"/>
      <c r="AF264" s="149"/>
      <c r="AG264" s="149" t="s">
        <v>338</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c r="A265" s="156"/>
      <c r="B265" s="157"/>
      <c r="C265" s="203" t="s">
        <v>1771</v>
      </c>
      <c r="D265" s="195"/>
      <c r="E265" s="196">
        <v>21.84</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ht="22.5" outlineLevel="1">
      <c r="A266" s="174">
        <v>78</v>
      </c>
      <c r="B266" s="175" t="s">
        <v>1774</v>
      </c>
      <c r="C266" s="190" t="s">
        <v>1775</v>
      </c>
      <c r="D266" s="176" t="s">
        <v>433</v>
      </c>
      <c r="E266" s="177">
        <v>6.25</v>
      </c>
      <c r="F266" s="178"/>
      <c r="G266" s="179">
        <f>ROUND(E266*F266,2)</f>
        <v>0</v>
      </c>
      <c r="H266" s="178"/>
      <c r="I266" s="179">
        <f>ROUND(E266*H266,2)</f>
        <v>0</v>
      </c>
      <c r="J266" s="178"/>
      <c r="K266" s="179">
        <f>ROUND(E266*J266,2)</f>
        <v>0</v>
      </c>
      <c r="L266" s="179">
        <v>21</v>
      </c>
      <c r="M266" s="179">
        <f>G266*(1+L266/100)</f>
        <v>0</v>
      </c>
      <c r="N266" s="177">
        <v>7.1399999999999996E-3</v>
      </c>
      <c r="O266" s="177">
        <f>ROUND(E266*N266,2)</f>
        <v>0.04</v>
      </c>
      <c r="P266" s="177">
        <v>0</v>
      </c>
      <c r="Q266" s="177">
        <f>ROUND(E266*P266,2)</f>
        <v>0</v>
      </c>
      <c r="R266" s="179" t="s">
        <v>1297</v>
      </c>
      <c r="S266" s="179" t="s">
        <v>273</v>
      </c>
      <c r="T266" s="180" t="s">
        <v>273</v>
      </c>
      <c r="U266" s="159">
        <v>1.0946</v>
      </c>
      <c r="V266" s="159">
        <f>ROUND(E266*U266,2)</f>
        <v>6.84</v>
      </c>
      <c r="W266" s="159"/>
      <c r="X266" s="159" t="s">
        <v>337</v>
      </c>
      <c r="Y266" s="159" t="s">
        <v>275</v>
      </c>
      <c r="Z266" s="149"/>
      <c r="AA266" s="149"/>
      <c r="AB266" s="149"/>
      <c r="AC266" s="149"/>
      <c r="AD266" s="149"/>
      <c r="AE266" s="149"/>
      <c r="AF266" s="149"/>
      <c r="AG266" s="149" t="s">
        <v>338</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c r="A267" s="156"/>
      <c r="B267" s="157"/>
      <c r="C267" s="203" t="s">
        <v>1776</v>
      </c>
      <c r="D267" s="195"/>
      <c r="E267" s="196">
        <v>6.25</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342</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c r="A268" s="174">
        <v>79</v>
      </c>
      <c r="B268" s="175" t="s">
        <v>1777</v>
      </c>
      <c r="C268" s="190" t="s">
        <v>1778</v>
      </c>
      <c r="D268" s="176" t="s">
        <v>433</v>
      </c>
      <c r="E268" s="177">
        <v>18.18291</v>
      </c>
      <c r="F268" s="178"/>
      <c r="G268" s="179">
        <f>ROUND(E268*F268,2)</f>
        <v>0</v>
      </c>
      <c r="H268" s="178"/>
      <c r="I268" s="179">
        <f>ROUND(E268*H268,2)</f>
        <v>0</v>
      </c>
      <c r="J268" s="178"/>
      <c r="K268" s="179">
        <f>ROUND(E268*J268,2)</f>
        <v>0</v>
      </c>
      <c r="L268" s="179">
        <v>21</v>
      </c>
      <c r="M268" s="179">
        <f>G268*(1+L268/100)</f>
        <v>0</v>
      </c>
      <c r="N268" s="177">
        <v>2.5000000000000001E-2</v>
      </c>
      <c r="O268" s="177">
        <f>ROUND(E268*N268,2)</f>
        <v>0.45</v>
      </c>
      <c r="P268" s="177">
        <v>0</v>
      </c>
      <c r="Q268" s="177">
        <f>ROUND(E268*P268,2)</f>
        <v>0</v>
      </c>
      <c r="R268" s="179"/>
      <c r="S268" s="179" t="s">
        <v>323</v>
      </c>
      <c r="T268" s="180" t="s">
        <v>274</v>
      </c>
      <c r="U268" s="159">
        <v>0</v>
      </c>
      <c r="V268" s="159">
        <f>ROUND(E268*U268,2)</f>
        <v>0</v>
      </c>
      <c r="W268" s="159"/>
      <c r="X268" s="159" t="s">
        <v>524</v>
      </c>
      <c r="Y268" s="159" t="s">
        <v>275</v>
      </c>
      <c r="Z268" s="149"/>
      <c r="AA268" s="149"/>
      <c r="AB268" s="149"/>
      <c r="AC268" s="149"/>
      <c r="AD268" s="149"/>
      <c r="AE268" s="149"/>
      <c r="AF268" s="149"/>
      <c r="AG268" s="149" t="s">
        <v>525</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1768</v>
      </c>
      <c r="D269" s="195"/>
      <c r="E269" s="196">
        <v>16.529920000000001</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c r="A270" s="156"/>
      <c r="B270" s="157"/>
      <c r="C270" s="204" t="s">
        <v>1253</v>
      </c>
      <c r="D270" s="197"/>
      <c r="E270" s="198">
        <v>1.65299</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4</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c r="A271" s="174">
        <v>80</v>
      </c>
      <c r="B271" s="175" t="s">
        <v>1321</v>
      </c>
      <c r="C271" s="190" t="s">
        <v>1322</v>
      </c>
      <c r="D271" s="176" t="s">
        <v>360</v>
      </c>
      <c r="E271" s="177">
        <v>0.60007999999999995</v>
      </c>
      <c r="F271" s="178"/>
      <c r="G271" s="179">
        <f>ROUND(E271*F271,2)</f>
        <v>0</v>
      </c>
      <c r="H271" s="178"/>
      <c r="I271" s="179">
        <f>ROUND(E271*H271,2)</f>
        <v>0</v>
      </c>
      <c r="J271" s="178"/>
      <c r="K271" s="179">
        <f>ROUND(E271*J271,2)</f>
        <v>0</v>
      </c>
      <c r="L271" s="179">
        <v>21</v>
      </c>
      <c r="M271" s="179">
        <f>G271*(1+L271/100)</f>
        <v>0</v>
      </c>
      <c r="N271" s="177">
        <v>0</v>
      </c>
      <c r="O271" s="177">
        <f>ROUND(E271*N271,2)</f>
        <v>0</v>
      </c>
      <c r="P271" s="177">
        <v>0</v>
      </c>
      <c r="Q271" s="177">
        <f>ROUND(E271*P271,2)</f>
        <v>0</v>
      </c>
      <c r="R271" s="179" t="s">
        <v>1297</v>
      </c>
      <c r="S271" s="179" t="s">
        <v>273</v>
      </c>
      <c r="T271" s="180" t="s">
        <v>273</v>
      </c>
      <c r="U271" s="159">
        <v>1.5980000000000001</v>
      </c>
      <c r="V271" s="159">
        <f>ROUND(E271*U271,2)</f>
        <v>0.96</v>
      </c>
      <c r="W271" s="159"/>
      <c r="X271" s="159" t="s">
        <v>1042</v>
      </c>
      <c r="Y271" s="159" t="s">
        <v>275</v>
      </c>
      <c r="Z271" s="149"/>
      <c r="AA271" s="149"/>
      <c r="AB271" s="149"/>
      <c r="AC271" s="149"/>
      <c r="AD271" s="149"/>
      <c r="AE271" s="149"/>
      <c r="AF271" s="149"/>
      <c r="AG271" s="149" t="s">
        <v>1043</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2">
      <c r="A272" s="156"/>
      <c r="B272" s="157"/>
      <c r="C272" s="319" t="s">
        <v>1143</v>
      </c>
      <c r="D272" s="320"/>
      <c r="E272" s="320"/>
      <c r="F272" s="320"/>
      <c r="G272" s="320"/>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340</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c r="A273" s="156"/>
      <c r="B273" s="157"/>
      <c r="C273" s="203" t="s">
        <v>1045</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1779</v>
      </c>
      <c r="D274" s="195"/>
      <c r="E274" s="196"/>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1780</v>
      </c>
      <c r="D275" s="195"/>
      <c r="E275" s="196">
        <v>0.60007999999999995</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c r="A276" s="164" t="s">
        <v>268</v>
      </c>
      <c r="B276" s="165" t="s">
        <v>230</v>
      </c>
      <c r="C276" s="189" t="s">
        <v>231</v>
      </c>
      <c r="D276" s="166"/>
      <c r="E276" s="167"/>
      <c r="F276" s="168"/>
      <c r="G276" s="168">
        <f>SUMIF(AG277:AG278,"&lt;&gt;NOR",G277:G278)</f>
        <v>0</v>
      </c>
      <c r="H276" s="168"/>
      <c r="I276" s="168">
        <f>SUM(I277:I278)</f>
        <v>0</v>
      </c>
      <c r="J276" s="168"/>
      <c r="K276" s="168">
        <f>SUM(K277:K278)</f>
        <v>0</v>
      </c>
      <c r="L276" s="168"/>
      <c r="M276" s="168">
        <f>SUM(M277:M278)</f>
        <v>0</v>
      </c>
      <c r="N276" s="167"/>
      <c r="O276" s="167">
        <f>SUM(O277:O278)</f>
        <v>0</v>
      </c>
      <c r="P276" s="167"/>
      <c r="Q276" s="167">
        <f>SUM(Q277:Q278)</f>
        <v>0</v>
      </c>
      <c r="R276" s="168"/>
      <c r="S276" s="168"/>
      <c r="T276" s="169"/>
      <c r="U276" s="163"/>
      <c r="V276" s="163">
        <f>SUM(V277:V278)</f>
        <v>0.8</v>
      </c>
      <c r="W276" s="163"/>
      <c r="X276" s="163"/>
      <c r="Y276" s="163"/>
      <c r="AG276" t="s">
        <v>269</v>
      </c>
    </row>
    <row r="277" spans="1:60" outlineLevel="1">
      <c r="A277" s="182">
        <v>81</v>
      </c>
      <c r="B277" s="183" t="s">
        <v>1781</v>
      </c>
      <c r="C277" s="191" t="s">
        <v>1782</v>
      </c>
      <c r="D277" s="184" t="s">
        <v>469</v>
      </c>
      <c r="E277" s="185">
        <v>4</v>
      </c>
      <c r="F277" s="186"/>
      <c r="G277" s="187">
        <f>ROUND(E277*F277,2)</f>
        <v>0</v>
      </c>
      <c r="H277" s="186"/>
      <c r="I277" s="187">
        <f>ROUND(E277*H277,2)</f>
        <v>0</v>
      </c>
      <c r="J277" s="186"/>
      <c r="K277" s="187">
        <f>ROUND(E277*J277,2)</f>
        <v>0</v>
      </c>
      <c r="L277" s="187">
        <v>21</v>
      </c>
      <c r="M277" s="187">
        <f>G277*(1+L277/100)</f>
        <v>0</v>
      </c>
      <c r="N277" s="185">
        <v>0</v>
      </c>
      <c r="O277" s="185">
        <f>ROUND(E277*N277,2)</f>
        <v>0</v>
      </c>
      <c r="P277" s="185">
        <v>0</v>
      </c>
      <c r="Q277" s="185">
        <f>ROUND(E277*P277,2)</f>
        <v>0</v>
      </c>
      <c r="R277" s="187"/>
      <c r="S277" s="187" t="s">
        <v>273</v>
      </c>
      <c r="T277" s="188" t="s">
        <v>273</v>
      </c>
      <c r="U277" s="159">
        <v>0.2</v>
      </c>
      <c r="V277" s="159">
        <f>ROUND(E277*U277,2)</f>
        <v>0.8</v>
      </c>
      <c r="W277" s="159"/>
      <c r="X277" s="159" t="s">
        <v>337</v>
      </c>
      <c r="Y277" s="159" t="s">
        <v>275</v>
      </c>
      <c r="Z277" s="149"/>
      <c r="AA277" s="149"/>
      <c r="AB277" s="149"/>
      <c r="AC277" s="149"/>
      <c r="AD277" s="149"/>
      <c r="AE277" s="149"/>
      <c r="AF277" s="149"/>
      <c r="AG277" s="149" t="s">
        <v>338</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c r="A278" s="182">
        <v>82</v>
      </c>
      <c r="B278" s="183" t="s">
        <v>1783</v>
      </c>
      <c r="C278" s="191" t="s">
        <v>1784</v>
      </c>
      <c r="D278" s="184" t="s">
        <v>469</v>
      </c>
      <c r="E278" s="185">
        <v>4</v>
      </c>
      <c r="F278" s="186"/>
      <c r="G278" s="187">
        <f>ROUND(E278*F278,2)</f>
        <v>0</v>
      </c>
      <c r="H278" s="186"/>
      <c r="I278" s="187">
        <f>ROUND(E278*H278,2)</f>
        <v>0</v>
      </c>
      <c r="J278" s="186"/>
      <c r="K278" s="187">
        <f>ROUND(E278*J278,2)</f>
        <v>0</v>
      </c>
      <c r="L278" s="187">
        <v>21</v>
      </c>
      <c r="M278" s="187">
        <f>G278*(1+L278/100)</f>
        <v>0</v>
      </c>
      <c r="N278" s="185">
        <v>6.8999999999999997E-4</v>
      </c>
      <c r="O278" s="185">
        <f>ROUND(E278*N278,2)</f>
        <v>0</v>
      </c>
      <c r="P278" s="185">
        <v>0</v>
      </c>
      <c r="Q278" s="185">
        <f>ROUND(E278*P278,2)</f>
        <v>0</v>
      </c>
      <c r="R278" s="187" t="s">
        <v>523</v>
      </c>
      <c r="S278" s="187" t="s">
        <v>273</v>
      </c>
      <c r="T278" s="188" t="s">
        <v>273</v>
      </c>
      <c r="U278" s="159">
        <v>0</v>
      </c>
      <c r="V278" s="159">
        <f>ROUND(E278*U278,2)</f>
        <v>0</v>
      </c>
      <c r="W278" s="159"/>
      <c r="X278" s="159" t="s">
        <v>524</v>
      </c>
      <c r="Y278" s="159" t="s">
        <v>275</v>
      </c>
      <c r="Z278" s="149"/>
      <c r="AA278" s="149"/>
      <c r="AB278" s="149"/>
      <c r="AC278" s="149"/>
      <c r="AD278" s="149"/>
      <c r="AE278" s="149"/>
      <c r="AF278" s="149"/>
      <c r="AG278" s="149" t="s">
        <v>525</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c r="A279" s="164" t="s">
        <v>268</v>
      </c>
      <c r="B279" s="165" t="s">
        <v>234</v>
      </c>
      <c r="C279" s="189" t="s">
        <v>235</v>
      </c>
      <c r="D279" s="166"/>
      <c r="E279" s="167"/>
      <c r="F279" s="168"/>
      <c r="G279" s="168">
        <f>SUMIF(AG280:AG311,"&lt;&gt;NOR",G280:G311)</f>
        <v>0</v>
      </c>
      <c r="H279" s="168"/>
      <c r="I279" s="168">
        <f>SUM(I280:I311)</f>
        <v>0</v>
      </c>
      <c r="J279" s="168"/>
      <c r="K279" s="168">
        <f>SUM(K280:K311)</f>
        <v>0</v>
      </c>
      <c r="L279" s="168"/>
      <c r="M279" s="168">
        <f>SUM(M280:M311)</f>
        <v>0</v>
      </c>
      <c r="N279" s="167"/>
      <c r="O279" s="167">
        <f>SUM(O280:O311)</f>
        <v>0</v>
      </c>
      <c r="P279" s="167"/>
      <c r="Q279" s="167">
        <f>SUM(Q280:Q311)</f>
        <v>0</v>
      </c>
      <c r="R279" s="168"/>
      <c r="S279" s="168"/>
      <c r="T279" s="169"/>
      <c r="U279" s="163"/>
      <c r="V279" s="163">
        <f>SUM(V280:V311)</f>
        <v>45.500000000000007</v>
      </c>
      <c r="W279" s="163"/>
      <c r="X279" s="163"/>
      <c r="Y279" s="163"/>
      <c r="AG279" t="s">
        <v>269</v>
      </c>
    </row>
    <row r="280" spans="1:60" ht="22.5" outlineLevel="1">
      <c r="A280" s="174">
        <v>83</v>
      </c>
      <c r="B280" s="175" t="s">
        <v>1495</v>
      </c>
      <c r="C280" s="190" t="s">
        <v>1496</v>
      </c>
      <c r="D280" s="176" t="s">
        <v>360</v>
      </c>
      <c r="E280" s="177">
        <v>28.871300000000002</v>
      </c>
      <c r="F280" s="178"/>
      <c r="G280" s="179">
        <f>ROUND(E280*F280,2)</f>
        <v>0</v>
      </c>
      <c r="H280" s="178"/>
      <c r="I280" s="179">
        <f>ROUND(E280*H280,2)</f>
        <v>0</v>
      </c>
      <c r="J280" s="178"/>
      <c r="K280" s="179">
        <f>ROUND(E280*J280,2)</f>
        <v>0</v>
      </c>
      <c r="L280" s="179">
        <v>21</v>
      </c>
      <c r="M280" s="179">
        <f>G280*(1+L280/100)</f>
        <v>0</v>
      </c>
      <c r="N280" s="177">
        <v>0</v>
      </c>
      <c r="O280" s="177">
        <f>ROUND(E280*N280,2)</f>
        <v>0</v>
      </c>
      <c r="P280" s="177">
        <v>0</v>
      </c>
      <c r="Q280" s="177">
        <f>ROUND(E280*P280,2)</f>
        <v>0</v>
      </c>
      <c r="R280" s="179" t="s">
        <v>1497</v>
      </c>
      <c r="S280" s="179" t="s">
        <v>273</v>
      </c>
      <c r="T280" s="180" t="s">
        <v>273</v>
      </c>
      <c r="U280" s="159">
        <v>0.27700000000000002</v>
      </c>
      <c r="V280" s="159">
        <f>ROUND(E280*U280,2)</f>
        <v>8</v>
      </c>
      <c r="W280" s="159"/>
      <c r="X280" s="159" t="s">
        <v>1498</v>
      </c>
      <c r="Y280" s="159" t="s">
        <v>275</v>
      </c>
      <c r="Z280" s="149"/>
      <c r="AA280" s="149"/>
      <c r="AB280" s="149"/>
      <c r="AC280" s="149"/>
      <c r="AD280" s="149"/>
      <c r="AE280" s="149"/>
      <c r="AF280" s="149"/>
      <c r="AG280" s="149" t="s">
        <v>1499</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c r="A281" s="156"/>
      <c r="B281" s="157"/>
      <c r="C281" s="319" t="s">
        <v>1500</v>
      </c>
      <c r="D281" s="320"/>
      <c r="E281" s="320"/>
      <c r="F281" s="320"/>
      <c r="G281" s="320"/>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340</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c r="A282" s="156"/>
      <c r="B282" s="157"/>
      <c r="C282" s="308" t="s">
        <v>1501</v>
      </c>
      <c r="D282" s="309"/>
      <c r="E282" s="309"/>
      <c r="F282" s="309"/>
      <c r="G282" s="30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278</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308" t="s">
        <v>1502</v>
      </c>
      <c r="D283" s="309"/>
      <c r="E283" s="309"/>
      <c r="F283" s="309"/>
      <c r="G283" s="30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278</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2.5" outlineLevel="3">
      <c r="A284" s="156"/>
      <c r="B284" s="157"/>
      <c r="C284" s="308" t="s">
        <v>1503</v>
      </c>
      <c r="D284" s="309"/>
      <c r="E284" s="309"/>
      <c r="F284" s="309"/>
      <c r="G284" s="309"/>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278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81" t="str">
        <f>C284</f>
        <v>- při vodorovné dopravě po vodě : vyložení na hromady na suchu nebo na přeložení na dopravní prostředek na suchu do 15 m vodorovně a současně do 4 m svisle,</v>
      </c>
      <c r="BB284" s="149"/>
      <c r="BC284" s="149"/>
      <c r="BD284" s="149"/>
      <c r="BE284" s="149"/>
      <c r="BF284" s="149"/>
      <c r="BG284" s="149"/>
      <c r="BH284" s="149"/>
    </row>
    <row r="285" spans="1:60" outlineLevel="3">
      <c r="A285" s="156"/>
      <c r="B285" s="157"/>
      <c r="C285" s="308" t="s">
        <v>1504</v>
      </c>
      <c r="D285" s="309"/>
      <c r="E285" s="309"/>
      <c r="F285" s="309"/>
      <c r="G285" s="30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278</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c r="A286" s="156"/>
      <c r="B286" s="157"/>
      <c r="C286" s="203" t="s">
        <v>1505</v>
      </c>
      <c r="D286" s="195"/>
      <c r="E286" s="196"/>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1785</v>
      </c>
      <c r="D287" s="195"/>
      <c r="E287" s="196"/>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1786</v>
      </c>
      <c r="D288" s="195"/>
      <c r="E288" s="196">
        <v>28.871300000000002</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c r="A289" s="174">
        <v>84</v>
      </c>
      <c r="B289" s="175" t="s">
        <v>1510</v>
      </c>
      <c r="C289" s="190" t="s">
        <v>1511</v>
      </c>
      <c r="D289" s="176" t="s">
        <v>360</v>
      </c>
      <c r="E289" s="177">
        <v>28.871300000000002</v>
      </c>
      <c r="F289" s="178"/>
      <c r="G289" s="179">
        <f>ROUND(E289*F289,2)</f>
        <v>0</v>
      </c>
      <c r="H289" s="178"/>
      <c r="I289" s="179">
        <f>ROUND(E289*H289,2)</f>
        <v>0</v>
      </c>
      <c r="J289" s="178"/>
      <c r="K289" s="179">
        <f>ROUND(E289*J289,2)</f>
        <v>0</v>
      </c>
      <c r="L289" s="179">
        <v>21</v>
      </c>
      <c r="M289" s="179">
        <f>G289*(1+L289/100)</f>
        <v>0</v>
      </c>
      <c r="N289" s="177">
        <v>0</v>
      </c>
      <c r="O289" s="177">
        <f>ROUND(E289*N289,2)</f>
        <v>0</v>
      </c>
      <c r="P289" s="177">
        <v>0</v>
      </c>
      <c r="Q289" s="177">
        <f>ROUND(E289*P289,2)</f>
        <v>0</v>
      </c>
      <c r="R289" s="179" t="s">
        <v>851</v>
      </c>
      <c r="S289" s="179" t="s">
        <v>273</v>
      </c>
      <c r="T289" s="180" t="s">
        <v>273</v>
      </c>
      <c r="U289" s="159">
        <v>0.94199999999999995</v>
      </c>
      <c r="V289" s="159">
        <f>ROUND(E289*U289,2)</f>
        <v>27.2</v>
      </c>
      <c r="W289" s="159"/>
      <c r="X289" s="159" t="s">
        <v>1498</v>
      </c>
      <c r="Y289" s="159" t="s">
        <v>275</v>
      </c>
      <c r="Z289" s="149"/>
      <c r="AA289" s="149"/>
      <c r="AB289" s="149"/>
      <c r="AC289" s="149"/>
      <c r="AD289" s="149"/>
      <c r="AE289" s="149"/>
      <c r="AF289" s="149"/>
      <c r="AG289" s="149" t="s">
        <v>1499</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c r="A290" s="156"/>
      <c r="B290" s="157"/>
      <c r="C290" s="203" t="s">
        <v>1505</v>
      </c>
      <c r="D290" s="195"/>
      <c r="E290" s="196"/>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1785</v>
      </c>
      <c r="D291" s="195"/>
      <c r="E291" s="196"/>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1786</v>
      </c>
      <c r="D292" s="195"/>
      <c r="E292" s="196">
        <v>28.871300000000002</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ht="22.5" outlineLevel="1">
      <c r="A293" s="174">
        <v>85</v>
      </c>
      <c r="B293" s="175" t="s">
        <v>1512</v>
      </c>
      <c r="C293" s="190" t="s">
        <v>1513</v>
      </c>
      <c r="D293" s="176" t="s">
        <v>360</v>
      </c>
      <c r="E293" s="177">
        <v>86.613900000000001</v>
      </c>
      <c r="F293" s="178"/>
      <c r="G293" s="179">
        <f>ROUND(E293*F293,2)</f>
        <v>0</v>
      </c>
      <c r="H293" s="178"/>
      <c r="I293" s="179">
        <f>ROUND(E293*H293,2)</f>
        <v>0</v>
      </c>
      <c r="J293" s="178"/>
      <c r="K293" s="179">
        <f>ROUND(E293*J293,2)</f>
        <v>0</v>
      </c>
      <c r="L293" s="179">
        <v>21</v>
      </c>
      <c r="M293" s="179">
        <f>G293*(1+L293/100)</f>
        <v>0</v>
      </c>
      <c r="N293" s="177">
        <v>0</v>
      </c>
      <c r="O293" s="177">
        <f>ROUND(E293*N293,2)</f>
        <v>0</v>
      </c>
      <c r="P293" s="177">
        <v>0</v>
      </c>
      <c r="Q293" s="177">
        <f>ROUND(E293*P293,2)</f>
        <v>0</v>
      </c>
      <c r="R293" s="179" t="s">
        <v>851</v>
      </c>
      <c r="S293" s="179" t="s">
        <v>273</v>
      </c>
      <c r="T293" s="180" t="s">
        <v>273</v>
      </c>
      <c r="U293" s="159">
        <v>0.105</v>
      </c>
      <c r="V293" s="159">
        <f>ROUND(E293*U293,2)</f>
        <v>9.09</v>
      </c>
      <c r="W293" s="159"/>
      <c r="X293" s="159" t="s">
        <v>1498</v>
      </c>
      <c r="Y293" s="159" t="s">
        <v>275</v>
      </c>
      <c r="Z293" s="149"/>
      <c r="AA293" s="149"/>
      <c r="AB293" s="149"/>
      <c r="AC293" s="149"/>
      <c r="AD293" s="149"/>
      <c r="AE293" s="149"/>
      <c r="AF293" s="149"/>
      <c r="AG293" s="149" t="s">
        <v>1499</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203" t="s">
        <v>1505</v>
      </c>
      <c r="D294" s="195"/>
      <c r="E294" s="196"/>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342</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c r="A295" s="156"/>
      <c r="B295" s="157"/>
      <c r="C295" s="203" t="s">
        <v>1785</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1787</v>
      </c>
      <c r="D296" s="195"/>
      <c r="E296" s="196">
        <v>86.613900000000001</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c r="A297" s="174">
        <v>86</v>
      </c>
      <c r="B297" s="175" t="s">
        <v>1515</v>
      </c>
      <c r="C297" s="190" t="s">
        <v>1516</v>
      </c>
      <c r="D297" s="176" t="s">
        <v>360</v>
      </c>
      <c r="E297" s="177">
        <v>28.871300000000002</v>
      </c>
      <c r="F297" s="178"/>
      <c r="G297" s="179">
        <f>ROUND(E297*F297,2)</f>
        <v>0</v>
      </c>
      <c r="H297" s="178"/>
      <c r="I297" s="179">
        <f>ROUND(E297*H297,2)</f>
        <v>0</v>
      </c>
      <c r="J297" s="178"/>
      <c r="K297" s="179">
        <f>ROUND(E297*J297,2)</f>
        <v>0</v>
      </c>
      <c r="L297" s="179">
        <v>21</v>
      </c>
      <c r="M297" s="179">
        <f>G297*(1+L297/100)</f>
        <v>0</v>
      </c>
      <c r="N297" s="177">
        <v>0</v>
      </c>
      <c r="O297" s="177">
        <f>ROUND(E297*N297,2)</f>
        <v>0</v>
      </c>
      <c r="P297" s="177">
        <v>0</v>
      </c>
      <c r="Q297" s="177">
        <f>ROUND(E297*P297,2)</f>
        <v>0</v>
      </c>
      <c r="R297" s="179" t="s">
        <v>1517</v>
      </c>
      <c r="S297" s="179" t="s">
        <v>273</v>
      </c>
      <c r="T297" s="180" t="s">
        <v>273</v>
      </c>
      <c r="U297" s="159">
        <v>4.2000000000000003E-2</v>
      </c>
      <c r="V297" s="159">
        <f>ROUND(E297*U297,2)</f>
        <v>1.21</v>
      </c>
      <c r="W297" s="159"/>
      <c r="X297" s="159" t="s">
        <v>1498</v>
      </c>
      <c r="Y297" s="159" t="s">
        <v>275</v>
      </c>
      <c r="Z297" s="149"/>
      <c r="AA297" s="149"/>
      <c r="AB297" s="149"/>
      <c r="AC297" s="149"/>
      <c r="AD297" s="149"/>
      <c r="AE297" s="149"/>
      <c r="AF297" s="149"/>
      <c r="AG297" s="149" t="s">
        <v>1499</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c r="A298" s="156"/>
      <c r="B298" s="157"/>
      <c r="C298" s="319" t="s">
        <v>1518</v>
      </c>
      <c r="D298" s="320"/>
      <c r="E298" s="320"/>
      <c r="F298" s="320"/>
      <c r="G298" s="320"/>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2">
      <c r="A299" s="156"/>
      <c r="B299" s="157"/>
      <c r="C299" s="203" t="s">
        <v>1505</v>
      </c>
      <c r="D299" s="195"/>
      <c r="E299" s="196"/>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342</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c r="A300" s="156"/>
      <c r="B300" s="157"/>
      <c r="C300" s="203" t="s">
        <v>1785</v>
      </c>
      <c r="D300" s="195"/>
      <c r="E300" s="196"/>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342</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203" t="s">
        <v>1786</v>
      </c>
      <c r="D301" s="195"/>
      <c r="E301" s="196">
        <v>28.871300000000002</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c r="A302" s="174">
        <v>87</v>
      </c>
      <c r="B302" s="175" t="s">
        <v>1519</v>
      </c>
      <c r="C302" s="190" t="s">
        <v>1520</v>
      </c>
      <c r="D302" s="176" t="s">
        <v>360</v>
      </c>
      <c r="E302" s="177">
        <v>404.19819000000001</v>
      </c>
      <c r="F302" s="178"/>
      <c r="G302" s="179">
        <f>ROUND(E302*F302,2)</f>
        <v>0</v>
      </c>
      <c r="H302" s="178"/>
      <c r="I302" s="179">
        <f>ROUND(E302*H302,2)</f>
        <v>0</v>
      </c>
      <c r="J302" s="178"/>
      <c r="K302" s="179">
        <f>ROUND(E302*J302,2)</f>
        <v>0</v>
      </c>
      <c r="L302" s="179">
        <v>21</v>
      </c>
      <c r="M302" s="179">
        <f>G302*(1+L302/100)</f>
        <v>0</v>
      </c>
      <c r="N302" s="177">
        <v>0</v>
      </c>
      <c r="O302" s="177">
        <f>ROUND(E302*N302,2)</f>
        <v>0</v>
      </c>
      <c r="P302" s="177">
        <v>0</v>
      </c>
      <c r="Q302" s="177">
        <f>ROUND(E302*P302,2)</f>
        <v>0</v>
      </c>
      <c r="R302" s="179" t="s">
        <v>1517</v>
      </c>
      <c r="S302" s="179" t="s">
        <v>273</v>
      </c>
      <c r="T302" s="180" t="s">
        <v>273</v>
      </c>
      <c r="U302" s="159">
        <v>0</v>
      </c>
      <c r="V302" s="159">
        <f>ROUND(E302*U302,2)</f>
        <v>0</v>
      </c>
      <c r="W302" s="159"/>
      <c r="X302" s="159" t="s">
        <v>1498</v>
      </c>
      <c r="Y302" s="159" t="s">
        <v>349</v>
      </c>
      <c r="Z302" s="149"/>
      <c r="AA302" s="149"/>
      <c r="AB302" s="149"/>
      <c r="AC302" s="149"/>
      <c r="AD302" s="149"/>
      <c r="AE302" s="149"/>
      <c r="AF302" s="149"/>
      <c r="AG302" s="149" t="s">
        <v>1499</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319" t="s">
        <v>1518</v>
      </c>
      <c r="D303" s="320"/>
      <c r="E303" s="320"/>
      <c r="F303" s="320"/>
      <c r="G303" s="320"/>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340</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c r="A304" s="156"/>
      <c r="B304" s="157"/>
      <c r="C304" s="203" t="s">
        <v>1505</v>
      </c>
      <c r="D304" s="195"/>
      <c r="E304" s="196"/>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c r="A305" s="156"/>
      <c r="B305" s="157"/>
      <c r="C305" s="203" t="s">
        <v>1785</v>
      </c>
      <c r="D305" s="195"/>
      <c r="E305" s="196"/>
      <c r="F305" s="159"/>
      <c r="G305" s="159"/>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342</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c r="A306" s="156"/>
      <c r="B306" s="157"/>
      <c r="C306" s="203" t="s">
        <v>1788</v>
      </c>
      <c r="D306" s="195"/>
      <c r="E306" s="196">
        <v>404.19819000000001</v>
      </c>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342</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c r="A307" s="174">
        <v>88</v>
      </c>
      <c r="B307" s="175" t="s">
        <v>1522</v>
      </c>
      <c r="C307" s="190" t="s">
        <v>1523</v>
      </c>
      <c r="D307" s="176" t="s">
        <v>360</v>
      </c>
      <c r="E307" s="177">
        <v>28.871300000000002</v>
      </c>
      <c r="F307" s="178"/>
      <c r="G307" s="179">
        <f>ROUND(E307*F307,2)</f>
        <v>0</v>
      </c>
      <c r="H307" s="178"/>
      <c r="I307" s="179">
        <f>ROUND(E307*H307,2)</f>
        <v>0</v>
      </c>
      <c r="J307" s="178"/>
      <c r="K307" s="179">
        <f>ROUND(E307*J307,2)</f>
        <v>0</v>
      </c>
      <c r="L307" s="179">
        <v>21</v>
      </c>
      <c r="M307" s="179">
        <f>G307*(1+L307/100)</f>
        <v>0</v>
      </c>
      <c r="N307" s="177">
        <v>0</v>
      </c>
      <c r="O307" s="177">
        <f>ROUND(E307*N307,2)</f>
        <v>0</v>
      </c>
      <c r="P307" s="177">
        <v>0</v>
      </c>
      <c r="Q307" s="177">
        <f>ROUND(E307*P307,2)</f>
        <v>0</v>
      </c>
      <c r="R307" s="179" t="s">
        <v>851</v>
      </c>
      <c r="S307" s="179" t="s">
        <v>273</v>
      </c>
      <c r="T307" s="180" t="s">
        <v>273</v>
      </c>
      <c r="U307" s="159">
        <v>0</v>
      </c>
      <c r="V307" s="159">
        <f>ROUND(E307*U307,2)</f>
        <v>0</v>
      </c>
      <c r="W307" s="159"/>
      <c r="X307" s="159" t="s">
        <v>1498</v>
      </c>
      <c r="Y307" s="159" t="s">
        <v>275</v>
      </c>
      <c r="Z307" s="149"/>
      <c r="AA307" s="149"/>
      <c r="AB307" s="149"/>
      <c r="AC307" s="149"/>
      <c r="AD307" s="149"/>
      <c r="AE307" s="149"/>
      <c r="AF307" s="149"/>
      <c r="AG307" s="149" t="s">
        <v>1499</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310" t="s">
        <v>1524</v>
      </c>
      <c r="D308" s="311"/>
      <c r="E308" s="311"/>
      <c r="F308" s="311"/>
      <c r="G308" s="311"/>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278</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c r="A309" s="156"/>
      <c r="B309" s="157"/>
      <c r="C309" s="203" t="s">
        <v>1505</v>
      </c>
      <c r="D309" s="195"/>
      <c r="E309" s="196"/>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342</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c r="A310" s="156"/>
      <c r="B310" s="157"/>
      <c r="C310" s="203" t="s">
        <v>1785</v>
      </c>
      <c r="D310" s="195"/>
      <c r="E310" s="196"/>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342</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203" t="s">
        <v>1786</v>
      </c>
      <c r="D311" s="195"/>
      <c r="E311" s="196">
        <v>28.871300000000002</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3"/>
      <c r="B312" s="4"/>
      <c r="C312" s="192"/>
      <c r="D312" s="6"/>
      <c r="E312" s="3"/>
      <c r="F312" s="3"/>
      <c r="G312" s="3"/>
      <c r="H312" s="3"/>
      <c r="I312" s="3"/>
      <c r="J312" s="3"/>
      <c r="K312" s="3"/>
      <c r="L312" s="3"/>
      <c r="M312" s="3"/>
      <c r="N312" s="3"/>
      <c r="O312" s="3"/>
      <c r="P312" s="3"/>
      <c r="Q312" s="3"/>
      <c r="R312" s="3"/>
      <c r="S312" s="3"/>
      <c r="T312" s="3"/>
      <c r="U312" s="3"/>
      <c r="V312" s="3"/>
      <c r="W312" s="3"/>
      <c r="X312" s="3"/>
      <c r="Y312" s="3"/>
      <c r="AE312">
        <v>12</v>
      </c>
      <c r="AF312">
        <v>21</v>
      </c>
      <c r="AG312" t="s">
        <v>254</v>
      </c>
    </row>
    <row r="313" spans="1:60">
      <c r="A313" s="152"/>
      <c r="B313" s="153" t="s">
        <v>29</v>
      </c>
      <c r="C313" s="193"/>
      <c r="D313" s="154"/>
      <c r="E313" s="155"/>
      <c r="F313" s="155"/>
      <c r="G313" s="173">
        <f>G8+G49+G77+G115+G126+G149+G166+G172+G174+G208+G215+G259+G276+G279</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329</v>
      </c>
    </row>
    <row r="314" spans="1:60">
      <c r="C314" s="194"/>
      <c r="D314" s="10"/>
      <c r="AG314" t="s">
        <v>331</v>
      </c>
    </row>
    <row r="315" spans="1:60">
      <c r="D315" s="10"/>
    </row>
    <row r="316" spans="1:60">
      <c r="D316" s="10"/>
    </row>
    <row r="317" spans="1:60">
      <c r="D317" s="10"/>
    </row>
    <row r="318" spans="1:60">
      <c r="D318" s="10"/>
    </row>
    <row r="319" spans="1:60">
      <c r="D319" s="10"/>
    </row>
    <row r="320" spans="1:60">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XtZea5hBftqJDa1qeEXfaFGXvRb2AGjGpWAoBXaz4QvbEIrc1ATrdO7GUK0zIqKzPVe50u5nqcBFXq9oUSRIsA==" saltValue="BOyGwJAl9LcIoZP7JH9CNg==" spinCount="100000" sheet="1" formatRows="0"/>
  <mergeCells count="85">
    <mergeCell ref="C13:G13"/>
    <mergeCell ref="A1:G1"/>
    <mergeCell ref="C2:G2"/>
    <mergeCell ref="C3:G3"/>
    <mergeCell ref="C4:G4"/>
    <mergeCell ref="C10:G10"/>
    <mergeCell ref="C63:G63"/>
    <mergeCell ref="C21:G21"/>
    <mergeCell ref="C24:G24"/>
    <mergeCell ref="C28:G28"/>
    <mergeCell ref="C32:G32"/>
    <mergeCell ref="C36:G36"/>
    <mergeCell ref="C37:G37"/>
    <mergeCell ref="C40:G40"/>
    <mergeCell ref="C47:G47"/>
    <mergeCell ref="C48:G48"/>
    <mergeCell ref="C55:G55"/>
    <mergeCell ref="C59:G59"/>
    <mergeCell ref="C120:G120"/>
    <mergeCell ref="C64:G64"/>
    <mergeCell ref="C67:G67"/>
    <mergeCell ref="C70:G70"/>
    <mergeCell ref="C79:G79"/>
    <mergeCell ref="C83:G83"/>
    <mergeCell ref="C86:G86"/>
    <mergeCell ref="C90:G90"/>
    <mergeCell ref="C95:G95"/>
    <mergeCell ref="C100:G100"/>
    <mergeCell ref="C108:G108"/>
    <mergeCell ref="C109:G109"/>
    <mergeCell ref="C182:G182"/>
    <mergeCell ref="C131:G131"/>
    <mergeCell ref="C135:G135"/>
    <mergeCell ref="C141:G141"/>
    <mergeCell ref="C144:G144"/>
    <mergeCell ref="C151:G151"/>
    <mergeCell ref="C152:G152"/>
    <mergeCell ref="C159:G159"/>
    <mergeCell ref="C162:G162"/>
    <mergeCell ref="C168:G168"/>
    <mergeCell ref="C176:G176"/>
    <mergeCell ref="C179:G179"/>
    <mergeCell ref="C222:G222"/>
    <mergeCell ref="C183:G183"/>
    <mergeCell ref="C186:G186"/>
    <mergeCell ref="C190:G190"/>
    <mergeCell ref="C202:G202"/>
    <mergeCell ref="C205:G205"/>
    <mergeCell ref="C206:G206"/>
    <mergeCell ref="C210:G210"/>
    <mergeCell ref="C217:G217"/>
    <mergeCell ref="C218:G218"/>
    <mergeCell ref="C219:G219"/>
    <mergeCell ref="C221:G221"/>
    <mergeCell ref="C238:G238"/>
    <mergeCell ref="C223:G223"/>
    <mergeCell ref="C226:G226"/>
    <mergeCell ref="C227:G227"/>
    <mergeCell ref="C228:G228"/>
    <mergeCell ref="C229:G229"/>
    <mergeCell ref="C230:G230"/>
    <mergeCell ref="C232:G232"/>
    <mergeCell ref="C233:G233"/>
    <mergeCell ref="C234:G234"/>
    <mergeCell ref="C235:G235"/>
    <mergeCell ref="C236:G236"/>
    <mergeCell ref="C281:G281"/>
    <mergeCell ref="C239:G239"/>
    <mergeCell ref="C240:G240"/>
    <mergeCell ref="C242:G242"/>
    <mergeCell ref="C243:G243"/>
    <mergeCell ref="C244:G244"/>
    <mergeCell ref="C247:G247"/>
    <mergeCell ref="C248:G248"/>
    <mergeCell ref="C251:G251"/>
    <mergeCell ref="C252:G252"/>
    <mergeCell ref="C255:G255"/>
    <mergeCell ref="C272:G272"/>
    <mergeCell ref="C308:G308"/>
    <mergeCell ref="C282:G282"/>
    <mergeCell ref="C283:G283"/>
    <mergeCell ref="C284:G284"/>
    <mergeCell ref="C285:G285"/>
    <mergeCell ref="C298:G298"/>
    <mergeCell ref="C303:G30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57</v>
      </c>
      <c r="C4" s="316" t="s">
        <v>58</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232</v>
      </c>
      <c r="C8" s="189" t="s">
        <v>233</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1789</v>
      </c>
      <c r="C9" s="190" t="s">
        <v>1790</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0" t="s">
        <v>1791</v>
      </c>
      <c r="D10" s="311"/>
      <c r="E10" s="311"/>
      <c r="F10" s="311"/>
      <c r="G10" s="31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Kompletní dodávka plošiny vč el. a hydr. rozvodů, rozvaděče, ovládacích prvků, zapojení a uvedení do provozu</v>
      </c>
      <c r="BB10" s="149"/>
      <c r="BC10" s="149"/>
      <c r="BD10" s="149"/>
      <c r="BE10" s="149"/>
      <c r="BF10" s="149"/>
      <c r="BG10" s="149"/>
      <c r="BH10" s="149"/>
    </row>
    <row r="11" spans="1:60" outlineLevel="3">
      <c r="A11" s="156"/>
      <c r="B11" s="157"/>
      <c r="C11" s="308" t="s">
        <v>1792</v>
      </c>
      <c r="D11" s="309"/>
      <c r="E11" s="309"/>
      <c r="F11" s="309"/>
      <c r="G11" s="30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rsRkhKaoKksdUV0cHKFcYluEeoTZQKVimS/vnm66q1Yo4Cf5H7xOd4u4KbVEbwPg0qij6HZnqRUB8D1Yjx4Ag==" saltValue="4vwIu3BsJswJL5D7+NGYw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59</v>
      </c>
      <c r="C4" s="316" t="s">
        <v>60</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1793</v>
      </c>
      <c r="C9" s="190" t="s">
        <v>1794</v>
      </c>
      <c r="D9" s="176" t="s">
        <v>829</v>
      </c>
      <c r="E9" s="177">
        <v>1</v>
      </c>
      <c r="F9" s="179">
        <f>'Seznam strojů a zařízení'!N138</f>
        <v>0</v>
      </c>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0" t="s">
        <v>1795</v>
      </c>
      <c r="D10" s="311"/>
      <c r="E10" s="311"/>
      <c r="F10" s="311"/>
      <c r="G10" s="31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23" t="s">
        <v>2781</v>
      </c>
      <c r="D11" s="324"/>
      <c r="E11" s="324"/>
      <c r="F11" s="324"/>
      <c r="G11" s="324"/>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TSLroJMl651Ba+0fgIF09gIXAK1ulBIlmuepgqOMLnoEm3umyD7QTkCtxO411P2c0s0dmkc17GvEObw/Btek4A==" saltValue="1N0yQ/CAB/Y8c/wmzeGHWw=="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61</v>
      </c>
      <c r="C4" s="316" t="s">
        <v>62</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SUMIF(AG9:AG86,"&lt;&gt;NOR",G9:G86)</f>
        <v>0</v>
      </c>
      <c r="H8" s="168"/>
      <c r="I8" s="168">
        <f>SUM(I9:I86)</f>
        <v>0</v>
      </c>
      <c r="J8" s="168"/>
      <c r="K8" s="168">
        <f>SUM(K9:K86)</f>
        <v>0</v>
      </c>
      <c r="L8" s="168"/>
      <c r="M8" s="168">
        <f>SUM(M9:M86)</f>
        <v>0</v>
      </c>
      <c r="N8" s="167"/>
      <c r="O8" s="167">
        <f>SUM(O9:O86)</f>
        <v>0</v>
      </c>
      <c r="P8" s="167"/>
      <c r="Q8" s="167">
        <f>SUM(Q9:Q86)</f>
        <v>0</v>
      </c>
      <c r="R8" s="168"/>
      <c r="S8" s="168"/>
      <c r="T8" s="169"/>
      <c r="U8" s="163"/>
      <c r="V8" s="163">
        <f>SUM(V9:V86)</f>
        <v>0</v>
      </c>
      <c r="W8" s="163"/>
      <c r="X8" s="163"/>
      <c r="Y8" s="163"/>
      <c r="AG8" t="s">
        <v>269</v>
      </c>
    </row>
    <row r="9" spans="1:60" outlineLevel="1">
      <c r="A9" s="174">
        <v>1</v>
      </c>
      <c r="B9" s="175" t="s">
        <v>122</v>
      </c>
      <c r="C9" s="190" t="s">
        <v>1796</v>
      </c>
      <c r="D9" s="176" t="s">
        <v>1797</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0" t="s">
        <v>1799</v>
      </c>
      <c r="D10" s="311"/>
      <c r="E10" s="311"/>
      <c r="F10" s="311"/>
      <c r="G10" s="31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136</v>
      </c>
      <c r="C11" s="190" t="s">
        <v>1800</v>
      </c>
      <c r="D11" s="176" t="s">
        <v>1797</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524</v>
      </c>
      <c r="Y11" s="159" t="s">
        <v>275</v>
      </c>
      <c r="Z11" s="149"/>
      <c r="AA11" s="149"/>
      <c r="AB11" s="149"/>
      <c r="AC11" s="149"/>
      <c r="AD11" s="149"/>
      <c r="AE11" s="149"/>
      <c r="AF11" s="149"/>
      <c r="AG11" s="149" t="s">
        <v>1798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10" t="s">
        <v>1801</v>
      </c>
      <c r="D12" s="311"/>
      <c r="E12" s="311"/>
      <c r="F12" s="311"/>
      <c r="G12" s="311"/>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138</v>
      </c>
      <c r="C13" s="190" t="s">
        <v>1802</v>
      </c>
      <c r="D13" s="176" t="s">
        <v>1797</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10" t="s">
        <v>1803</v>
      </c>
      <c r="D14" s="311"/>
      <c r="E14" s="311"/>
      <c r="F14" s="311"/>
      <c r="G14" s="311"/>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1804</v>
      </c>
      <c r="C15" s="190" t="s">
        <v>1805</v>
      </c>
      <c r="D15" s="176" t="s">
        <v>1797</v>
      </c>
      <c r="E15" s="177">
        <v>3</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524</v>
      </c>
      <c r="Y15" s="159" t="s">
        <v>275</v>
      </c>
      <c r="Z15" s="149"/>
      <c r="AA15" s="149"/>
      <c r="AB15" s="149"/>
      <c r="AC15" s="149"/>
      <c r="AD15" s="149"/>
      <c r="AE15" s="149"/>
      <c r="AF15" s="149"/>
      <c r="AG15" s="149" t="s">
        <v>1798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10" t="s">
        <v>1803</v>
      </c>
      <c r="D16" s="311"/>
      <c r="E16" s="311"/>
      <c r="F16" s="311"/>
      <c r="G16" s="311"/>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1806</v>
      </c>
      <c r="C17" s="190" t="s">
        <v>1807</v>
      </c>
      <c r="D17" s="176" t="s">
        <v>1797</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524</v>
      </c>
      <c r="Y17" s="159" t="s">
        <v>275</v>
      </c>
      <c r="Z17" s="149"/>
      <c r="AA17" s="149"/>
      <c r="AB17" s="149"/>
      <c r="AC17" s="149"/>
      <c r="AD17" s="149"/>
      <c r="AE17" s="149"/>
      <c r="AF17" s="149"/>
      <c r="AG17" s="149" t="s">
        <v>1798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10" t="s">
        <v>1803</v>
      </c>
      <c r="D18" s="311"/>
      <c r="E18" s="311"/>
      <c r="F18" s="311"/>
      <c r="G18" s="311"/>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144</v>
      </c>
      <c r="C19" s="190" t="s">
        <v>1808</v>
      </c>
      <c r="D19" s="176" t="s">
        <v>1797</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10" t="s">
        <v>1809</v>
      </c>
      <c r="D20" s="311"/>
      <c r="E20" s="311"/>
      <c r="F20" s="311"/>
      <c r="G20" s="311"/>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148</v>
      </c>
      <c r="C21" s="190" t="s">
        <v>1810</v>
      </c>
      <c r="D21" s="176" t="s">
        <v>1797</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10" t="s">
        <v>1811</v>
      </c>
      <c r="D22" s="311"/>
      <c r="E22" s="311"/>
      <c r="F22" s="311"/>
      <c r="G22" s="311"/>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1812</v>
      </c>
      <c r="C23" s="190" t="s">
        <v>1813</v>
      </c>
      <c r="D23" s="176" t="s">
        <v>1797</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10" t="s">
        <v>1814</v>
      </c>
      <c r="D24" s="311"/>
      <c r="E24" s="311"/>
      <c r="F24" s="311"/>
      <c r="G24" s="311"/>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9</v>
      </c>
      <c r="B25" s="175" t="s">
        <v>1815</v>
      </c>
      <c r="C25" s="190" t="s">
        <v>1816</v>
      </c>
      <c r="D25" s="176" t="s">
        <v>1797</v>
      </c>
      <c r="E25" s="177">
        <v>16</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337</v>
      </c>
      <c r="Y25" s="159" t="s">
        <v>275</v>
      </c>
      <c r="Z25" s="149"/>
      <c r="AA25" s="149"/>
      <c r="AB25" s="149"/>
      <c r="AC25" s="149"/>
      <c r="AD25" s="149"/>
      <c r="AE25" s="149"/>
      <c r="AF25" s="149"/>
      <c r="AG25" s="149" t="s">
        <v>1817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10" t="s">
        <v>1818</v>
      </c>
      <c r="D26" s="311"/>
      <c r="E26" s="311"/>
      <c r="F26" s="311"/>
      <c r="G26" s="311"/>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10</v>
      </c>
      <c r="B27" s="175" t="s">
        <v>961</v>
      </c>
      <c r="C27" s="190" t="s">
        <v>1819</v>
      </c>
      <c r="D27" s="176" t="s">
        <v>1797</v>
      </c>
      <c r="E27" s="177">
        <v>2</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524</v>
      </c>
      <c r="Y27" s="159" t="s">
        <v>275</v>
      </c>
      <c r="Z27" s="149"/>
      <c r="AA27" s="149"/>
      <c r="AB27" s="149"/>
      <c r="AC27" s="149"/>
      <c r="AD27" s="149"/>
      <c r="AE27" s="149"/>
      <c r="AF27" s="149"/>
      <c r="AG27" s="149" t="s">
        <v>1798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10" t="s">
        <v>1820</v>
      </c>
      <c r="D28" s="311"/>
      <c r="E28" s="311"/>
      <c r="F28" s="311"/>
      <c r="G28" s="311"/>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11</v>
      </c>
      <c r="B29" s="175" t="s">
        <v>167</v>
      </c>
      <c r="C29" s="190" t="s">
        <v>1821</v>
      </c>
      <c r="D29" s="176" t="s">
        <v>1797</v>
      </c>
      <c r="E29" s="177">
        <v>3</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10" t="s">
        <v>1822</v>
      </c>
      <c r="D30" s="311"/>
      <c r="E30" s="311"/>
      <c r="F30" s="311"/>
      <c r="G30" s="311"/>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12</v>
      </c>
      <c r="B31" s="175" t="s">
        <v>124</v>
      </c>
      <c r="C31" s="190" t="s">
        <v>1823</v>
      </c>
      <c r="D31" s="176" t="s">
        <v>1797</v>
      </c>
      <c r="E31" s="177">
        <v>4</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10" t="s">
        <v>1824</v>
      </c>
      <c r="D32" s="311"/>
      <c r="E32" s="311"/>
      <c r="F32" s="311"/>
      <c r="G32" s="311"/>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13</v>
      </c>
      <c r="B33" s="175" t="s">
        <v>126</v>
      </c>
      <c r="C33" s="190" t="s">
        <v>1825</v>
      </c>
      <c r="D33" s="176" t="s">
        <v>1797</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10" t="s">
        <v>1826</v>
      </c>
      <c r="D34" s="311"/>
      <c r="E34" s="311"/>
      <c r="F34" s="311"/>
      <c r="G34" s="311"/>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14</v>
      </c>
      <c r="B35" s="175" t="s">
        <v>1827</v>
      </c>
      <c r="C35" s="190" t="s">
        <v>1828</v>
      </c>
      <c r="D35" s="176" t="s">
        <v>1797</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10" t="s">
        <v>1829</v>
      </c>
      <c r="D36" s="311"/>
      <c r="E36" s="311"/>
      <c r="F36" s="311"/>
      <c r="G36" s="311"/>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15</v>
      </c>
      <c r="B37" s="175" t="s">
        <v>128</v>
      </c>
      <c r="C37" s="190" t="s">
        <v>1830</v>
      </c>
      <c r="D37" s="176" t="s">
        <v>1797</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10" t="s">
        <v>1831</v>
      </c>
      <c r="D38" s="311"/>
      <c r="E38" s="311"/>
      <c r="F38" s="311"/>
      <c r="G38" s="311"/>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16</v>
      </c>
      <c r="B39" s="175" t="s">
        <v>1832</v>
      </c>
      <c r="C39" s="190" t="s">
        <v>1833</v>
      </c>
      <c r="D39" s="176" t="s">
        <v>1797</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0" t="s">
        <v>1834</v>
      </c>
      <c r="D40" s="311"/>
      <c r="E40" s="311"/>
      <c r="F40" s="311"/>
      <c r="G40" s="311"/>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17</v>
      </c>
      <c r="B41" s="175" t="s">
        <v>1835</v>
      </c>
      <c r="C41" s="190" t="s">
        <v>1836</v>
      </c>
      <c r="D41" s="176" t="s">
        <v>1797</v>
      </c>
      <c r="E41" s="177">
        <v>3</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524</v>
      </c>
      <c r="Y41" s="159" t="s">
        <v>275</v>
      </c>
      <c r="Z41" s="149"/>
      <c r="AA41" s="149"/>
      <c r="AB41" s="149"/>
      <c r="AC41" s="149"/>
      <c r="AD41" s="149"/>
      <c r="AE41" s="149"/>
      <c r="AF41" s="149"/>
      <c r="AG41" s="149" t="s">
        <v>1798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10" t="s">
        <v>1837</v>
      </c>
      <c r="D42" s="311"/>
      <c r="E42" s="311"/>
      <c r="F42" s="311"/>
      <c r="G42" s="311"/>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18</v>
      </c>
      <c r="B43" s="175" t="s">
        <v>130</v>
      </c>
      <c r="C43" s="190" t="s">
        <v>1838</v>
      </c>
      <c r="D43" s="176" t="s">
        <v>1797</v>
      </c>
      <c r="E43" s="177">
        <v>2</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524</v>
      </c>
      <c r="Y43" s="159" t="s">
        <v>275</v>
      </c>
      <c r="Z43" s="149"/>
      <c r="AA43" s="149"/>
      <c r="AB43" s="149"/>
      <c r="AC43" s="149"/>
      <c r="AD43" s="149"/>
      <c r="AE43" s="149"/>
      <c r="AF43" s="149"/>
      <c r="AG43" s="149" t="s">
        <v>1798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10" t="s">
        <v>1839</v>
      </c>
      <c r="D44" s="311"/>
      <c r="E44" s="311"/>
      <c r="F44" s="311"/>
      <c r="G44" s="311"/>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19</v>
      </c>
      <c r="B45" s="175" t="s">
        <v>132</v>
      </c>
      <c r="C45" s="190" t="s">
        <v>1840</v>
      </c>
      <c r="D45" s="176" t="s">
        <v>1797</v>
      </c>
      <c r="E45" s="177">
        <v>1</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1817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10" t="s">
        <v>1841</v>
      </c>
      <c r="D46" s="311"/>
      <c r="E46" s="311"/>
      <c r="F46" s="311"/>
      <c r="G46" s="311"/>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20</v>
      </c>
      <c r="B47" s="175" t="s">
        <v>1842</v>
      </c>
      <c r="C47" s="190" t="s">
        <v>1843</v>
      </c>
      <c r="D47" s="176" t="s">
        <v>1797</v>
      </c>
      <c r="E47" s="177">
        <v>16</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1817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10" t="s">
        <v>1844</v>
      </c>
      <c r="D48" s="311"/>
      <c r="E48" s="311"/>
      <c r="F48" s="311"/>
      <c r="G48" s="311"/>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21</v>
      </c>
      <c r="B49" s="175" t="s">
        <v>134</v>
      </c>
      <c r="C49" s="190" t="s">
        <v>1845</v>
      </c>
      <c r="D49" s="176" t="s">
        <v>1797</v>
      </c>
      <c r="E49" s="177">
        <v>2</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1817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10" t="s">
        <v>1846</v>
      </c>
      <c r="D50" s="311"/>
      <c r="E50" s="311"/>
      <c r="F50" s="311"/>
      <c r="G50" s="311"/>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22</v>
      </c>
      <c r="B51" s="175" t="s">
        <v>1847</v>
      </c>
      <c r="C51" s="190" t="s">
        <v>1848</v>
      </c>
      <c r="D51" s="176" t="s">
        <v>1797</v>
      </c>
      <c r="E51" s="177">
        <v>2</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1817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10" t="s">
        <v>1849</v>
      </c>
      <c r="D52" s="311"/>
      <c r="E52" s="311"/>
      <c r="F52" s="311"/>
      <c r="G52" s="311"/>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23</v>
      </c>
      <c r="B53" s="175" t="s">
        <v>1850</v>
      </c>
      <c r="C53" s="190" t="s">
        <v>1851</v>
      </c>
      <c r="D53" s="176" t="s">
        <v>1797</v>
      </c>
      <c r="E53" s="177">
        <v>3</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1817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10" t="s">
        <v>1852</v>
      </c>
      <c r="D54" s="311"/>
      <c r="E54" s="311"/>
      <c r="F54" s="311"/>
      <c r="G54" s="311"/>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24</v>
      </c>
      <c r="B55" s="175" t="s">
        <v>1853</v>
      </c>
      <c r="C55" s="190" t="s">
        <v>1854</v>
      </c>
      <c r="D55" s="176" t="s">
        <v>1797</v>
      </c>
      <c r="E55" s="177">
        <v>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1817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10" t="s">
        <v>1855</v>
      </c>
      <c r="D56" s="311"/>
      <c r="E56" s="311"/>
      <c r="F56" s="311"/>
      <c r="G56" s="311"/>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25</v>
      </c>
      <c r="B57" s="175" t="s">
        <v>1856</v>
      </c>
      <c r="C57" s="190" t="s">
        <v>1857</v>
      </c>
      <c r="D57" s="176" t="s">
        <v>1797</v>
      </c>
      <c r="E57" s="177">
        <v>1</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524</v>
      </c>
      <c r="Y57" s="159" t="s">
        <v>275</v>
      </c>
      <c r="Z57" s="149"/>
      <c r="AA57" s="149"/>
      <c r="AB57" s="149"/>
      <c r="AC57" s="149"/>
      <c r="AD57" s="149"/>
      <c r="AE57" s="149"/>
      <c r="AF57" s="149"/>
      <c r="AG57" s="149" t="s">
        <v>1798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10" t="s">
        <v>1858</v>
      </c>
      <c r="D58" s="311"/>
      <c r="E58" s="311"/>
      <c r="F58" s="311"/>
      <c r="G58" s="311"/>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26</v>
      </c>
      <c r="B59" s="175" t="s">
        <v>1859</v>
      </c>
      <c r="C59" s="190" t="s">
        <v>1860</v>
      </c>
      <c r="D59" s="176" t="s">
        <v>1797</v>
      </c>
      <c r="E59" s="177">
        <v>3</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1817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10" t="s">
        <v>1861</v>
      </c>
      <c r="D60" s="311"/>
      <c r="E60" s="311"/>
      <c r="F60" s="311"/>
      <c r="G60" s="311"/>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27</v>
      </c>
      <c r="B61" s="175" t="s">
        <v>1862</v>
      </c>
      <c r="C61" s="190" t="s">
        <v>1863</v>
      </c>
      <c r="D61" s="176" t="s">
        <v>1797</v>
      </c>
      <c r="E61" s="177">
        <v>2</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524</v>
      </c>
      <c r="Y61" s="159" t="s">
        <v>275</v>
      </c>
      <c r="Z61" s="149"/>
      <c r="AA61" s="149"/>
      <c r="AB61" s="149"/>
      <c r="AC61" s="149"/>
      <c r="AD61" s="149"/>
      <c r="AE61" s="149"/>
      <c r="AF61" s="149"/>
      <c r="AG61" s="149" t="s">
        <v>1798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10" t="s">
        <v>1864</v>
      </c>
      <c r="D62" s="311"/>
      <c r="E62" s="311"/>
      <c r="F62" s="311"/>
      <c r="G62" s="311"/>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28</v>
      </c>
      <c r="B63" s="175" t="s">
        <v>1865</v>
      </c>
      <c r="C63" s="190" t="s">
        <v>1866</v>
      </c>
      <c r="D63" s="176" t="s">
        <v>1797</v>
      </c>
      <c r="E63" s="177">
        <v>1</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524</v>
      </c>
      <c r="Y63" s="159" t="s">
        <v>275</v>
      </c>
      <c r="Z63" s="149"/>
      <c r="AA63" s="149"/>
      <c r="AB63" s="149"/>
      <c r="AC63" s="149"/>
      <c r="AD63" s="149"/>
      <c r="AE63" s="149"/>
      <c r="AF63" s="149"/>
      <c r="AG63" s="149" t="s">
        <v>1798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10" t="s">
        <v>1867</v>
      </c>
      <c r="D64" s="311"/>
      <c r="E64" s="311"/>
      <c r="F64" s="311"/>
      <c r="G64" s="311"/>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29</v>
      </c>
      <c r="B65" s="175" t="s">
        <v>1868</v>
      </c>
      <c r="C65" s="190" t="s">
        <v>1869</v>
      </c>
      <c r="D65" s="176" t="s">
        <v>1797</v>
      </c>
      <c r="E65" s="177">
        <v>1</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1817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10" t="s">
        <v>1870</v>
      </c>
      <c r="D66" s="311"/>
      <c r="E66" s="311"/>
      <c r="F66" s="311"/>
      <c r="G66" s="311"/>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30</v>
      </c>
      <c r="B67" s="175" t="s">
        <v>1871</v>
      </c>
      <c r="C67" s="190" t="s">
        <v>1872</v>
      </c>
      <c r="D67" s="176" t="s">
        <v>1797</v>
      </c>
      <c r="E67" s="177">
        <v>23</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c r="S67" s="179" t="s">
        <v>323</v>
      </c>
      <c r="T67" s="180" t="s">
        <v>274</v>
      </c>
      <c r="U67" s="159">
        <v>0</v>
      </c>
      <c r="V67" s="159">
        <f>ROUND(E67*U67,2)</f>
        <v>0</v>
      </c>
      <c r="W67" s="159"/>
      <c r="X67" s="159" t="s">
        <v>524</v>
      </c>
      <c r="Y67" s="159" t="s">
        <v>275</v>
      </c>
      <c r="Z67" s="149"/>
      <c r="AA67" s="149"/>
      <c r="AB67" s="149"/>
      <c r="AC67" s="149"/>
      <c r="AD67" s="149"/>
      <c r="AE67" s="149"/>
      <c r="AF67" s="149"/>
      <c r="AG67" s="149" t="s">
        <v>1798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10" t="s">
        <v>1873</v>
      </c>
      <c r="D68" s="311"/>
      <c r="E68" s="311"/>
      <c r="F68" s="311"/>
      <c r="G68" s="311"/>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31</v>
      </c>
      <c r="B69" s="175" t="s">
        <v>1874</v>
      </c>
      <c r="C69" s="190" t="s">
        <v>1875</v>
      </c>
      <c r="D69" s="176" t="s">
        <v>1797</v>
      </c>
      <c r="E69" s="177">
        <v>4</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10" t="s">
        <v>1876</v>
      </c>
      <c r="D70" s="311"/>
      <c r="E70" s="311"/>
      <c r="F70" s="311"/>
      <c r="G70" s="311"/>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32</v>
      </c>
      <c r="B71" s="175" t="s">
        <v>1877</v>
      </c>
      <c r="C71" s="190" t="s">
        <v>1878</v>
      </c>
      <c r="D71" s="176" t="s">
        <v>1797</v>
      </c>
      <c r="E71" s="177">
        <v>2</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c r="S71" s="179" t="s">
        <v>323</v>
      </c>
      <c r="T71" s="180" t="s">
        <v>274</v>
      </c>
      <c r="U71" s="159">
        <v>0</v>
      </c>
      <c r="V71" s="159">
        <f>ROUND(E71*U71,2)</f>
        <v>0</v>
      </c>
      <c r="W71" s="159"/>
      <c r="X71" s="159" t="s">
        <v>524</v>
      </c>
      <c r="Y71" s="159" t="s">
        <v>275</v>
      </c>
      <c r="Z71" s="149"/>
      <c r="AA71" s="149"/>
      <c r="AB71" s="149"/>
      <c r="AC71" s="149"/>
      <c r="AD71" s="149"/>
      <c r="AE71" s="149"/>
      <c r="AF71" s="149"/>
      <c r="AG71" s="149" t="s">
        <v>1798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10" t="s">
        <v>1879</v>
      </c>
      <c r="D72" s="311"/>
      <c r="E72" s="311"/>
      <c r="F72" s="311"/>
      <c r="G72" s="311"/>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33</v>
      </c>
      <c r="B73" s="175" t="s">
        <v>1880</v>
      </c>
      <c r="C73" s="190" t="s">
        <v>1881</v>
      </c>
      <c r="D73" s="176" t="s">
        <v>1797</v>
      </c>
      <c r="E73" s="177">
        <v>29</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524</v>
      </c>
      <c r="Y73" s="159" t="s">
        <v>275</v>
      </c>
      <c r="Z73" s="149"/>
      <c r="AA73" s="149"/>
      <c r="AB73" s="149"/>
      <c r="AC73" s="149"/>
      <c r="AD73" s="149"/>
      <c r="AE73" s="149"/>
      <c r="AF73" s="149"/>
      <c r="AG73" s="149" t="s">
        <v>1798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10" t="s">
        <v>1882</v>
      </c>
      <c r="D74" s="311"/>
      <c r="E74" s="311"/>
      <c r="F74" s="311"/>
      <c r="G74" s="311"/>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34</v>
      </c>
      <c r="B75" s="175" t="s">
        <v>1883</v>
      </c>
      <c r="C75" s="190" t="s">
        <v>1884</v>
      </c>
      <c r="D75" s="176" t="s">
        <v>1797</v>
      </c>
      <c r="E75" s="177">
        <v>2</v>
      </c>
      <c r="F75" s="178"/>
      <c r="G75" s="179">
        <f>ROUND(E75*F75,2)</f>
        <v>0</v>
      </c>
      <c r="H75" s="178"/>
      <c r="I75" s="179">
        <f>ROUND(E75*H75,2)</f>
        <v>0</v>
      </c>
      <c r="J75" s="178"/>
      <c r="K75" s="179">
        <f>ROUND(E75*J75,2)</f>
        <v>0</v>
      </c>
      <c r="L75" s="179">
        <v>21</v>
      </c>
      <c r="M75" s="179">
        <f>G75*(1+L75/100)</f>
        <v>0</v>
      </c>
      <c r="N75" s="177">
        <v>0</v>
      </c>
      <c r="O75" s="177">
        <f>ROUND(E75*N75,2)</f>
        <v>0</v>
      </c>
      <c r="P75" s="177">
        <v>0</v>
      </c>
      <c r="Q75" s="177">
        <f>ROUND(E75*P75,2)</f>
        <v>0</v>
      </c>
      <c r="R75" s="179"/>
      <c r="S75" s="179" t="s">
        <v>323</v>
      </c>
      <c r="T75" s="180" t="s">
        <v>274</v>
      </c>
      <c r="U75" s="159">
        <v>0</v>
      </c>
      <c r="V75" s="159">
        <f>ROUND(E75*U75,2)</f>
        <v>0</v>
      </c>
      <c r="W75" s="159"/>
      <c r="X75" s="159" t="s">
        <v>524</v>
      </c>
      <c r="Y75" s="159" t="s">
        <v>275</v>
      </c>
      <c r="Z75" s="149"/>
      <c r="AA75" s="149"/>
      <c r="AB75" s="149"/>
      <c r="AC75" s="149"/>
      <c r="AD75" s="149"/>
      <c r="AE75" s="149"/>
      <c r="AF75" s="149"/>
      <c r="AG75" s="149" t="s">
        <v>1798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10" t="s">
        <v>1885</v>
      </c>
      <c r="D76" s="311"/>
      <c r="E76" s="311"/>
      <c r="F76" s="311"/>
      <c r="G76" s="311"/>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35</v>
      </c>
      <c r="B77" s="175" t="s">
        <v>1886</v>
      </c>
      <c r="C77" s="190" t="s">
        <v>1887</v>
      </c>
      <c r="D77" s="176" t="s">
        <v>1797</v>
      </c>
      <c r="E77" s="177">
        <v>1</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10" t="s">
        <v>1888</v>
      </c>
      <c r="D78" s="311"/>
      <c r="E78" s="311"/>
      <c r="F78" s="311"/>
      <c r="G78" s="311"/>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36</v>
      </c>
      <c r="B79" s="175" t="s">
        <v>140</v>
      </c>
      <c r="C79" s="190" t="s">
        <v>1889</v>
      </c>
      <c r="D79" s="176" t="s">
        <v>1797</v>
      </c>
      <c r="E79" s="177">
        <v>1</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10" t="s">
        <v>1890</v>
      </c>
      <c r="D80" s="311"/>
      <c r="E80" s="311"/>
      <c r="F80" s="311"/>
      <c r="G80" s="311"/>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37</v>
      </c>
      <c r="B81" s="175" t="s">
        <v>1891</v>
      </c>
      <c r="C81" s="190" t="s">
        <v>1892</v>
      </c>
      <c r="D81" s="176" t="s">
        <v>1797</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10" t="s">
        <v>1893</v>
      </c>
      <c r="D82" s="311"/>
      <c r="E82" s="311"/>
      <c r="F82" s="311"/>
      <c r="G82" s="311"/>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74">
        <v>38</v>
      </c>
      <c r="B83" s="175" t="s">
        <v>1894</v>
      </c>
      <c r="C83" s="190" t="s">
        <v>1895</v>
      </c>
      <c r="D83" s="176" t="s">
        <v>1797</v>
      </c>
      <c r="E83" s="177">
        <v>1</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c r="S83" s="179" t="s">
        <v>323</v>
      </c>
      <c r="T83" s="180" t="s">
        <v>274</v>
      </c>
      <c r="U83" s="159">
        <v>0</v>
      </c>
      <c r="V83" s="159">
        <f>ROUND(E83*U83,2)</f>
        <v>0</v>
      </c>
      <c r="W83" s="159"/>
      <c r="X83" s="159" t="s">
        <v>524</v>
      </c>
      <c r="Y83" s="159" t="s">
        <v>275</v>
      </c>
      <c r="Z83" s="149"/>
      <c r="AA83" s="149"/>
      <c r="AB83" s="149"/>
      <c r="AC83" s="149"/>
      <c r="AD83" s="149"/>
      <c r="AE83" s="149"/>
      <c r="AF83" s="149"/>
      <c r="AG83" s="149" t="s">
        <v>1798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310" t="s">
        <v>1896</v>
      </c>
      <c r="D84" s="311"/>
      <c r="E84" s="311"/>
      <c r="F84" s="311"/>
      <c r="G84" s="311"/>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278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8" t="s">
        <v>1897</v>
      </c>
      <c r="D85" s="160"/>
      <c r="E85" s="161"/>
      <c r="F85" s="162"/>
      <c r="G85" s="162"/>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c r="A86" s="156"/>
      <c r="B86" s="157"/>
      <c r="C86" s="308" t="s">
        <v>1898</v>
      </c>
      <c r="D86" s="309"/>
      <c r="E86" s="309"/>
      <c r="F86" s="309"/>
      <c r="G86" s="30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3"/>
      <c r="B87" s="4"/>
      <c r="C87" s="192"/>
      <c r="D87" s="6"/>
      <c r="E87" s="3"/>
      <c r="F87" s="3"/>
      <c r="G87" s="3"/>
      <c r="H87" s="3"/>
      <c r="I87" s="3"/>
      <c r="J87" s="3"/>
      <c r="K87" s="3"/>
      <c r="L87" s="3"/>
      <c r="M87" s="3"/>
      <c r="N87" s="3"/>
      <c r="O87" s="3"/>
      <c r="P87" s="3"/>
      <c r="Q87" s="3"/>
      <c r="R87" s="3"/>
      <c r="S87" s="3"/>
      <c r="T87" s="3"/>
      <c r="U87" s="3"/>
      <c r="V87" s="3"/>
      <c r="W87" s="3"/>
      <c r="X87" s="3"/>
      <c r="Y87" s="3"/>
      <c r="AE87">
        <v>12</v>
      </c>
      <c r="AF87">
        <v>21</v>
      </c>
      <c r="AG87" t="s">
        <v>254</v>
      </c>
    </row>
    <row r="88" spans="1:60">
      <c r="A88" s="152"/>
      <c r="B88" s="153" t="s">
        <v>29</v>
      </c>
      <c r="C88" s="193"/>
      <c r="D88" s="154"/>
      <c r="E88" s="155"/>
      <c r="F88" s="155"/>
      <c r="G88" s="173">
        <f>G8</f>
        <v>0</v>
      </c>
      <c r="H88" s="3"/>
      <c r="I88" s="3"/>
      <c r="J88" s="3"/>
      <c r="K88" s="3"/>
      <c r="L88" s="3"/>
      <c r="M88" s="3"/>
      <c r="N88" s="3"/>
      <c r="O88" s="3"/>
      <c r="P88" s="3"/>
      <c r="Q88" s="3"/>
      <c r="R88" s="3"/>
      <c r="S88" s="3"/>
      <c r="T88" s="3"/>
      <c r="U88" s="3"/>
      <c r="V88" s="3"/>
      <c r="W88" s="3"/>
      <c r="X88" s="3"/>
      <c r="Y88" s="3"/>
      <c r="AE88">
        <f>SUMIF(L7:L86,AE87,G7:G86)</f>
        <v>0</v>
      </c>
      <c r="AF88">
        <f>SUMIF(L7:L86,AF87,G7:G86)</f>
        <v>0</v>
      </c>
      <c r="AG88" t="s">
        <v>329</v>
      </c>
    </row>
    <row r="89" spans="1:60">
      <c r="C89" s="194"/>
      <c r="D89" s="10"/>
      <c r="AG89" t="s">
        <v>331</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K6nN3hvDTKMkLKlzZ5fW0dyApFEfuvkgDoI7548HivojbJc3Aute5xDWngEpSBWmvAmiF0Opj9L35oTzHX//tA==" saltValue="A1Ab2rywC8DN3pmw2yP6hw==" spinCount="100000" sheet="1" formatRows="0"/>
  <mergeCells count="43">
    <mergeCell ref="C24:G24"/>
    <mergeCell ref="A1:G1"/>
    <mergeCell ref="C2:G2"/>
    <mergeCell ref="C3:G3"/>
    <mergeCell ref="C4:G4"/>
    <mergeCell ref="C10:G10"/>
    <mergeCell ref="C12:G12"/>
    <mergeCell ref="C14:G14"/>
    <mergeCell ref="C16:G16"/>
    <mergeCell ref="C18:G18"/>
    <mergeCell ref="C20:G20"/>
    <mergeCell ref="C22:G22"/>
    <mergeCell ref="C48:G48"/>
    <mergeCell ref="C26:G26"/>
    <mergeCell ref="C28:G28"/>
    <mergeCell ref="C30:G30"/>
    <mergeCell ref="C32:G32"/>
    <mergeCell ref="C34:G34"/>
    <mergeCell ref="C36:G36"/>
    <mergeCell ref="C38:G38"/>
    <mergeCell ref="C40:G40"/>
    <mergeCell ref="C42:G42"/>
    <mergeCell ref="C44:G44"/>
    <mergeCell ref="C46:G46"/>
    <mergeCell ref="C72:G72"/>
    <mergeCell ref="C50:G50"/>
    <mergeCell ref="C52:G52"/>
    <mergeCell ref="C54:G54"/>
    <mergeCell ref="C56:G56"/>
    <mergeCell ref="C58:G58"/>
    <mergeCell ref="C60:G60"/>
    <mergeCell ref="C62:G62"/>
    <mergeCell ref="C64:G64"/>
    <mergeCell ref="C66:G66"/>
    <mergeCell ref="C68:G68"/>
    <mergeCell ref="C70:G70"/>
    <mergeCell ref="C86:G86"/>
    <mergeCell ref="C74:G74"/>
    <mergeCell ref="C76:G76"/>
    <mergeCell ref="C78:G78"/>
    <mergeCell ref="C80:G80"/>
    <mergeCell ref="C82:G82"/>
    <mergeCell ref="C84:G8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63</v>
      </c>
      <c r="C4" s="316" t="s">
        <v>64</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128</v>
      </c>
      <c r="C8" s="189" t="s">
        <v>129</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269</v>
      </c>
    </row>
    <row r="9" spans="1:60" outlineLevel="1">
      <c r="A9" s="182">
        <v>1</v>
      </c>
      <c r="B9" s="183" t="s">
        <v>1899</v>
      </c>
      <c r="C9" s="191" t="s">
        <v>1900</v>
      </c>
      <c r="D9" s="184" t="s">
        <v>469</v>
      </c>
      <c r="E9" s="185">
        <v>70</v>
      </c>
      <c r="F9" s="186"/>
      <c r="G9" s="187">
        <f>ROUND(E9*F9,2)</f>
        <v>0</v>
      </c>
      <c r="H9" s="186"/>
      <c r="I9" s="187">
        <f>ROUND(E9*H9,2)</f>
        <v>0</v>
      </c>
      <c r="J9" s="186"/>
      <c r="K9" s="187">
        <f>ROUND(E9*J9,2)</f>
        <v>0</v>
      </c>
      <c r="L9" s="187">
        <v>21</v>
      </c>
      <c r="M9" s="187">
        <f>G9*(1+L9/100)</f>
        <v>0</v>
      </c>
      <c r="N9" s="185">
        <v>0</v>
      </c>
      <c r="O9" s="185">
        <f>ROUND(E9*N9,2)</f>
        <v>0</v>
      </c>
      <c r="P9" s="185">
        <v>0</v>
      </c>
      <c r="Q9" s="185">
        <f>ROUND(E9*P9,2)</f>
        <v>0</v>
      </c>
      <c r="R9" s="187"/>
      <c r="S9" s="187" t="s">
        <v>323</v>
      </c>
      <c r="T9" s="188" t="s">
        <v>274</v>
      </c>
      <c r="U9" s="159">
        <v>0</v>
      </c>
      <c r="V9" s="159">
        <f>ROUND(E9*U9,2)</f>
        <v>0</v>
      </c>
      <c r="W9" s="159"/>
      <c r="X9" s="159" t="s">
        <v>1901</v>
      </c>
      <c r="Y9" s="159" t="s">
        <v>275</v>
      </c>
      <c r="Z9" s="149"/>
      <c r="AA9" s="149"/>
      <c r="AB9" s="149"/>
      <c r="AC9" s="149"/>
      <c r="AD9" s="149"/>
      <c r="AE9" s="149"/>
      <c r="AF9" s="149"/>
      <c r="AG9" s="149" t="s">
        <v>1902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c r="A10" s="164" t="s">
        <v>268</v>
      </c>
      <c r="B10" s="165" t="s">
        <v>130</v>
      </c>
      <c r="C10" s="189" t="s">
        <v>131</v>
      </c>
      <c r="D10" s="166"/>
      <c r="E10" s="167"/>
      <c r="F10" s="168"/>
      <c r="G10" s="168">
        <f>SUMIF(AG11:AG11,"&lt;&gt;NOR",G11:G11)</f>
        <v>0</v>
      </c>
      <c r="H10" s="168"/>
      <c r="I10" s="168">
        <f>SUM(I11:I11)</f>
        <v>0</v>
      </c>
      <c r="J10" s="168"/>
      <c r="K10" s="168">
        <f>SUM(K11:K11)</f>
        <v>0</v>
      </c>
      <c r="L10" s="168"/>
      <c r="M10" s="168">
        <f>SUM(M11:M11)</f>
        <v>0</v>
      </c>
      <c r="N10" s="167"/>
      <c r="O10" s="167">
        <f>SUM(O11:O11)</f>
        <v>0</v>
      </c>
      <c r="P10" s="167"/>
      <c r="Q10" s="167">
        <f>SUM(Q11:Q11)</f>
        <v>0</v>
      </c>
      <c r="R10" s="168"/>
      <c r="S10" s="168"/>
      <c r="T10" s="169"/>
      <c r="U10" s="163"/>
      <c r="V10" s="163">
        <f>SUM(V11:V11)</f>
        <v>0</v>
      </c>
      <c r="W10" s="163"/>
      <c r="X10" s="163"/>
      <c r="Y10" s="163"/>
      <c r="AG10" t="s">
        <v>269</v>
      </c>
    </row>
    <row r="11" spans="1:60" outlineLevel="1">
      <c r="A11" s="182">
        <v>2</v>
      </c>
      <c r="B11" s="183" t="s">
        <v>1903</v>
      </c>
      <c r="C11" s="191" t="s">
        <v>1904</v>
      </c>
      <c r="D11" s="184" t="s">
        <v>335</v>
      </c>
      <c r="E11" s="185">
        <v>50</v>
      </c>
      <c r="F11" s="186"/>
      <c r="G11" s="187">
        <f>ROUND(E11*F11,2)</f>
        <v>0</v>
      </c>
      <c r="H11" s="186"/>
      <c r="I11" s="187">
        <f>ROUND(E11*H11,2)</f>
        <v>0</v>
      </c>
      <c r="J11" s="186"/>
      <c r="K11" s="187">
        <f>ROUND(E11*J11,2)</f>
        <v>0</v>
      </c>
      <c r="L11" s="187">
        <v>21</v>
      </c>
      <c r="M11" s="187">
        <f>G11*(1+L11/100)</f>
        <v>0</v>
      </c>
      <c r="N11" s="185">
        <v>0</v>
      </c>
      <c r="O11" s="185">
        <f>ROUND(E11*N11,2)</f>
        <v>0</v>
      </c>
      <c r="P11" s="185">
        <v>0</v>
      </c>
      <c r="Q11" s="185">
        <f>ROUND(E11*P11,2)</f>
        <v>0</v>
      </c>
      <c r="R11" s="187"/>
      <c r="S11" s="187" t="s">
        <v>323</v>
      </c>
      <c r="T11" s="188" t="s">
        <v>274</v>
      </c>
      <c r="U11" s="159">
        <v>0</v>
      </c>
      <c r="V11" s="159">
        <f>ROUND(E11*U11,2)</f>
        <v>0</v>
      </c>
      <c r="W11" s="159"/>
      <c r="X11" s="159" t="s">
        <v>1901</v>
      </c>
      <c r="Y11" s="159" t="s">
        <v>275</v>
      </c>
      <c r="Z11" s="149"/>
      <c r="AA11" s="149"/>
      <c r="AB11" s="149"/>
      <c r="AC11" s="149"/>
      <c r="AD11" s="149"/>
      <c r="AE11" s="149"/>
      <c r="AF11" s="149"/>
      <c r="AG11" s="149" t="s">
        <v>1902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164" t="s">
        <v>268</v>
      </c>
      <c r="B12" s="165" t="s">
        <v>132</v>
      </c>
      <c r="C12" s="189" t="s">
        <v>133</v>
      </c>
      <c r="D12" s="166"/>
      <c r="E12" s="167"/>
      <c r="F12" s="168"/>
      <c r="G12" s="168">
        <f>SUMIF(AG13:AG13,"&lt;&gt;NOR",G13:G13)</f>
        <v>0</v>
      </c>
      <c r="H12" s="168"/>
      <c r="I12" s="168">
        <f>SUM(I13:I13)</f>
        <v>0</v>
      </c>
      <c r="J12" s="168"/>
      <c r="K12" s="168">
        <f>SUM(K13:K13)</f>
        <v>0</v>
      </c>
      <c r="L12" s="168"/>
      <c r="M12" s="168">
        <f>SUM(M13:M13)</f>
        <v>0</v>
      </c>
      <c r="N12" s="167"/>
      <c r="O12" s="167">
        <f>SUM(O13:O13)</f>
        <v>83.5</v>
      </c>
      <c r="P12" s="167"/>
      <c r="Q12" s="167">
        <f>SUM(Q13:Q13)</f>
        <v>0</v>
      </c>
      <c r="R12" s="168"/>
      <c r="S12" s="168"/>
      <c r="T12" s="169"/>
      <c r="U12" s="163"/>
      <c r="V12" s="163">
        <f>SUM(V13:V13)</f>
        <v>0</v>
      </c>
      <c r="W12" s="163"/>
      <c r="X12" s="163"/>
      <c r="Y12" s="163"/>
      <c r="AG12" t="s">
        <v>269</v>
      </c>
    </row>
    <row r="13" spans="1:60" outlineLevel="1">
      <c r="A13" s="182">
        <v>3</v>
      </c>
      <c r="B13" s="183" t="s">
        <v>1905</v>
      </c>
      <c r="C13" s="191" t="s">
        <v>1906</v>
      </c>
      <c r="D13" s="184" t="s">
        <v>335</v>
      </c>
      <c r="E13" s="185">
        <v>50</v>
      </c>
      <c r="F13" s="186"/>
      <c r="G13" s="187">
        <f>ROUND(E13*F13,2)</f>
        <v>0</v>
      </c>
      <c r="H13" s="186"/>
      <c r="I13" s="187">
        <f>ROUND(E13*H13,2)</f>
        <v>0</v>
      </c>
      <c r="J13" s="186"/>
      <c r="K13" s="187">
        <f>ROUND(E13*J13,2)</f>
        <v>0</v>
      </c>
      <c r="L13" s="187">
        <v>21</v>
      </c>
      <c r="M13" s="187">
        <f>G13*(1+L13/100)</f>
        <v>0</v>
      </c>
      <c r="N13" s="185">
        <v>1.67</v>
      </c>
      <c r="O13" s="185">
        <f>ROUND(E13*N13,2)</f>
        <v>83.5</v>
      </c>
      <c r="P13" s="185">
        <v>0</v>
      </c>
      <c r="Q13" s="185">
        <f>ROUND(E13*P13,2)</f>
        <v>0</v>
      </c>
      <c r="R13" s="187"/>
      <c r="S13" s="187" t="s">
        <v>323</v>
      </c>
      <c r="T13" s="188" t="s">
        <v>274</v>
      </c>
      <c r="U13" s="159">
        <v>0</v>
      </c>
      <c r="V13" s="159">
        <f>ROUND(E13*U13,2)</f>
        <v>0</v>
      </c>
      <c r="W13" s="159"/>
      <c r="X13" s="159" t="s">
        <v>1901</v>
      </c>
      <c r="Y13" s="159" t="s">
        <v>275</v>
      </c>
      <c r="Z13" s="149"/>
      <c r="AA13" s="149"/>
      <c r="AB13" s="149"/>
      <c r="AC13" s="149"/>
      <c r="AD13" s="149"/>
      <c r="AE13" s="149"/>
      <c r="AF13" s="149"/>
      <c r="AG13" s="149" t="s">
        <v>1902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c r="A14" s="164" t="s">
        <v>268</v>
      </c>
      <c r="B14" s="165" t="s">
        <v>134</v>
      </c>
      <c r="C14" s="189" t="s">
        <v>135</v>
      </c>
      <c r="D14" s="166"/>
      <c r="E14" s="167"/>
      <c r="F14" s="168"/>
      <c r="G14" s="168">
        <f>SUMIF(AG15:AG15,"&lt;&gt;NOR",G15:G15)</f>
        <v>0</v>
      </c>
      <c r="H14" s="168"/>
      <c r="I14" s="168">
        <f>SUM(I15:I15)</f>
        <v>0</v>
      </c>
      <c r="J14" s="168"/>
      <c r="K14" s="168">
        <f>SUM(K15:K15)</f>
        <v>0</v>
      </c>
      <c r="L14" s="168"/>
      <c r="M14" s="168">
        <f>SUM(M15:M15)</f>
        <v>0</v>
      </c>
      <c r="N14" s="167"/>
      <c r="O14" s="167">
        <f>SUM(O15:O15)</f>
        <v>0</v>
      </c>
      <c r="P14" s="167"/>
      <c r="Q14" s="167">
        <f>SUM(Q15:Q15)</f>
        <v>0</v>
      </c>
      <c r="R14" s="168"/>
      <c r="S14" s="168"/>
      <c r="T14" s="169"/>
      <c r="U14" s="163"/>
      <c r="V14" s="163">
        <f>SUM(V15:V15)</f>
        <v>0</v>
      </c>
      <c r="W14" s="163"/>
      <c r="X14" s="163"/>
      <c r="Y14" s="163"/>
      <c r="AG14" t="s">
        <v>269</v>
      </c>
    </row>
    <row r="15" spans="1:60" outlineLevel="1">
      <c r="A15" s="182">
        <v>4</v>
      </c>
      <c r="B15" s="183" t="s">
        <v>1907</v>
      </c>
      <c r="C15" s="191" t="s">
        <v>1908</v>
      </c>
      <c r="D15" s="184" t="s">
        <v>335</v>
      </c>
      <c r="E15" s="185">
        <v>50</v>
      </c>
      <c r="F15" s="186"/>
      <c r="G15" s="187">
        <f>ROUND(E15*F15,2)</f>
        <v>0</v>
      </c>
      <c r="H15" s="186"/>
      <c r="I15" s="187">
        <f>ROUND(E15*H15,2)</f>
        <v>0</v>
      </c>
      <c r="J15" s="186"/>
      <c r="K15" s="187">
        <f>ROUND(E15*J15,2)</f>
        <v>0</v>
      </c>
      <c r="L15" s="187">
        <v>21</v>
      </c>
      <c r="M15" s="187">
        <f>G15*(1+L15/100)</f>
        <v>0</v>
      </c>
      <c r="N15" s="185">
        <v>0</v>
      </c>
      <c r="O15" s="185">
        <f>ROUND(E15*N15,2)</f>
        <v>0</v>
      </c>
      <c r="P15" s="185">
        <v>0</v>
      </c>
      <c r="Q15" s="185">
        <f>ROUND(E15*P15,2)</f>
        <v>0</v>
      </c>
      <c r="R15" s="187"/>
      <c r="S15" s="187" t="s">
        <v>323</v>
      </c>
      <c r="T15" s="188" t="s">
        <v>274</v>
      </c>
      <c r="U15" s="159">
        <v>0</v>
      </c>
      <c r="V15" s="159">
        <f>ROUND(E15*U15,2)</f>
        <v>0</v>
      </c>
      <c r="W15" s="159"/>
      <c r="X15" s="159" t="s">
        <v>337</v>
      </c>
      <c r="Y15" s="159" t="s">
        <v>275</v>
      </c>
      <c r="Z15" s="149"/>
      <c r="AA15" s="149"/>
      <c r="AB15" s="149"/>
      <c r="AC15" s="149"/>
      <c r="AD15" s="149"/>
      <c r="AE15" s="149"/>
      <c r="AF15" s="149"/>
      <c r="AG15" s="149" t="s">
        <v>1817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c r="A16" s="164" t="s">
        <v>268</v>
      </c>
      <c r="B16" s="165" t="s">
        <v>150</v>
      </c>
      <c r="C16" s="189" t="s">
        <v>151</v>
      </c>
      <c r="D16" s="166"/>
      <c r="E16" s="167"/>
      <c r="F16" s="168"/>
      <c r="G16" s="168">
        <f>SUMIF(AG17:AG21,"&lt;&gt;NOR",G17:G21)</f>
        <v>0</v>
      </c>
      <c r="H16" s="168"/>
      <c r="I16" s="168">
        <f>SUM(I17:I21)</f>
        <v>0</v>
      </c>
      <c r="J16" s="168"/>
      <c r="K16" s="168">
        <f>SUM(K17:K21)</f>
        <v>0</v>
      </c>
      <c r="L16" s="168"/>
      <c r="M16" s="168">
        <f>SUM(M17:M21)</f>
        <v>0</v>
      </c>
      <c r="N16" s="167"/>
      <c r="O16" s="167">
        <f>SUM(O17:O21)</f>
        <v>0.31000000000000005</v>
      </c>
      <c r="P16" s="167"/>
      <c r="Q16" s="167">
        <f>SUM(Q17:Q21)</f>
        <v>0</v>
      </c>
      <c r="R16" s="168"/>
      <c r="S16" s="168"/>
      <c r="T16" s="169"/>
      <c r="U16" s="163"/>
      <c r="V16" s="163">
        <f>SUM(V17:V21)</f>
        <v>0</v>
      </c>
      <c r="W16" s="163"/>
      <c r="X16" s="163"/>
      <c r="Y16" s="163"/>
      <c r="AG16" t="s">
        <v>269</v>
      </c>
    </row>
    <row r="17" spans="1:60" outlineLevel="1">
      <c r="A17" s="182">
        <v>5</v>
      </c>
      <c r="B17" s="183" t="s">
        <v>1909</v>
      </c>
      <c r="C17" s="250" t="s">
        <v>2826</v>
      </c>
      <c r="D17" s="184" t="s">
        <v>364</v>
      </c>
      <c r="E17" s="185">
        <v>1</v>
      </c>
      <c r="F17" s="186"/>
      <c r="G17" s="187">
        <f>ROUND(E17*F17,2)</f>
        <v>0</v>
      </c>
      <c r="H17" s="186"/>
      <c r="I17" s="187">
        <f>ROUND(E17*H17,2)</f>
        <v>0</v>
      </c>
      <c r="J17" s="186"/>
      <c r="K17" s="187">
        <f>ROUND(E17*J17,2)</f>
        <v>0</v>
      </c>
      <c r="L17" s="187">
        <v>21</v>
      </c>
      <c r="M17" s="187">
        <f>G17*(1+L17/100)</f>
        <v>0</v>
      </c>
      <c r="N17" s="185">
        <v>4.4139999999999999E-2</v>
      </c>
      <c r="O17" s="185">
        <f>ROUND(E17*N17,2)</f>
        <v>0.04</v>
      </c>
      <c r="P17" s="185">
        <v>0</v>
      </c>
      <c r="Q17" s="185">
        <f>ROUND(E17*P17,2)</f>
        <v>0</v>
      </c>
      <c r="R17" s="187"/>
      <c r="S17" s="187" t="s">
        <v>323</v>
      </c>
      <c r="T17" s="188" t="s">
        <v>274</v>
      </c>
      <c r="U17" s="159">
        <v>0</v>
      </c>
      <c r="V17" s="159">
        <f>ROUND(E17*U17,2)</f>
        <v>0</v>
      </c>
      <c r="W17" s="159"/>
      <c r="X17" s="159" t="s">
        <v>337</v>
      </c>
      <c r="Y17" s="159" t="s">
        <v>275</v>
      </c>
      <c r="Z17" s="149"/>
      <c r="AA17" s="149"/>
      <c r="AB17" s="149"/>
      <c r="AC17" s="149"/>
      <c r="AD17" s="149"/>
      <c r="AE17" s="149"/>
      <c r="AF17" s="149"/>
      <c r="AG17" s="149" t="s">
        <v>1817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6</v>
      </c>
      <c r="B18" s="183" t="s">
        <v>1910</v>
      </c>
      <c r="C18" s="250" t="s">
        <v>2827</v>
      </c>
      <c r="D18" s="184" t="s">
        <v>364</v>
      </c>
      <c r="E18" s="185">
        <v>2</v>
      </c>
      <c r="F18" s="186"/>
      <c r="G18" s="187">
        <f>ROUND(E18*F18,2)</f>
        <v>0</v>
      </c>
      <c r="H18" s="186"/>
      <c r="I18" s="187">
        <f>ROUND(E18*H18,2)</f>
        <v>0</v>
      </c>
      <c r="J18" s="186"/>
      <c r="K18" s="187">
        <f>ROUND(E18*J18,2)</f>
        <v>0</v>
      </c>
      <c r="L18" s="187">
        <v>21</v>
      </c>
      <c r="M18" s="187">
        <f>G18*(1+L18/100)</f>
        <v>0</v>
      </c>
      <c r="N18" s="185">
        <v>8.8200000000000001E-2</v>
      </c>
      <c r="O18" s="185">
        <f>ROUND(E18*N18,2)</f>
        <v>0.18</v>
      </c>
      <c r="P18" s="185">
        <v>0</v>
      </c>
      <c r="Q18" s="185">
        <f>ROUND(E18*P18,2)</f>
        <v>0</v>
      </c>
      <c r="R18" s="187"/>
      <c r="S18" s="187" t="s">
        <v>323</v>
      </c>
      <c r="T18" s="188" t="s">
        <v>274</v>
      </c>
      <c r="U18" s="159">
        <v>0</v>
      </c>
      <c r="V18" s="159">
        <f>ROUND(E18*U18,2)</f>
        <v>0</v>
      </c>
      <c r="W18" s="159"/>
      <c r="X18" s="159" t="s">
        <v>337</v>
      </c>
      <c r="Y18" s="159" t="s">
        <v>275</v>
      </c>
      <c r="Z18" s="149"/>
      <c r="AA18" s="149"/>
      <c r="AB18" s="149"/>
      <c r="AC18" s="149"/>
      <c r="AD18" s="149"/>
      <c r="AE18" s="149"/>
      <c r="AF18" s="149"/>
      <c r="AG18" s="149" t="s">
        <v>1817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7</v>
      </c>
      <c r="B19" s="183" t="s">
        <v>1911</v>
      </c>
      <c r="C19" s="250" t="s">
        <v>2828</v>
      </c>
      <c r="D19" s="184" t="s">
        <v>364</v>
      </c>
      <c r="E19" s="185">
        <v>1</v>
      </c>
      <c r="F19" s="186"/>
      <c r="G19" s="187">
        <f>ROUND(E19*F19,2)</f>
        <v>0</v>
      </c>
      <c r="H19" s="186"/>
      <c r="I19" s="187">
        <f>ROUND(E19*H19,2)</f>
        <v>0</v>
      </c>
      <c r="J19" s="186"/>
      <c r="K19" s="187">
        <f>ROUND(E19*J19,2)</f>
        <v>0</v>
      </c>
      <c r="L19" s="187">
        <v>21</v>
      </c>
      <c r="M19" s="187">
        <f>G19*(1+L19/100)</f>
        <v>0</v>
      </c>
      <c r="N19" s="185">
        <v>5.9270000000000003E-2</v>
      </c>
      <c r="O19" s="185">
        <f>ROUND(E19*N19,2)</f>
        <v>0.06</v>
      </c>
      <c r="P19" s="185">
        <v>0</v>
      </c>
      <c r="Q19" s="185">
        <f>ROUND(E19*P19,2)</f>
        <v>0</v>
      </c>
      <c r="R19" s="187"/>
      <c r="S19" s="187" t="s">
        <v>323</v>
      </c>
      <c r="T19" s="188" t="s">
        <v>274</v>
      </c>
      <c r="U19" s="159">
        <v>0</v>
      </c>
      <c r="V19" s="159">
        <f>ROUND(E19*U19,2)</f>
        <v>0</v>
      </c>
      <c r="W19" s="159"/>
      <c r="X19" s="159" t="s">
        <v>337</v>
      </c>
      <c r="Y19" s="159" t="s">
        <v>275</v>
      </c>
      <c r="Z19" s="149"/>
      <c r="AA19" s="149"/>
      <c r="AB19" s="149"/>
      <c r="AC19" s="149"/>
      <c r="AD19" s="149"/>
      <c r="AE19" s="149"/>
      <c r="AF19" s="149"/>
      <c r="AG19" s="149" t="s">
        <v>1817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8</v>
      </c>
      <c r="B20" s="183" t="s">
        <v>1912</v>
      </c>
      <c r="C20" s="250" t="s">
        <v>2829</v>
      </c>
      <c r="D20" s="184" t="s">
        <v>364</v>
      </c>
      <c r="E20" s="185">
        <v>2</v>
      </c>
      <c r="F20" s="186"/>
      <c r="G20" s="187">
        <f>ROUND(E20*F20,2)</f>
        <v>0</v>
      </c>
      <c r="H20" s="186"/>
      <c r="I20" s="187">
        <f>ROUND(E20*H20,2)</f>
        <v>0</v>
      </c>
      <c r="J20" s="186"/>
      <c r="K20" s="187">
        <f>ROUND(E20*J20,2)</f>
        <v>0</v>
      </c>
      <c r="L20" s="187">
        <v>21</v>
      </c>
      <c r="M20" s="187">
        <f>G20*(1+L20/100)</f>
        <v>0</v>
      </c>
      <c r="N20" s="185">
        <v>1.1E-4</v>
      </c>
      <c r="O20" s="185">
        <f>ROUND(E20*N20,2)</f>
        <v>0</v>
      </c>
      <c r="P20" s="185">
        <v>0</v>
      </c>
      <c r="Q20" s="185">
        <f>ROUND(E20*P20,2)</f>
        <v>0</v>
      </c>
      <c r="R20" s="187"/>
      <c r="S20" s="187" t="s">
        <v>323</v>
      </c>
      <c r="T20" s="188" t="s">
        <v>274</v>
      </c>
      <c r="U20" s="159">
        <v>0</v>
      </c>
      <c r="V20" s="159">
        <f>ROUND(E20*U20,2)</f>
        <v>0</v>
      </c>
      <c r="W20" s="159"/>
      <c r="X20" s="159" t="s">
        <v>337</v>
      </c>
      <c r="Y20" s="159" t="s">
        <v>275</v>
      </c>
      <c r="Z20" s="149"/>
      <c r="AA20" s="149"/>
      <c r="AB20" s="149"/>
      <c r="AC20" s="149"/>
      <c r="AD20" s="149"/>
      <c r="AE20" s="149"/>
      <c r="AF20" s="149"/>
      <c r="AG20" s="149" t="s">
        <v>1817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9</v>
      </c>
      <c r="B21" s="183" t="s">
        <v>1913</v>
      </c>
      <c r="C21" s="250" t="s">
        <v>2830</v>
      </c>
      <c r="D21" s="184" t="s">
        <v>364</v>
      </c>
      <c r="E21" s="185">
        <v>5</v>
      </c>
      <c r="F21" s="186"/>
      <c r="G21" s="187">
        <f>ROUND(E21*F21,2)</f>
        <v>0</v>
      </c>
      <c r="H21" s="186"/>
      <c r="I21" s="187">
        <f>ROUND(E21*H21,2)</f>
        <v>0</v>
      </c>
      <c r="J21" s="186"/>
      <c r="K21" s="187">
        <f>ROUND(E21*J21,2)</f>
        <v>0</v>
      </c>
      <c r="L21" s="187">
        <v>21</v>
      </c>
      <c r="M21" s="187">
        <f>G21*(1+L21/100)</f>
        <v>0</v>
      </c>
      <c r="N21" s="185">
        <v>5.5700000000000003E-3</v>
      </c>
      <c r="O21" s="185">
        <f>ROUND(E21*N21,2)</f>
        <v>0.03</v>
      </c>
      <c r="P21" s="185">
        <v>0</v>
      </c>
      <c r="Q21" s="185">
        <f>ROUND(E21*P21,2)</f>
        <v>0</v>
      </c>
      <c r="R21" s="187"/>
      <c r="S21" s="187" t="s">
        <v>323</v>
      </c>
      <c r="T21" s="188" t="s">
        <v>274</v>
      </c>
      <c r="U21" s="159">
        <v>0</v>
      </c>
      <c r="V21" s="159">
        <f>ROUND(E21*U21,2)</f>
        <v>0</v>
      </c>
      <c r="W21" s="159"/>
      <c r="X21" s="159" t="s">
        <v>337</v>
      </c>
      <c r="Y21" s="159" t="s">
        <v>275</v>
      </c>
      <c r="Z21" s="149"/>
      <c r="AA21" s="149"/>
      <c r="AB21" s="149"/>
      <c r="AC21" s="149"/>
      <c r="AD21" s="149"/>
      <c r="AE21" s="149"/>
      <c r="AF21" s="149"/>
      <c r="AG21" s="149" t="s">
        <v>1817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c r="A22" s="164" t="s">
        <v>268</v>
      </c>
      <c r="B22" s="165" t="s">
        <v>152</v>
      </c>
      <c r="C22" s="189" t="s">
        <v>153</v>
      </c>
      <c r="D22" s="166"/>
      <c r="E22" s="167"/>
      <c r="F22" s="168"/>
      <c r="G22" s="168">
        <f>SUMIF(AG23:AG23,"&lt;&gt;NOR",G23:G23)</f>
        <v>0</v>
      </c>
      <c r="H22" s="168"/>
      <c r="I22" s="168">
        <f>SUM(I23:I23)</f>
        <v>0</v>
      </c>
      <c r="J22" s="168"/>
      <c r="K22" s="168">
        <f>SUM(K23:K23)</f>
        <v>0</v>
      </c>
      <c r="L22" s="168"/>
      <c r="M22" s="168">
        <f>SUM(M23:M23)</f>
        <v>0</v>
      </c>
      <c r="N22" s="167"/>
      <c r="O22" s="167">
        <f>SUM(O23:O23)</f>
        <v>0.82</v>
      </c>
      <c r="P22" s="167"/>
      <c r="Q22" s="167">
        <f>SUM(Q23:Q23)</f>
        <v>0</v>
      </c>
      <c r="R22" s="168"/>
      <c r="S22" s="168"/>
      <c r="T22" s="169"/>
      <c r="U22" s="163"/>
      <c r="V22" s="163">
        <f>SUM(V23:V23)</f>
        <v>0</v>
      </c>
      <c r="W22" s="163"/>
      <c r="X22" s="163"/>
      <c r="Y22" s="163"/>
      <c r="AG22" t="s">
        <v>269</v>
      </c>
    </row>
    <row r="23" spans="1:60" outlineLevel="1">
      <c r="A23" s="182">
        <v>10</v>
      </c>
      <c r="B23" s="183" t="s">
        <v>1914</v>
      </c>
      <c r="C23" s="191" t="s">
        <v>1915</v>
      </c>
      <c r="D23" s="184" t="s">
        <v>469</v>
      </c>
      <c r="E23" s="185">
        <v>22</v>
      </c>
      <c r="F23" s="186"/>
      <c r="G23" s="187">
        <f>ROUND(E23*F23,2)</f>
        <v>0</v>
      </c>
      <c r="H23" s="186"/>
      <c r="I23" s="187">
        <f>ROUND(E23*H23,2)</f>
        <v>0</v>
      </c>
      <c r="J23" s="186"/>
      <c r="K23" s="187">
        <f>ROUND(E23*J23,2)</f>
        <v>0</v>
      </c>
      <c r="L23" s="187">
        <v>21</v>
      </c>
      <c r="M23" s="187">
        <f>G23*(1+L23/100)</f>
        <v>0</v>
      </c>
      <c r="N23" s="185">
        <v>3.7130000000000003E-2</v>
      </c>
      <c r="O23" s="185">
        <f>ROUND(E23*N23,2)</f>
        <v>0.82</v>
      </c>
      <c r="P23" s="185">
        <v>0</v>
      </c>
      <c r="Q23" s="185">
        <f>ROUND(E23*P23,2)</f>
        <v>0</v>
      </c>
      <c r="R23" s="187"/>
      <c r="S23" s="187" t="s">
        <v>323</v>
      </c>
      <c r="T23" s="188" t="s">
        <v>274</v>
      </c>
      <c r="U23" s="159">
        <v>0</v>
      </c>
      <c r="V23" s="159">
        <f>ROUND(E23*U23,2)</f>
        <v>0</v>
      </c>
      <c r="W23" s="159"/>
      <c r="X23" s="159" t="s">
        <v>337</v>
      </c>
      <c r="Y23" s="159" t="s">
        <v>275</v>
      </c>
      <c r="Z23" s="149"/>
      <c r="AA23" s="149"/>
      <c r="AB23" s="149"/>
      <c r="AC23" s="149"/>
      <c r="AD23" s="149"/>
      <c r="AE23" s="149"/>
      <c r="AF23" s="149"/>
      <c r="AG23" s="149" t="s">
        <v>1817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c r="A24" s="164" t="s">
        <v>268</v>
      </c>
      <c r="B24" s="165" t="s">
        <v>196</v>
      </c>
      <c r="C24" s="189" t="s">
        <v>183</v>
      </c>
      <c r="D24" s="166"/>
      <c r="E24" s="167"/>
      <c r="F24" s="168"/>
      <c r="G24" s="168">
        <f>SUMIF(AG25:AG25,"&lt;&gt;NOR",G25:G25)</f>
        <v>0</v>
      </c>
      <c r="H24" s="168"/>
      <c r="I24" s="168">
        <f>SUM(I25:I25)</f>
        <v>0</v>
      </c>
      <c r="J24" s="168"/>
      <c r="K24" s="168">
        <f>SUM(K25:K25)</f>
        <v>0</v>
      </c>
      <c r="L24" s="168"/>
      <c r="M24" s="168">
        <f>SUM(M25:M25)</f>
        <v>0</v>
      </c>
      <c r="N24" s="167"/>
      <c r="O24" s="167">
        <f>SUM(O25:O25)</f>
        <v>0</v>
      </c>
      <c r="P24" s="167"/>
      <c r="Q24" s="167">
        <f>SUM(Q25:Q25)</f>
        <v>0</v>
      </c>
      <c r="R24" s="168"/>
      <c r="S24" s="168"/>
      <c r="T24" s="169"/>
      <c r="U24" s="163"/>
      <c r="V24" s="163">
        <f>SUM(V25:V25)</f>
        <v>0</v>
      </c>
      <c r="W24" s="163"/>
      <c r="X24" s="163"/>
      <c r="Y24" s="163"/>
      <c r="AG24" t="s">
        <v>269</v>
      </c>
    </row>
    <row r="25" spans="1:60" outlineLevel="1">
      <c r="A25" s="182">
        <v>11</v>
      </c>
      <c r="B25" s="183" t="s">
        <v>1916</v>
      </c>
      <c r="C25" s="191" t="s">
        <v>1917</v>
      </c>
      <c r="D25" s="184" t="s">
        <v>364</v>
      </c>
      <c r="E25" s="185">
        <v>2</v>
      </c>
      <c r="F25" s="186"/>
      <c r="G25" s="187">
        <f>ROUND(E25*F25,2)</f>
        <v>0</v>
      </c>
      <c r="H25" s="186"/>
      <c r="I25" s="187">
        <f>ROUND(E25*H25,2)</f>
        <v>0</v>
      </c>
      <c r="J25" s="186"/>
      <c r="K25" s="187">
        <f>ROUND(E25*J25,2)</f>
        <v>0</v>
      </c>
      <c r="L25" s="187">
        <v>21</v>
      </c>
      <c r="M25" s="187">
        <f>G25*(1+L25/100)</f>
        <v>0</v>
      </c>
      <c r="N25" s="185">
        <v>2.4599999999999999E-3</v>
      </c>
      <c r="O25" s="185">
        <f>ROUND(E25*N25,2)</f>
        <v>0</v>
      </c>
      <c r="P25" s="185">
        <v>0</v>
      </c>
      <c r="Q25" s="185">
        <f>ROUND(E25*P25,2)</f>
        <v>0</v>
      </c>
      <c r="R25" s="187"/>
      <c r="S25" s="187" t="s">
        <v>323</v>
      </c>
      <c r="T25" s="188" t="s">
        <v>274</v>
      </c>
      <c r="U25" s="159">
        <v>0</v>
      </c>
      <c r="V25" s="159">
        <f>ROUND(E25*U25,2)</f>
        <v>0</v>
      </c>
      <c r="W25" s="159"/>
      <c r="X25" s="159" t="s">
        <v>337</v>
      </c>
      <c r="Y25" s="159" t="s">
        <v>275</v>
      </c>
      <c r="Z25" s="149"/>
      <c r="AA25" s="149"/>
      <c r="AB25" s="149"/>
      <c r="AC25" s="149"/>
      <c r="AD25" s="149"/>
      <c r="AE25" s="149"/>
      <c r="AF25" s="149"/>
      <c r="AG25" s="149" t="s">
        <v>1918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c r="A26" s="164" t="s">
        <v>268</v>
      </c>
      <c r="B26" s="165" t="s">
        <v>197</v>
      </c>
      <c r="C26" s="189" t="s">
        <v>185</v>
      </c>
      <c r="D26" s="166"/>
      <c r="E26" s="167"/>
      <c r="F26" s="168"/>
      <c r="G26" s="168">
        <f>SUMIF(AG27:AG52,"&lt;&gt;NOR",G27:G52)</f>
        <v>0</v>
      </c>
      <c r="H26" s="168"/>
      <c r="I26" s="168">
        <f>SUM(I27:I52)</f>
        <v>0</v>
      </c>
      <c r="J26" s="168"/>
      <c r="K26" s="168">
        <f>SUM(K27:K52)</f>
        <v>0</v>
      </c>
      <c r="L26" s="168"/>
      <c r="M26" s="168">
        <f>SUM(M27:M52)</f>
        <v>0</v>
      </c>
      <c r="N26" s="167"/>
      <c r="O26" s="167">
        <f>SUM(O27:O52)</f>
        <v>2.5699999999999994</v>
      </c>
      <c r="P26" s="167"/>
      <c r="Q26" s="167">
        <f>SUM(Q27:Q52)</f>
        <v>0</v>
      </c>
      <c r="R26" s="168"/>
      <c r="S26" s="168"/>
      <c r="T26" s="169"/>
      <c r="U26" s="163"/>
      <c r="V26" s="163">
        <f>SUM(V27:V52)</f>
        <v>0</v>
      </c>
      <c r="W26" s="163"/>
      <c r="X26" s="163"/>
      <c r="Y26" s="163"/>
      <c r="AG26" t="s">
        <v>269</v>
      </c>
    </row>
    <row r="27" spans="1:60" outlineLevel="1">
      <c r="A27" s="182">
        <v>12</v>
      </c>
      <c r="B27" s="183" t="s">
        <v>1919</v>
      </c>
      <c r="C27" s="191" t="s">
        <v>1920</v>
      </c>
      <c r="D27" s="184" t="s">
        <v>469</v>
      </c>
      <c r="E27" s="185">
        <v>4</v>
      </c>
      <c r="F27" s="186"/>
      <c r="G27" s="187">
        <f t="shared" ref="G27:G52" si="0">ROUND(E27*F27,2)</f>
        <v>0</v>
      </c>
      <c r="H27" s="186"/>
      <c r="I27" s="187">
        <f t="shared" ref="I27:I52" si="1">ROUND(E27*H27,2)</f>
        <v>0</v>
      </c>
      <c r="J27" s="186"/>
      <c r="K27" s="187">
        <f t="shared" ref="K27:K52" si="2">ROUND(E27*J27,2)</f>
        <v>0</v>
      </c>
      <c r="L27" s="187">
        <v>21</v>
      </c>
      <c r="M27" s="187">
        <f t="shared" ref="M27:M52" si="3">G27*(1+L27/100)</f>
        <v>0</v>
      </c>
      <c r="N27" s="185">
        <v>2.6700000000000002E-2</v>
      </c>
      <c r="O27" s="185">
        <f t="shared" ref="O27:O52" si="4">ROUND(E27*N27,2)</f>
        <v>0.11</v>
      </c>
      <c r="P27" s="185">
        <v>0</v>
      </c>
      <c r="Q27" s="185">
        <f t="shared" ref="Q27:Q52" si="5">ROUND(E27*P27,2)</f>
        <v>0</v>
      </c>
      <c r="R27" s="187"/>
      <c r="S27" s="187" t="s">
        <v>323</v>
      </c>
      <c r="T27" s="188" t="s">
        <v>274</v>
      </c>
      <c r="U27" s="159">
        <v>0</v>
      </c>
      <c r="V27" s="159">
        <f t="shared" ref="V27:V52" si="6">ROUND(E27*U27,2)</f>
        <v>0</v>
      </c>
      <c r="W27" s="159"/>
      <c r="X27" s="159" t="s">
        <v>337</v>
      </c>
      <c r="Y27" s="159" t="s">
        <v>275</v>
      </c>
      <c r="Z27" s="149"/>
      <c r="AA27" s="149"/>
      <c r="AB27" s="149"/>
      <c r="AC27" s="149"/>
      <c r="AD27" s="149"/>
      <c r="AE27" s="149"/>
      <c r="AF27" s="149"/>
      <c r="AG27" s="149" t="s">
        <v>1918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2">
        <v>13</v>
      </c>
      <c r="B28" s="183" t="s">
        <v>1921</v>
      </c>
      <c r="C28" s="191" t="s">
        <v>1922</v>
      </c>
      <c r="D28" s="184" t="s">
        <v>364</v>
      </c>
      <c r="E28" s="185">
        <v>14</v>
      </c>
      <c r="F28" s="186"/>
      <c r="G28" s="187">
        <f t="shared" si="0"/>
        <v>0</v>
      </c>
      <c r="H28" s="186"/>
      <c r="I28" s="187">
        <f t="shared" si="1"/>
        <v>0</v>
      </c>
      <c r="J28" s="186"/>
      <c r="K28" s="187">
        <f t="shared" si="2"/>
        <v>0</v>
      </c>
      <c r="L28" s="187">
        <v>21</v>
      </c>
      <c r="M28" s="187">
        <f t="shared" si="3"/>
        <v>0</v>
      </c>
      <c r="N28" s="185">
        <v>2.0899999999999998E-3</v>
      </c>
      <c r="O28" s="185">
        <f t="shared" si="4"/>
        <v>0.03</v>
      </c>
      <c r="P28" s="185">
        <v>0</v>
      </c>
      <c r="Q28" s="185">
        <f t="shared" si="5"/>
        <v>0</v>
      </c>
      <c r="R28" s="187"/>
      <c r="S28" s="187" t="s">
        <v>323</v>
      </c>
      <c r="T28" s="188" t="s">
        <v>274</v>
      </c>
      <c r="U28" s="159">
        <v>0</v>
      </c>
      <c r="V28" s="159">
        <f t="shared" si="6"/>
        <v>0</v>
      </c>
      <c r="W28" s="159"/>
      <c r="X28" s="159" t="s">
        <v>337</v>
      </c>
      <c r="Y28" s="159" t="s">
        <v>275</v>
      </c>
      <c r="Z28" s="149"/>
      <c r="AA28" s="149"/>
      <c r="AB28" s="149"/>
      <c r="AC28" s="149"/>
      <c r="AD28" s="149"/>
      <c r="AE28" s="149"/>
      <c r="AF28" s="149"/>
      <c r="AG28" s="149" t="s">
        <v>1918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2">
        <v>14</v>
      </c>
      <c r="B29" s="183" t="s">
        <v>1923</v>
      </c>
      <c r="C29" s="191" t="s">
        <v>1924</v>
      </c>
      <c r="D29" s="184" t="s">
        <v>364</v>
      </c>
      <c r="E29" s="185">
        <v>28</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1918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15</v>
      </c>
      <c r="B30" s="183" t="s">
        <v>1925</v>
      </c>
      <c r="C30" s="191" t="s">
        <v>1926</v>
      </c>
      <c r="D30" s="184" t="s">
        <v>469</v>
      </c>
      <c r="E30" s="185">
        <v>140</v>
      </c>
      <c r="F30" s="186"/>
      <c r="G30" s="187">
        <f t="shared" si="0"/>
        <v>0</v>
      </c>
      <c r="H30" s="186"/>
      <c r="I30" s="187">
        <f t="shared" si="1"/>
        <v>0</v>
      </c>
      <c r="J30" s="186"/>
      <c r="K30" s="187">
        <f t="shared" si="2"/>
        <v>0</v>
      </c>
      <c r="L30" s="187">
        <v>21</v>
      </c>
      <c r="M30" s="187">
        <f t="shared" si="3"/>
        <v>0</v>
      </c>
      <c r="N30" s="185">
        <v>1.4919999999999999E-2</v>
      </c>
      <c r="O30" s="185">
        <f t="shared" si="4"/>
        <v>2.09</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1918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2">
        <v>16</v>
      </c>
      <c r="B31" s="183" t="s">
        <v>1927</v>
      </c>
      <c r="C31" s="191" t="s">
        <v>1928</v>
      </c>
      <c r="D31" s="184" t="s">
        <v>364</v>
      </c>
      <c r="E31" s="185">
        <v>3</v>
      </c>
      <c r="F31" s="186"/>
      <c r="G31" s="187">
        <f t="shared" si="0"/>
        <v>0</v>
      </c>
      <c r="H31" s="186"/>
      <c r="I31" s="187">
        <f t="shared" si="1"/>
        <v>0</v>
      </c>
      <c r="J31" s="186"/>
      <c r="K31" s="187">
        <f t="shared" si="2"/>
        <v>0</v>
      </c>
      <c r="L31" s="187">
        <v>21</v>
      </c>
      <c r="M31" s="187">
        <f t="shared" si="3"/>
        <v>0</v>
      </c>
      <c r="N31" s="185">
        <v>7.3999999999999999E-4</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1918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17</v>
      </c>
      <c r="B32" s="183" t="s">
        <v>1929</v>
      </c>
      <c r="C32" s="191" t="s">
        <v>1930</v>
      </c>
      <c r="D32" s="184" t="s">
        <v>364</v>
      </c>
      <c r="E32" s="185">
        <v>6</v>
      </c>
      <c r="F32" s="186"/>
      <c r="G32" s="187">
        <f t="shared" si="0"/>
        <v>0</v>
      </c>
      <c r="H32" s="186"/>
      <c r="I32" s="187">
        <f t="shared" si="1"/>
        <v>0</v>
      </c>
      <c r="J32" s="186"/>
      <c r="K32" s="187">
        <f t="shared" si="2"/>
        <v>0</v>
      </c>
      <c r="L32" s="187">
        <v>21</v>
      </c>
      <c r="M32" s="187">
        <f t="shared" si="3"/>
        <v>0</v>
      </c>
      <c r="N32" s="185">
        <v>8.94E-3</v>
      </c>
      <c r="O32" s="185">
        <f t="shared" si="4"/>
        <v>0.05</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18</v>
      </c>
      <c r="B33" s="183" t="s">
        <v>1931</v>
      </c>
      <c r="C33" s="191" t="s">
        <v>1932</v>
      </c>
      <c r="D33" s="184" t="s">
        <v>364</v>
      </c>
      <c r="E33" s="185">
        <v>3</v>
      </c>
      <c r="F33" s="186"/>
      <c r="G33" s="187">
        <f t="shared" si="0"/>
        <v>0</v>
      </c>
      <c r="H33" s="186"/>
      <c r="I33" s="187">
        <f t="shared" si="1"/>
        <v>0</v>
      </c>
      <c r="J33" s="186"/>
      <c r="K33" s="187">
        <f t="shared" si="2"/>
        <v>0</v>
      </c>
      <c r="L33" s="187">
        <v>21</v>
      </c>
      <c r="M33" s="187">
        <f t="shared" si="3"/>
        <v>0</v>
      </c>
      <c r="N33" s="185">
        <v>9.1800000000000007E-3</v>
      </c>
      <c r="O33" s="185">
        <f t="shared" si="4"/>
        <v>0.03</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19</v>
      </c>
      <c r="B34" s="183" t="s">
        <v>1933</v>
      </c>
      <c r="C34" s="191" t="s">
        <v>1934</v>
      </c>
      <c r="D34" s="184" t="s">
        <v>364</v>
      </c>
      <c r="E34" s="185">
        <v>2</v>
      </c>
      <c r="F34" s="186"/>
      <c r="G34" s="187">
        <f t="shared" si="0"/>
        <v>0</v>
      </c>
      <c r="H34" s="186"/>
      <c r="I34" s="187">
        <f t="shared" si="1"/>
        <v>0</v>
      </c>
      <c r="J34" s="186"/>
      <c r="K34" s="187">
        <f t="shared" si="2"/>
        <v>0</v>
      </c>
      <c r="L34" s="187">
        <v>21</v>
      </c>
      <c r="M34" s="187">
        <f t="shared" si="3"/>
        <v>0</v>
      </c>
      <c r="N34" s="185">
        <v>9.3000000000000005E-4</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20</v>
      </c>
      <c r="B35" s="183" t="s">
        <v>1935</v>
      </c>
      <c r="C35" s="191" t="s">
        <v>1936</v>
      </c>
      <c r="D35" s="184" t="s">
        <v>469</v>
      </c>
      <c r="E35" s="185">
        <v>40</v>
      </c>
      <c r="F35" s="186"/>
      <c r="G35" s="187">
        <f t="shared" si="0"/>
        <v>0</v>
      </c>
      <c r="H35" s="186"/>
      <c r="I35" s="187">
        <f t="shared" si="1"/>
        <v>0</v>
      </c>
      <c r="J35" s="186"/>
      <c r="K35" s="187">
        <f t="shared" si="2"/>
        <v>0</v>
      </c>
      <c r="L35" s="187">
        <v>21</v>
      </c>
      <c r="M35" s="187">
        <f t="shared" si="3"/>
        <v>0</v>
      </c>
      <c r="N35" s="185">
        <v>4.6999999999999999E-4</v>
      </c>
      <c r="O35" s="185">
        <f t="shared" si="4"/>
        <v>0.02</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21</v>
      </c>
      <c r="B36" s="183" t="s">
        <v>1937</v>
      </c>
      <c r="C36" s="191" t="s">
        <v>1938</v>
      </c>
      <c r="D36" s="184" t="s">
        <v>469</v>
      </c>
      <c r="E36" s="185">
        <v>4</v>
      </c>
      <c r="F36" s="186"/>
      <c r="G36" s="187">
        <f t="shared" si="0"/>
        <v>0</v>
      </c>
      <c r="H36" s="186"/>
      <c r="I36" s="187">
        <f t="shared" si="1"/>
        <v>0</v>
      </c>
      <c r="J36" s="186"/>
      <c r="K36" s="187">
        <f t="shared" si="2"/>
        <v>0</v>
      </c>
      <c r="L36" s="187">
        <v>21</v>
      </c>
      <c r="M36" s="187">
        <f t="shared" si="3"/>
        <v>0</v>
      </c>
      <c r="N36" s="185">
        <v>6.9999999999999999E-4</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22</v>
      </c>
      <c r="B37" s="183" t="s">
        <v>1939</v>
      </c>
      <c r="C37" s="191" t="s">
        <v>1940</v>
      </c>
      <c r="D37" s="184" t="s">
        <v>469</v>
      </c>
      <c r="E37" s="185">
        <v>10</v>
      </c>
      <c r="F37" s="186"/>
      <c r="G37" s="187">
        <f t="shared" si="0"/>
        <v>0</v>
      </c>
      <c r="H37" s="186"/>
      <c r="I37" s="187">
        <f t="shared" si="1"/>
        <v>0</v>
      </c>
      <c r="J37" s="186"/>
      <c r="K37" s="187">
        <f t="shared" si="2"/>
        <v>0</v>
      </c>
      <c r="L37" s="187">
        <v>21</v>
      </c>
      <c r="M37" s="187">
        <f t="shared" si="3"/>
        <v>0</v>
      </c>
      <c r="N37" s="185">
        <v>1.5200000000000001E-3</v>
      </c>
      <c r="O37" s="185">
        <f t="shared" si="4"/>
        <v>0.02</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1918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23</v>
      </c>
      <c r="B38" s="183" t="s">
        <v>1941</v>
      </c>
      <c r="C38" s="191" t="s">
        <v>1942</v>
      </c>
      <c r="D38" s="184" t="s">
        <v>469</v>
      </c>
      <c r="E38" s="185">
        <v>20</v>
      </c>
      <c r="F38" s="186"/>
      <c r="G38" s="187">
        <f t="shared" si="0"/>
        <v>0</v>
      </c>
      <c r="H38" s="186"/>
      <c r="I38" s="187">
        <f t="shared" si="1"/>
        <v>0</v>
      </c>
      <c r="J38" s="186"/>
      <c r="K38" s="187">
        <f t="shared" si="2"/>
        <v>0</v>
      </c>
      <c r="L38" s="187">
        <v>21</v>
      </c>
      <c r="M38" s="187">
        <f t="shared" si="3"/>
        <v>0</v>
      </c>
      <c r="N38" s="185">
        <v>1.31E-3</v>
      </c>
      <c r="O38" s="185">
        <f t="shared" si="4"/>
        <v>0.03</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24</v>
      </c>
      <c r="B39" s="183" t="s">
        <v>1943</v>
      </c>
      <c r="C39" s="191" t="s">
        <v>1944</v>
      </c>
      <c r="D39" s="184" t="s">
        <v>469</v>
      </c>
      <c r="E39" s="185">
        <v>130</v>
      </c>
      <c r="F39" s="186"/>
      <c r="G39" s="187">
        <f t="shared" si="0"/>
        <v>0</v>
      </c>
      <c r="H39" s="186"/>
      <c r="I39" s="187">
        <f t="shared" si="1"/>
        <v>0</v>
      </c>
      <c r="J39" s="186"/>
      <c r="K39" s="187">
        <f t="shared" si="2"/>
        <v>0</v>
      </c>
      <c r="L39" s="187">
        <v>21</v>
      </c>
      <c r="M39" s="187">
        <f t="shared" si="3"/>
        <v>0</v>
      </c>
      <c r="N39" s="185">
        <v>1.4400000000000001E-3</v>
      </c>
      <c r="O39" s="185">
        <f t="shared" si="4"/>
        <v>0.19</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25</v>
      </c>
      <c r="B40" s="183" t="s">
        <v>1945</v>
      </c>
      <c r="C40" s="191" t="s">
        <v>1946</v>
      </c>
      <c r="D40" s="184" t="s">
        <v>364</v>
      </c>
      <c r="E40" s="185">
        <v>5</v>
      </c>
      <c r="F40" s="186"/>
      <c r="G40" s="187">
        <f t="shared" si="0"/>
        <v>0</v>
      </c>
      <c r="H40" s="186"/>
      <c r="I40" s="187">
        <f t="shared" si="1"/>
        <v>0</v>
      </c>
      <c r="J40" s="186"/>
      <c r="K40" s="187">
        <f t="shared" si="2"/>
        <v>0</v>
      </c>
      <c r="L40" s="187">
        <v>21</v>
      </c>
      <c r="M40" s="187">
        <f t="shared" si="3"/>
        <v>0</v>
      </c>
      <c r="N40" s="185">
        <v>5.5000000000000003E-4</v>
      </c>
      <c r="O40" s="185">
        <f t="shared" si="4"/>
        <v>0</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26</v>
      </c>
      <c r="B41" s="183" t="s">
        <v>1947</v>
      </c>
      <c r="C41" s="191" t="s">
        <v>1948</v>
      </c>
      <c r="D41" s="184" t="s">
        <v>364</v>
      </c>
      <c r="E41" s="185">
        <v>4</v>
      </c>
      <c r="F41" s="186"/>
      <c r="G41" s="187">
        <f t="shared" si="0"/>
        <v>0</v>
      </c>
      <c r="H41" s="186"/>
      <c r="I41" s="187">
        <f t="shared" si="1"/>
        <v>0</v>
      </c>
      <c r="J41" s="186"/>
      <c r="K41" s="187">
        <f t="shared" si="2"/>
        <v>0</v>
      </c>
      <c r="L41" s="187">
        <v>21</v>
      </c>
      <c r="M41" s="187">
        <f t="shared" si="3"/>
        <v>0</v>
      </c>
      <c r="N41" s="185">
        <v>0</v>
      </c>
      <c r="O41" s="185">
        <f t="shared" si="4"/>
        <v>0</v>
      </c>
      <c r="P41" s="185">
        <v>0</v>
      </c>
      <c r="Q41" s="185">
        <f t="shared" si="5"/>
        <v>0</v>
      </c>
      <c r="R41" s="187"/>
      <c r="S41" s="187" t="s">
        <v>323</v>
      </c>
      <c r="T41" s="188" t="s">
        <v>274</v>
      </c>
      <c r="U41" s="159">
        <v>0</v>
      </c>
      <c r="V41" s="159">
        <f t="shared" si="6"/>
        <v>0</v>
      </c>
      <c r="W41" s="159"/>
      <c r="X41" s="159" t="s">
        <v>337</v>
      </c>
      <c r="Y41" s="159" t="s">
        <v>275</v>
      </c>
      <c r="Z41" s="149"/>
      <c r="AA41" s="149"/>
      <c r="AB41" s="149"/>
      <c r="AC41" s="149"/>
      <c r="AD41" s="149"/>
      <c r="AE41" s="149"/>
      <c r="AF41" s="149"/>
      <c r="AG41" s="149" t="s">
        <v>1918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27</v>
      </c>
      <c r="B42" s="183" t="s">
        <v>1949</v>
      </c>
      <c r="C42" s="191" t="s">
        <v>1950</v>
      </c>
      <c r="D42" s="184" t="s">
        <v>364</v>
      </c>
      <c r="E42" s="185">
        <v>17</v>
      </c>
      <c r="F42" s="186"/>
      <c r="G42" s="187">
        <f t="shared" si="0"/>
        <v>0</v>
      </c>
      <c r="H42" s="186"/>
      <c r="I42" s="187">
        <f t="shared" si="1"/>
        <v>0</v>
      </c>
      <c r="J42" s="186"/>
      <c r="K42" s="187">
        <f t="shared" si="2"/>
        <v>0</v>
      </c>
      <c r="L42" s="187">
        <v>21</v>
      </c>
      <c r="M42" s="187">
        <f t="shared" si="3"/>
        <v>0</v>
      </c>
      <c r="N42" s="185">
        <v>0</v>
      </c>
      <c r="O42" s="185">
        <f t="shared" si="4"/>
        <v>0</v>
      </c>
      <c r="P42" s="185">
        <v>0</v>
      </c>
      <c r="Q42" s="185">
        <f t="shared" si="5"/>
        <v>0</v>
      </c>
      <c r="R42" s="187"/>
      <c r="S42" s="187" t="s">
        <v>323</v>
      </c>
      <c r="T42" s="188" t="s">
        <v>274</v>
      </c>
      <c r="U42" s="159">
        <v>0</v>
      </c>
      <c r="V42" s="159">
        <f t="shared" si="6"/>
        <v>0</v>
      </c>
      <c r="W42" s="159"/>
      <c r="X42" s="159" t="s">
        <v>337</v>
      </c>
      <c r="Y42" s="159" t="s">
        <v>275</v>
      </c>
      <c r="Z42" s="149"/>
      <c r="AA42" s="149"/>
      <c r="AB42" s="149"/>
      <c r="AC42" s="149"/>
      <c r="AD42" s="149"/>
      <c r="AE42" s="149"/>
      <c r="AF42" s="149"/>
      <c r="AG42" s="149" t="s">
        <v>1918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28</v>
      </c>
      <c r="B43" s="183" t="s">
        <v>1951</v>
      </c>
      <c r="C43" s="191" t="s">
        <v>1952</v>
      </c>
      <c r="D43" s="184" t="s">
        <v>364</v>
      </c>
      <c r="E43" s="185">
        <v>4</v>
      </c>
      <c r="F43" s="186"/>
      <c r="G43" s="187">
        <f t="shared" si="0"/>
        <v>0</v>
      </c>
      <c r="H43" s="186"/>
      <c r="I43" s="187">
        <f t="shared" si="1"/>
        <v>0</v>
      </c>
      <c r="J43" s="186"/>
      <c r="K43" s="187">
        <f t="shared" si="2"/>
        <v>0</v>
      </c>
      <c r="L43" s="187">
        <v>21</v>
      </c>
      <c r="M43" s="187">
        <f t="shared" si="3"/>
        <v>0</v>
      </c>
      <c r="N43" s="185">
        <v>0</v>
      </c>
      <c r="O43" s="185">
        <f t="shared" si="4"/>
        <v>0</v>
      </c>
      <c r="P43" s="185">
        <v>0</v>
      </c>
      <c r="Q43" s="185">
        <f t="shared" si="5"/>
        <v>0</v>
      </c>
      <c r="R43" s="187"/>
      <c r="S43" s="187" t="s">
        <v>323</v>
      </c>
      <c r="T43" s="188" t="s">
        <v>274</v>
      </c>
      <c r="U43" s="159">
        <v>0</v>
      </c>
      <c r="V43" s="159">
        <f t="shared" si="6"/>
        <v>0</v>
      </c>
      <c r="W43" s="159"/>
      <c r="X43" s="159" t="s">
        <v>337</v>
      </c>
      <c r="Y43" s="159" t="s">
        <v>275</v>
      </c>
      <c r="Z43" s="149"/>
      <c r="AA43" s="149"/>
      <c r="AB43" s="149"/>
      <c r="AC43" s="149"/>
      <c r="AD43" s="149"/>
      <c r="AE43" s="149"/>
      <c r="AF43" s="149"/>
      <c r="AG43" s="149" t="s">
        <v>1918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82">
        <v>29</v>
      </c>
      <c r="B44" s="183" t="s">
        <v>1953</v>
      </c>
      <c r="C44" s="191" t="s">
        <v>1954</v>
      </c>
      <c r="D44" s="184" t="s">
        <v>364</v>
      </c>
      <c r="E44" s="185">
        <v>15</v>
      </c>
      <c r="F44" s="186"/>
      <c r="G44" s="187">
        <f t="shared" si="0"/>
        <v>0</v>
      </c>
      <c r="H44" s="186"/>
      <c r="I44" s="187">
        <f t="shared" si="1"/>
        <v>0</v>
      </c>
      <c r="J44" s="186"/>
      <c r="K44" s="187">
        <f t="shared" si="2"/>
        <v>0</v>
      </c>
      <c r="L44" s="187">
        <v>21</v>
      </c>
      <c r="M44" s="187">
        <f t="shared" si="3"/>
        <v>0</v>
      </c>
      <c r="N44" s="185">
        <v>0</v>
      </c>
      <c r="O44" s="185">
        <f t="shared" si="4"/>
        <v>0</v>
      </c>
      <c r="P44" s="185">
        <v>0</v>
      </c>
      <c r="Q44" s="185">
        <f t="shared" si="5"/>
        <v>0</v>
      </c>
      <c r="R44" s="187"/>
      <c r="S44" s="187" t="s">
        <v>323</v>
      </c>
      <c r="T44" s="188" t="s">
        <v>274</v>
      </c>
      <c r="U44" s="159">
        <v>0</v>
      </c>
      <c r="V44" s="159">
        <f t="shared" si="6"/>
        <v>0</v>
      </c>
      <c r="W44" s="159"/>
      <c r="X44" s="159" t="s">
        <v>337</v>
      </c>
      <c r="Y44" s="159" t="s">
        <v>275</v>
      </c>
      <c r="Z44" s="149"/>
      <c r="AA44" s="149"/>
      <c r="AB44" s="149"/>
      <c r="AC44" s="149"/>
      <c r="AD44" s="149"/>
      <c r="AE44" s="149"/>
      <c r="AF44" s="149"/>
      <c r="AG44" s="149" t="s">
        <v>1918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30</v>
      </c>
      <c r="B45" s="183" t="s">
        <v>1955</v>
      </c>
      <c r="C45" s="191" t="s">
        <v>1956</v>
      </c>
      <c r="D45" s="184" t="s">
        <v>364</v>
      </c>
      <c r="E45" s="185">
        <v>4</v>
      </c>
      <c r="F45" s="186"/>
      <c r="G45" s="187">
        <f t="shared" si="0"/>
        <v>0</v>
      </c>
      <c r="H45" s="186"/>
      <c r="I45" s="187">
        <f t="shared" si="1"/>
        <v>0</v>
      </c>
      <c r="J45" s="186"/>
      <c r="K45" s="187">
        <f t="shared" si="2"/>
        <v>0</v>
      </c>
      <c r="L45" s="187">
        <v>21</v>
      </c>
      <c r="M45" s="187">
        <f t="shared" si="3"/>
        <v>0</v>
      </c>
      <c r="N45" s="185">
        <v>7.5000000000000002E-4</v>
      </c>
      <c r="O45" s="185">
        <f t="shared" si="4"/>
        <v>0</v>
      </c>
      <c r="P45" s="185">
        <v>0</v>
      </c>
      <c r="Q45" s="185">
        <f t="shared" si="5"/>
        <v>0</v>
      </c>
      <c r="R45" s="187"/>
      <c r="S45" s="187" t="s">
        <v>323</v>
      </c>
      <c r="T45" s="188" t="s">
        <v>274</v>
      </c>
      <c r="U45" s="159">
        <v>0</v>
      </c>
      <c r="V45" s="159">
        <f t="shared" si="6"/>
        <v>0</v>
      </c>
      <c r="W45" s="159"/>
      <c r="X45" s="159" t="s">
        <v>337</v>
      </c>
      <c r="Y45" s="159" t="s">
        <v>275</v>
      </c>
      <c r="Z45" s="149"/>
      <c r="AA45" s="149"/>
      <c r="AB45" s="149"/>
      <c r="AC45" s="149"/>
      <c r="AD45" s="149"/>
      <c r="AE45" s="149"/>
      <c r="AF45" s="149"/>
      <c r="AG45" s="149" t="s">
        <v>1918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82">
        <v>31</v>
      </c>
      <c r="B46" s="183" t="s">
        <v>1957</v>
      </c>
      <c r="C46" s="191" t="s">
        <v>1958</v>
      </c>
      <c r="D46" s="184" t="s">
        <v>364</v>
      </c>
      <c r="E46" s="185">
        <v>1</v>
      </c>
      <c r="F46" s="186"/>
      <c r="G46" s="187">
        <f t="shared" si="0"/>
        <v>0</v>
      </c>
      <c r="H46" s="186"/>
      <c r="I46" s="187">
        <f t="shared" si="1"/>
        <v>0</v>
      </c>
      <c r="J46" s="186"/>
      <c r="K46" s="187">
        <f t="shared" si="2"/>
        <v>0</v>
      </c>
      <c r="L46" s="187">
        <v>21</v>
      </c>
      <c r="M46" s="187">
        <f t="shared" si="3"/>
        <v>0</v>
      </c>
      <c r="N46" s="185">
        <v>5.5999999999999995E-4</v>
      </c>
      <c r="O46" s="185">
        <f t="shared" si="4"/>
        <v>0</v>
      </c>
      <c r="P46" s="185">
        <v>0</v>
      </c>
      <c r="Q46" s="185">
        <f t="shared" si="5"/>
        <v>0</v>
      </c>
      <c r="R46" s="187"/>
      <c r="S46" s="187" t="s">
        <v>323</v>
      </c>
      <c r="T46" s="188" t="s">
        <v>274</v>
      </c>
      <c r="U46" s="159">
        <v>0</v>
      </c>
      <c r="V46" s="159">
        <f t="shared" si="6"/>
        <v>0</v>
      </c>
      <c r="W46" s="159"/>
      <c r="X46" s="159" t="s">
        <v>337</v>
      </c>
      <c r="Y46" s="159" t="s">
        <v>275</v>
      </c>
      <c r="Z46" s="149"/>
      <c r="AA46" s="149"/>
      <c r="AB46" s="149"/>
      <c r="AC46" s="149"/>
      <c r="AD46" s="149"/>
      <c r="AE46" s="149"/>
      <c r="AF46" s="149"/>
      <c r="AG46" s="149" t="s">
        <v>1918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82">
        <v>32</v>
      </c>
      <c r="B47" s="183" t="s">
        <v>1959</v>
      </c>
      <c r="C47" s="191" t="s">
        <v>1960</v>
      </c>
      <c r="D47" s="184" t="s">
        <v>364</v>
      </c>
      <c r="E47" s="185">
        <v>1</v>
      </c>
      <c r="F47" s="186"/>
      <c r="G47" s="187">
        <f t="shared" si="0"/>
        <v>0</v>
      </c>
      <c r="H47" s="186"/>
      <c r="I47" s="187">
        <f t="shared" si="1"/>
        <v>0</v>
      </c>
      <c r="J47" s="186"/>
      <c r="K47" s="187">
        <f t="shared" si="2"/>
        <v>0</v>
      </c>
      <c r="L47" s="187">
        <v>21</v>
      </c>
      <c r="M47" s="187">
        <f t="shared" si="3"/>
        <v>0</v>
      </c>
      <c r="N47" s="185">
        <v>3.3400000000000001E-3</v>
      </c>
      <c r="O47" s="185">
        <f t="shared" si="4"/>
        <v>0</v>
      </c>
      <c r="P47" s="185">
        <v>0</v>
      </c>
      <c r="Q47" s="185">
        <f t="shared" si="5"/>
        <v>0</v>
      </c>
      <c r="R47" s="187"/>
      <c r="S47" s="187" t="s">
        <v>323</v>
      </c>
      <c r="T47" s="188" t="s">
        <v>274</v>
      </c>
      <c r="U47" s="159">
        <v>0</v>
      </c>
      <c r="V47" s="159">
        <f t="shared" si="6"/>
        <v>0</v>
      </c>
      <c r="W47" s="159"/>
      <c r="X47" s="159" t="s">
        <v>337</v>
      </c>
      <c r="Y47" s="159" t="s">
        <v>275</v>
      </c>
      <c r="Z47" s="149"/>
      <c r="AA47" s="149"/>
      <c r="AB47" s="149"/>
      <c r="AC47" s="149"/>
      <c r="AD47" s="149"/>
      <c r="AE47" s="149"/>
      <c r="AF47" s="149"/>
      <c r="AG47" s="149" t="s">
        <v>1918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82">
        <v>33</v>
      </c>
      <c r="B48" s="183" t="s">
        <v>1961</v>
      </c>
      <c r="C48" s="191" t="s">
        <v>1962</v>
      </c>
      <c r="D48" s="184" t="s">
        <v>364</v>
      </c>
      <c r="E48" s="185">
        <v>2</v>
      </c>
      <c r="F48" s="186"/>
      <c r="G48" s="187">
        <f t="shared" si="0"/>
        <v>0</v>
      </c>
      <c r="H48" s="186"/>
      <c r="I48" s="187">
        <f t="shared" si="1"/>
        <v>0</v>
      </c>
      <c r="J48" s="186"/>
      <c r="K48" s="187">
        <f t="shared" si="2"/>
        <v>0</v>
      </c>
      <c r="L48" s="187">
        <v>21</v>
      </c>
      <c r="M48" s="187">
        <f t="shared" si="3"/>
        <v>0</v>
      </c>
      <c r="N48" s="185">
        <v>4.8999999999999998E-4</v>
      </c>
      <c r="O48" s="185">
        <f t="shared" si="4"/>
        <v>0</v>
      </c>
      <c r="P48" s="185">
        <v>0</v>
      </c>
      <c r="Q48" s="185">
        <f t="shared" si="5"/>
        <v>0</v>
      </c>
      <c r="R48" s="187"/>
      <c r="S48" s="187" t="s">
        <v>323</v>
      </c>
      <c r="T48" s="188" t="s">
        <v>274</v>
      </c>
      <c r="U48" s="159">
        <v>0</v>
      </c>
      <c r="V48" s="159">
        <f t="shared" si="6"/>
        <v>0</v>
      </c>
      <c r="W48" s="159"/>
      <c r="X48" s="159" t="s">
        <v>337</v>
      </c>
      <c r="Y48" s="159" t="s">
        <v>275</v>
      </c>
      <c r="Z48" s="149"/>
      <c r="AA48" s="149"/>
      <c r="AB48" s="149"/>
      <c r="AC48" s="149"/>
      <c r="AD48" s="149"/>
      <c r="AE48" s="149"/>
      <c r="AF48" s="149"/>
      <c r="AG48" s="149" t="s">
        <v>1918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34</v>
      </c>
      <c r="B49" s="183" t="s">
        <v>1963</v>
      </c>
      <c r="C49" s="191" t="s">
        <v>1964</v>
      </c>
      <c r="D49" s="184" t="s">
        <v>469</v>
      </c>
      <c r="E49" s="185">
        <v>204</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337</v>
      </c>
      <c r="Y49" s="159" t="s">
        <v>275</v>
      </c>
      <c r="Z49" s="149"/>
      <c r="AA49" s="149"/>
      <c r="AB49" s="149"/>
      <c r="AC49" s="149"/>
      <c r="AD49" s="149"/>
      <c r="AE49" s="149"/>
      <c r="AF49" s="149"/>
      <c r="AG49" s="149" t="s">
        <v>1918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35</v>
      </c>
      <c r="B50" s="183" t="s">
        <v>1965</v>
      </c>
      <c r="C50" s="191" t="s">
        <v>1966</v>
      </c>
      <c r="D50" s="184" t="s">
        <v>469</v>
      </c>
      <c r="E50" s="185">
        <v>204</v>
      </c>
      <c r="F50" s="186"/>
      <c r="G50" s="187">
        <f t="shared" si="0"/>
        <v>0</v>
      </c>
      <c r="H50" s="186"/>
      <c r="I50" s="187">
        <f t="shared" si="1"/>
        <v>0</v>
      </c>
      <c r="J50" s="186"/>
      <c r="K50" s="187">
        <f t="shared" si="2"/>
        <v>0</v>
      </c>
      <c r="L50" s="187">
        <v>21</v>
      </c>
      <c r="M50" s="187">
        <f t="shared" si="3"/>
        <v>0</v>
      </c>
      <c r="N50" s="185">
        <v>0</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1918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36</v>
      </c>
      <c r="B51" s="183" t="s">
        <v>1967</v>
      </c>
      <c r="C51" s="191" t="s">
        <v>1968</v>
      </c>
      <c r="D51" s="184" t="s">
        <v>360</v>
      </c>
      <c r="E51" s="185">
        <v>1</v>
      </c>
      <c r="F51" s="186"/>
      <c r="G51" s="187">
        <f t="shared" si="0"/>
        <v>0</v>
      </c>
      <c r="H51" s="186"/>
      <c r="I51" s="187">
        <f t="shared" si="1"/>
        <v>0</v>
      </c>
      <c r="J51" s="186"/>
      <c r="K51" s="187">
        <f t="shared" si="2"/>
        <v>0</v>
      </c>
      <c r="L51" s="187">
        <v>21</v>
      </c>
      <c r="M51" s="187">
        <f t="shared" si="3"/>
        <v>0</v>
      </c>
      <c r="N51" s="185">
        <v>0</v>
      </c>
      <c r="O51" s="185">
        <f t="shared" si="4"/>
        <v>0</v>
      </c>
      <c r="P51" s="185">
        <v>0</v>
      </c>
      <c r="Q51" s="185">
        <f t="shared" si="5"/>
        <v>0</v>
      </c>
      <c r="R51" s="187"/>
      <c r="S51" s="187" t="s">
        <v>323</v>
      </c>
      <c r="T51" s="188" t="s">
        <v>274</v>
      </c>
      <c r="U51" s="159">
        <v>0</v>
      </c>
      <c r="V51" s="159">
        <f t="shared" si="6"/>
        <v>0</v>
      </c>
      <c r="W51" s="159"/>
      <c r="X51" s="159" t="s">
        <v>337</v>
      </c>
      <c r="Y51" s="159" t="s">
        <v>275</v>
      </c>
      <c r="Z51" s="149"/>
      <c r="AA51" s="149"/>
      <c r="AB51" s="149"/>
      <c r="AC51" s="149"/>
      <c r="AD51" s="149"/>
      <c r="AE51" s="149"/>
      <c r="AF51" s="149"/>
      <c r="AG51" s="149" t="s">
        <v>1918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37</v>
      </c>
      <c r="B52" s="183" t="s">
        <v>1969</v>
      </c>
      <c r="C52" s="191" t="s">
        <v>1970</v>
      </c>
      <c r="D52" s="184" t="s">
        <v>469</v>
      </c>
      <c r="E52" s="185">
        <v>20</v>
      </c>
      <c r="F52" s="186"/>
      <c r="G52" s="187">
        <f t="shared" si="0"/>
        <v>0</v>
      </c>
      <c r="H52" s="186"/>
      <c r="I52" s="187">
        <f t="shared" si="1"/>
        <v>0</v>
      </c>
      <c r="J52" s="186"/>
      <c r="K52" s="187">
        <f t="shared" si="2"/>
        <v>0</v>
      </c>
      <c r="L52" s="187">
        <v>21</v>
      </c>
      <c r="M52" s="187">
        <f t="shared" si="3"/>
        <v>0</v>
      </c>
      <c r="N52" s="185">
        <v>0</v>
      </c>
      <c r="O52" s="185">
        <f t="shared" si="4"/>
        <v>0</v>
      </c>
      <c r="P52" s="185">
        <v>0</v>
      </c>
      <c r="Q52" s="185">
        <f t="shared" si="5"/>
        <v>0</v>
      </c>
      <c r="R52" s="187"/>
      <c r="S52" s="187" t="s">
        <v>323</v>
      </c>
      <c r="T52" s="188" t="s">
        <v>274</v>
      </c>
      <c r="U52" s="159">
        <v>0</v>
      </c>
      <c r="V52" s="159">
        <f t="shared" si="6"/>
        <v>0</v>
      </c>
      <c r="W52" s="159"/>
      <c r="X52" s="159" t="s">
        <v>337</v>
      </c>
      <c r="Y52" s="159" t="s">
        <v>275</v>
      </c>
      <c r="Z52" s="149"/>
      <c r="AA52" s="149"/>
      <c r="AB52" s="149"/>
      <c r="AC52" s="149"/>
      <c r="AD52" s="149"/>
      <c r="AE52" s="149"/>
      <c r="AF52" s="149"/>
      <c r="AG52" s="149" t="s">
        <v>1918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c r="A53" s="164" t="s">
        <v>268</v>
      </c>
      <c r="B53" s="165" t="s">
        <v>198</v>
      </c>
      <c r="C53" s="189" t="s">
        <v>187</v>
      </c>
      <c r="D53" s="166"/>
      <c r="E53" s="167"/>
      <c r="F53" s="168"/>
      <c r="G53" s="168">
        <f>SUMIF(AG54:AG83,"&lt;&gt;NOR",G54:G83)</f>
        <v>0</v>
      </c>
      <c r="H53" s="168"/>
      <c r="I53" s="168">
        <f>SUM(I54:I83)</f>
        <v>0</v>
      </c>
      <c r="J53" s="168"/>
      <c r="K53" s="168">
        <f>SUM(K54:K83)</f>
        <v>0</v>
      </c>
      <c r="L53" s="168"/>
      <c r="M53" s="168">
        <f>SUM(M54:M83)</f>
        <v>0</v>
      </c>
      <c r="N53" s="167"/>
      <c r="O53" s="167">
        <f>SUM(O54:O83)</f>
        <v>1.5500000000000003</v>
      </c>
      <c r="P53" s="167"/>
      <c r="Q53" s="167">
        <f>SUM(Q54:Q83)</f>
        <v>0</v>
      </c>
      <c r="R53" s="168"/>
      <c r="S53" s="168"/>
      <c r="T53" s="169"/>
      <c r="U53" s="163"/>
      <c r="V53" s="163">
        <f>SUM(V54:V83)</f>
        <v>0</v>
      </c>
      <c r="W53" s="163"/>
      <c r="X53" s="163"/>
      <c r="Y53" s="163"/>
      <c r="AG53" t="s">
        <v>269</v>
      </c>
    </row>
    <row r="54" spans="1:60" outlineLevel="1">
      <c r="A54" s="182">
        <v>38</v>
      </c>
      <c r="B54" s="183" t="s">
        <v>1971</v>
      </c>
      <c r="C54" s="191" t="s">
        <v>1972</v>
      </c>
      <c r="D54" s="184" t="s">
        <v>1973</v>
      </c>
      <c r="E54" s="185">
        <v>12</v>
      </c>
      <c r="F54" s="186"/>
      <c r="G54" s="187">
        <f t="shared" ref="G54:G83" si="7">ROUND(E54*F54,2)</f>
        <v>0</v>
      </c>
      <c r="H54" s="186"/>
      <c r="I54" s="187">
        <f t="shared" ref="I54:I83" si="8">ROUND(E54*H54,2)</f>
        <v>0</v>
      </c>
      <c r="J54" s="186"/>
      <c r="K54" s="187">
        <f t="shared" ref="K54:K83" si="9">ROUND(E54*J54,2)</f>
        <v>0</v>
      </c>
      <c r="L54" s="187">
        <v>21</v>
      </c>
      <c r="M54" s="187">
        <f t="shared" ref="M54:M83" si="10">G54*(1+L54/100)</f>
        <v>0</v>
      </c>
      <c r="N54" s="185">
        <v>1.0319999999999999E-2</v>
      </c>
      <c r="O54" s="185">
        <f t="shared" ref="O54:O83" si="11">ROUND(E54*N54,2)</f>
        <v>0.12</v>
      </c>
      <c r="P54" s="185">
        <v>0</v>
      </c>
      <c r="Q54" s="185">
        <f t="shared" ref="Q54:Q83" si="12">ROUND(E54*P54,2)</f>
        <v>0</v>
      </c>
      <c r="R54" s="187"/>
      <c r="S54" s="187" t="s">
        <v>323</v>
      </c>
      <c r="T54" s="188" t="s">
        <v>274</v>
      </c>
      <c r="U54" s="159">
        <v>0</v>
      </c>
      <c r="V54" s="159">
        <f t="shared" ref="V54:V83" si="13">ROUND(E54*U54,2)</f>
        <v>0</v>
      </c>
      <c r="W54" s="159"/>
      <c r="X54" s="159" t="s">
        <v>337</v>
      </c>
      <c r="Y54" s="159" t="s">
        <v>275</v>
      </c>
      <c r="Z54" s="149"/>
      <c r="AA54" s="149"/>
      <c r="AB54" s="149"/>
      <c r="AC54" s="149"/>
      <c r="AD54" s="149"/>
      <c r="AE54" s="149"/>
      <c r="AF54" s="149"/>
      <c r="AG54" s="149" t="s">
        <v>1918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82">
        <v>39</v>
      </c>
      <c r="B55" s="183" t="s">
        <v>1974</v>
      </c>
      <c r="C55" s="191" t="s">
        <v>1975</v>
      </c>
      <c r="D55" s="184" t="s">
        <v>364</v>
      </c>
      <c r="E55" s="185">
        <v>12</v>
      </c>
      <c r="F55" s="186"/>
      <c r="G55" s="187">
        <f t="shared" si="7"/>
        <v>0</v>
      </c>
      <c r="H55" s="186"/>
      <c r="I55" s="187">
        <f t="shared" si="8"/>
        <v>0</v>
      </c>
      <c r="J55" s="186"/>
      <c r="K55" s="187">
        <f t="shared" si="9"/>
        <v>0</v>
      </c>
      <c r="L55" s="187">
        <v>21</v>
      </c>
      <c r="M55" s="187">
        <f t="shared" si="10"/>
        <v>0</v>
      </c>
      <c r="N55" s="185">
        <v>9.8999999999999999E-4</v>
      </c>
      <c r="O55" s="185">
        <f t="shared" si="11"/>
        <v>0.01</v>
      </c>
      <c r="P55" s="185">
        <v>0</v>
      </c>
      <c r="Q55" s="185">
        <f t="shared" si="12"/>
        <v>0</v>
      </c>
      <c r="R55" s="187"/>
      <c r="S55" s="187" t="s">
        <v>323</v>
      </c>
      <c r="T55" s="188" t="s">
        <v>274</v>
      </c>
      <c r="U55" s="159">
        <v>0</v>
      </c>
      <c r="V55" s="159">
        <f t="shared" si="13"/>
        <v>0</v>
      </c>
      <c r="W55" s="159"/>
      <c r="X55" s="159" t="s">
        <v>337</v>
      </c>
      <c r="Y55" s="159" t="s">
        <v>275</v>
      </c>
      <c r="Z55" s="149"/>
      <c r="AA55" s="149"/>
      <c r="AB55" s="149"/>
      <c r="AC55" s="149"/>
      <c r="AD55" s="149"/>
      <c r="AE55" s="149"/>
      <c r="AF55" s="149"/>
      <c r="AG55" s="149" t="s">
        <v>1918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40</v>
      </c>
      <c r="B56" s="183" t="s">
        <v>1976</v>
      </c>
      <c r="C56" s="191" t="s">
        <v>1977</v>
      </c>
      <c r="D56" s="184" t="s">
        <v>469</v>
      </c>
      <c r="E56" s="185">
        <v>32</v>
      </c>
      <c r="F56" s="186"/>
      <c r="G56" s="187">
        <f t="shared" si="7"/>
        <v>0</v>
      </c>
      <c r="H56" s="186"/>
      <c r="I56" s="187">
        <f t="shared" si="8"/>
        <v>0</v>
      </c>
      <c r="J56" s="186"/>
      <c r="K56" s="187">
        <f t="shared" si="9"/>
        <v>0</v>
      </c>
      <c r="L56" s="187">
        <v>21</v>
      </c>
      <c r="M56" s="187">
        <f t="shared" si="10"/>
        <v>0</v>
      </c>
      <c r="N56" s="185">
        <v>2.7999999999999998E-4</v>
      </c>
      <c r="O56" s="185">
        <f t="shared" si="11"/>
        <v>0.01</v>
      </c>
      <c r="P56" s="185">
        <v>0</v>
      </c>
      <c r="Q56" s="185">
        <f t="shared" si="12"/>
        <v>0</v>
      </c>
      <c r="R56" s="187"/>
      <c r="S56" s="187" t="s">
        <v>323</v>
      </c>
      <c r="T56" s="188" t="s">
        <v>274</v>
      </c>
      <c r="U56" s="159">
        <v>0</v>
      </c>
      <c r="V56" s="159">
        <f t="shared" si="13"/>
        <v>0</v>
      </c>
      <c r="W56" s="159"/>
      <c r="X56" s="159" t="s">
        <v>337</v>
      </c>
      <c r="Y56" s="159" t="s">
        <v>275</v>
      </c>
      <c r="Z56" s="149"/>
      <c r="AA56" s="149"/>
      <c r="AB56" s="149"/>
      <c r="AC56" s="149"/>
      <c r="AD56" s="149"/>
      <c r="AE56" s="149"/>
      <c r="AF56" s="149"/>
      <c r="AG56" s="149" t="s">
        <v>1918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41</v>
      </c>
      <c r="B57" s="183" t="s">
        <v>1978</v>
      </c>
      <c r="C57" s="191" t="s">
        <v>1979</v>
      </c>
      <c r="D57" s="184" t="s">
        <v>469</v>
      </c>
      <c r="E57" s="185">
        <v>130</v>
      </c>
      <c r="F57" s="186"/>
      <c r="G57" s="187">
        <f t="shared" si="7"/>
        <v>0</v>
      </c>
      <c r="H57" s="186"/>
      <c r="I57" s="187">
        <f t="shared" si="8"/>
        <v>0</v>
      </c>
      <c r="J57" s="186"/>
      <c r="K57" s="187">
        <f t="shared" si="9"/>
        <v>0</v>
      </c>
      <c r="L57" s="187">
        <v>21</v>
      </c>
      <c r="M57" s="187">
        <f t="shared" si="10"/>
        <v>0</v>
      </c>
      <c r="N57" s="185">
        <v>4.0099999999999997E-3</v>
      </c>
      <c r="O57" s="185">
        <f t="shared" si="11"/>
        <v>0.52</v>
      </c>
      <c r="P57" s="185">
        <v>0</v>
      </c>
      <c r="Q57" s="185">
        <f t="shared" si="12"/>
        <v>0</v>
      </c>
      <c r="R57" s="187"/>
      <c r="S57" s="187" t="s">
        <v>323</v>
      </c>
      <c r="T57" s="188" t="s">
        <v>274</v>
      </c>
      <c r="U57" s="159">
        <v>0</v>
      </c>
      <c r="V57" s="159">
        <f t="shared" si="13"/>
        <v>0</v>
      </c>
      <c r="W57" s="159"/>
      <c r="X57" s="159" t="s">
        <v>337</v>
      </c>
      <c r="Y57" s="159" t="s">
        <v>275</v>
      </c>
      <c r="Z57" s="149"/>
      <c r="AA57" s="149"/>
      <c r="AB57" s="149"/>
      <c r="AC57" s="149"/>
      <c r="AD57" s="149"/>
      <c r="AE57" s="149"/>
      <c r="AF57" s="149"/>
      <c r="AG57" s="149" t="s">
        <v>1918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42</v>
      </c>
      <c r="B58" s="183" t="s">
        <v>1980</v>
      </c>
      <c r="C58" s="191" t="s">
        <v>1981</v>
      </c>
      <c r="D58" s="184" t="s">
        <v>469</v>
      </c>
      <c r="E58" s="185">
        <v>140</v>
      </c>
      <c r="F58" s="186"/>
      <c r="G58" s="187">
        <f t="shared" si="7"/>
        <v>0</v>
      </c>
      <c r="H58" s="186"/>
      <c r="I58" s="187">
        <f t="shared" si="8"/>
        <v>0</v>
      </c>
      <c r="J58" s="186"/>
      <c r="K58" s="187">
        <f t="shared" si="9"/>
        <v>0</v>
      </c>
      <c r="L58" s="187">
        <v>21</v>
      </c>
      <c r="M58" s="187">
        <f t="shared" si="10"/>
        <v>0</v>
      </c>
      <c r="N58" s="185">
        <v>5.2199999999999998E-3</v>
      </c>
      <c r="O58" s="185">
        <f t="shared" si="11"/>
        <v>0.73</v>
      </c>
      <c r="P58" s="185">
        <v>0</v>
      </c>
      <c r="Q58" s="185">
        <f t="shared" si="12"/>
        <v>0</v>
      </c>
      <c r="R58" s="187"/>
      <c r="S58" s="187" t="s">
        <v>323</v>
      </c>
      <c r="T58" s="188" t="s">
        <v>274</v>
      </c>
      <c r="U58" s="159">
        <v>0</v>
      </c>
      <c r="V58" s="159">
        <f t="shared" si="13"/>
        <v>0</v>
      </c>
      <c r="W58" s="159"/>
      <c r="X58" s="159" t="s">
        <v>337</v>
      </c>
      <c r="Y58" s="159" t="s">
        <v>275</v>
      </c>
      <c r="Z58" s="149"/>
      <c r="AA58" s="149"/>
      <c r="AB58" s="149"/>
      <c r="AC58" s="149"/>
      <c r="AD58" s="149"/>
      <c r="AE58" s="149"/>
      <c r="AF58" s="149"/>
      <c r="AG58" s="149" t="s">
        <v>1918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82">
        <v>43</v>
      </c>
      <c r="B59" s="183" t="s">
        <v>1982</v>
      </c>
      <c r="C59" s="250" t="s">
        <v>2831</v>
      </c>
      <c r="D59" s="184" t="s">
        <v>469</v>
      </c>
      <c r="E59" s="185">
        <v>130</v>
      </c>
      <c r="F59" s="186"/>
      <c r="G59" s="187">
        <f t="shared" si="7"/>
        <v>0</v>
      </c>
      <c r="H59" s="186"/>
      <c r="I59" s="187">
        <f t="shared" si="8"/>
        <v>0</v>
      </c>
      <c r="J59" s="186"/>
      <c r="K59" s="187">
        <f t="shared" si="9"/>
        <v>0</v>
      </c>
      <c r="L59" s="187">
        <v>21</v>
      </c>
      <c r="M59" s="187">
        <f t="shared" si="10"/>
        <v>0</v>
      </c>
      <c r="N59" s="185">
        <v>2.0000000000000002E-5</v>
      </c>
      <c r="O59" s="185">
        <f t="shared" si="11"/>
        <v>0</v>
      </c>
      <c r="P59" s="185">
        <v>0</v>
      </c>
      <c r="Q59" s="185">
        <f t="shared" si="12"/>
        <v>0</v>
      </c>
      <c r="R59" s="187"/>
      <c r="S59" s="187" t="s">
        <v>323</v>
      </c>
      <c r="T59" s="188" t="s">
        <v>274</v>
      </c>
      <c r="U59" s="159">
        <v>0</v>
      </c>
      <c r="V59" s="159">
        <f t="shared" si="13"/>
        <v>0</v>
      </c>
      <c r="W59" s="159"/>
      <c r="X59" s="159" t="s">
        <v>337</v>
      </c>
      <c r="Y59" s="159" t="s">
        <v>275</v>
      </c>
      <c r="Z59" s="149"/>
      <c r="AA59" s="149"/>
      <c r="AB59" s="149"/>
      <c r="AC59" s="149"/>
      <c r="AD59" s="149"/>
      <c r="AE59" s="149"/>
      <c r="AF59" s="149"/>
      <c r="AG59" s="149" t="s">
        <v>1918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82">
        <v>44</v>
      </c>
      <c r="B60" s="183" t="s">
        <v>1983</v>
      </c>
      <c r="C60" s="250" t="s">
        <v>2831</v>
      </c>
      <c r="D60" s="184" t="s">
        <v>469</v>
      </c>
      <c r="E60" s="185">
        <v>140</v>
      </c>
      <c r="F60" s="186"/>
      <c r="G60" s="187">
        <f t="shared" si="7"/>
        <v>0</v>
      </c>
      <c r="H60" s="186"/>
      <c r="I60" s="187">
        <f t="shared" si="8"/>
        <v>0</v>
      </c>
      <c r="J60" s="186"/>
      <c r="K60" s="187">
        <f t="shared" si="9"/>
        <v>0</v>
      </c>
      <c r="L60" s="187">
        <v>21</v>
      </c>
      <c r="M60" s="187">
        <f t="shared" si="10"/>
        <v>0</v>
      </c>
      <c r="N60" s="185">
        <v>4.0000000000000003E-5</v>
      </c>
      <c r="O60" s="185">
        <f t="shared" si="11"/>
        <v>0.01</v>
      </c>
      <c r="P60" s="185">
        <v>0</v>
      </c>
      <c r="Q60" s="185">
        <f t="shared" si="12"/>
        <v>0</v>
      </c>
      <c r="R60" s="187"/>
      <c r="S60" s="187" t="s">
        <v>323</v>
      </c>
      <c r="T60" s="188" t="s">
        <v>274</v>
      </c>
      <c r="U60" s="159">
        <v>0</v>
      </c>
      <c r="V60" s="159">
        <f t="shared" si="13"/>
        <v>0</v>
      </c>
      <c r="W60" s="159"/>
      <c r="X60" s="159" t="s">
        <v>337</v>
      </c>
      <c r="Y60" s="159" t="s">
        <v>275</v>
      </c>
      <c r="Z60" s="149"/>
      <c r="AA60" s="149"/>
      <c r="AB60" s="149"/>
      <c r="AC60" s="149"/>
      <c r="AD60" s="149"/>
      <c r="AE60" s="149"/>
      <c r="AF60" s="149"/>
      <c r="AG60" s="149" t="s">
        <v>1918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45</v>
      </c>
      <c r="B61" s="183" t="s">
        <v>1984</v>
      </c>
      <c r="C61" s="250" t="s">
        <v>1985</v>
      </c>
      <c r="D61" s="184" t="s">
        <v>364</v>
      </c>
      <c r="E61" s="185">
        <v>90</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337</v>
      </c>
      <c r="Y61" s="159" t="s">
        <v>275</v>
      </c>
      <c r="Z61" s="149"/>
      <c r="AA61" s="149"/>
      <c r="AB61" s="149"/>
      <c r="AC61" s="149"/>
      <c r="AD61" s="149"/>
      <c r="AE61" s="149"/>
      <c r="AF61" s="149"/>
      <c r="AG61" s="149" t="s">
        <v>1918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46</v>
      </c>
      <c r="B62" s="183" t="s">
        <v>1986</v>
      </c>
      <c r="C62" s="250" t="s">
        <v>1987</v>
      </c>
      <c r="D62" s="184" t="s">
        <v>1973</v>
      </c>
      <c r="E62" s="185">
        <v>11</v>
      </c>
      <c r="F62" s="186"/>
      <c r="G62" s="187">
        <f t="shared" si="7"/>
        <v>0</v>
      </c>
      <c r="H62" s="186"/>
      <c r="I62" s="187">
        <f t="shared" si="8"/>
        <v>0</v>
      </c>
      <c r="J62" s="186"/>
      <c r="K62" s="187">
        <f t="shared" si="9"/>
        <v>0</v>
      </c>
      <c r="L62" s="187">
        <v>21</v>
      </c>
      <c r="M62" s="187">
        <f t="shared" si="10"/>
        <v>0</v>
      </c>
      <c r="N62" s="185">
        <v>5.4099999999999999E-3</v>
      </c>
      <c r="O62" s="185">
        <f t="shared" si="11"/>
        <v>0.06</v>
      </c>
      <c r="P62" s="185">
        <v>0</v>
      </c>
      <c r="Q62" s="185">
        <f t="shared" si="12"/>
        <v>0</v>
      </c>
      <c r="R62" s="187"/>
      <c r="S62" s="187" t="s">
        <v>323</v>
      </c>
      <c r="T62" s="188" t="s">
        <v>274</v>
      </c>
      <c r="U62" s="159">
        <v>0</v>
      </c>
      <c r="V62" s="159">
        <f t="shared" si="13"/>
        <v>0</v>
      </c>
      <c r="W62" s="159"/>
      <c r="X62" s="159" t="s">
        <v>337</v>
      </c>
      <c r="Y62" s="159" t="s">
        <v>275</v>
      </c>
      <c r="Z62" s="149"/>
      <c r="AA62" s="149"/>
      <c r="AB62" s="149"/>
      <c r="AC62" s="149"/>
      <c r="AD62" s="149"/>
      <c r="AE62" s="149"/>
      <c r="AF62" s="149"/>
      <c r="AG62" s="149" t="s">
        <v>1918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47</v>
      </c>
      <c r="B63" s="183" t="s">
        <v>1988</v>
      </c>
      <c r="C63" s="250" t="s">
        <v>1989</v>
      </c>
      <c r="D63" s="184" t="s">
        <v>1973</v>
      </c>
      <c r="E63" s="185">
        <v>12</v>
      </c>
      <c r="F63" s="186"/>
      <c r="G63" s="187">
        <f t="shared" si="7"/>
        <v>0</v>
      </c>
      <c r="H63" s="186"/>
      <c r="I63" s="187">
        <f t="shared" si="8"/>
        <v>0</v>
      </c>
      <c r="J63" s="186"/>
      <c r="K63" s="187">
        <f t="shared" si="9"/>
        <v>0</v>
      </c>
      <c r="L63" s="187">
        <v>21</v>
      </c>
      <c r="M63" s="187">
        <f t="shared" si="10"/>
        <v>0</v>
      </c>
      <c r="N63" s="185">
        <v>7.0400000000000003E-3</v>
      </c>
      <c r="O63" s="185">
        <f t="shared" si="11"/>
        <v>0.08</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48</v>
      </c>
      <c r="B64" s="183" t="s">
        <v>1990</v>
      </c>
      <c r="C64" s="250" t="s">
        <v>1991</v>
      </c>
      <c r="D64" s="184" t="s">
        <v>364</v>
      </c>
      <c r="E64" s="185">
        <v>65</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49</v>
      </c>
      <c r="B65" s="183" t="s">
        <v>1992</v>
      </c>
      <c r="C65" s="250" t="s">
        <v>1993</v>
      </c>
      <c r="D65" s="184" t="s">
        <v>364</v>
      </c>
      <c r="E65" s="185">
        <v>26</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50</v>
      </c>
      <c r="B66" s="183" t="s">
        <v>1994</v>
      </c>
      <c r="C66" s="250" t="s">
        <v>1995</v>
      </c>
      <c r="D66" s="184" t="s">
        <v>364</v>
      </c>
      <c r="E66" s="185">
        <v>8</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337</v>
      </c>
      <c r="Y66" s="159" t="s">
        <v>275</v>
      </c>
      <c r="Z66" s="149"/>
      <c r="AA66" s="149"/>
      <c r="AB66" s="149"/>
      <c r="AC66" s="149"/>
      <c r="AD66" s="149"/>
      <c r="AE66" s="149"/>
      <c r="AF66" s="149"/>
      <c r="AG66" s="149" t="s">
        <v>1918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51</v>
      </c>
      <c r="B67" s="183" t="s">
        <v>1996</v>
      </c>
      <c r="C67" s="250" t="s">
        <v>1997</v>
      </c>
      <c r="D67" s="184" t="s">
        <v>1973</v>
      </c>
      <c r="E67" s="185">
        <v>36</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337</v>
      </c>
      <c r="Y67" s="159" t="s">
        <v>275</v>
      </c>
      <c r="Z67" s="149"/>
      <c r="AA67" s="149"/>
      <c r="AB67" s="149"/>
      <c r="AC67" s="149"/>
      <c r="AD67" s="149"/>
      <c r="AE67" s="149"/>
      <c r="AF67" s="149"/>
      <c r="AG67" s="149" t="s">
        <v>1918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52</v>
      </c>
      <c r="B68" s="183" t="s">
        <v>1998</v>
      </c>
      <c r="C68" s="250" t="s">
        <v>1999</v>
      </c>
      <c r="D68" s="184" t="s">
        <v>1973</v>
      </c>
      <c r="E68" s="185">
        <v>3</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337</v>
      </c>
      <c r="Y68" s="159" t="s">
        <v>275</v>
      </c>
      <c r="Z68" s="149"/>
      <c r="AA68" s="149"/>
      <c r="AB68" s="149"/>
      <c r="AC68" s="149"/>
      <c r="AD68" s="149"/>
      <c r="AE68" s="149"/>
      <c r="AF68" s="149"/>
      <c r="AG68" s="149" t="s">
        <v>1918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2">
        <v>53</v>
      </c>
      <c r="B69" s="183" t="s">
        <v>2000</v>
      </c>
      <c r="C69" s="250" t="s">
        <v>2001</v>
      </c>
      <c r="D69" s="184" t="s">
        <v>1973</v>
      </c>
      <c r="E69" s="185">
        <v>2</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1918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v>54</v>
      </c>
      <c r="B70" s="183" t="s">
        <v>2002</v>
      </c>
      <c r="C70" s="250" t="s">
        <v>2832</v>
      </c>
      <c r="D70" s="184" t="s">
        <v>364</v>
      </c>
      <c r="E70" s="185">
        <v>65</v>
      </c>
      <c r="F70" s="186"/>
      <c r="G70" s="187">
        <f t="shared" si="7"/>
        <v>0</v>
      </c>
      <c r="H70" s="186"/>
      <c r="I70" s="187">
        <f t="shared" si="8"/>
        <v>0</v>
      </c>
      <c r="J70" s="186"/>
      <c r="K70" s="187">
        <f t="shared" si="9"/>
        <v>0</v>
      </c>
      <c r="L70" s="187">
        <v>21</v>
      </c>
      <c r="M70" s="187">
        <f t="shared" si="10"/>
        <v>0</v>
      </c>
      <c r="N70" s="185">
        <v>1.8000000000000001E-4</v>
      </c>
      <c r="O70" s="185">
        <f t="shared" si="11"/>
        <v>0.01</v>
      </c>
      <c r="P70" s="185">
        <v>0</v>
      </c>
      <c r="Q70" s="185">
        <f t="shared" si="12"/>
        <v>0</v>
      </c>
      <c r="R70" s="187"/>
      <c r="S70" s="187" t="s">
        <v>323</v>
      </c>
      <c r="T70" s="188" t="s">
        <v>274</v>
      </c>
      <c r="U70" s="159">
        <v>0</v>
      </c>
      <c r="V70" s="159">
        <f t="shared" si="13"/>
        <v>0</v>
      </c>
      <c r="W70" s="159"/>
      <c r="X70" s="159" t="s">
        <v>337</v>
      </c>
      <c r="Y70" s="159" t="s">
        <v>275</v>
      </c>
      <c r="Z70" s="149"/>
      <c r="AA70" s="149"/>
      <c r="AB70" s="149"/>
      <c r="AC70" s="149"/>
      <c r="AD70" s="149"/>
      <c r="AE70" s="149"/>
      <c r="AF70" s="149"/>
      <c r="AG70" s="149" t="s">
        <v>1918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82">
        <v>55</v>
      </c>
      <c r="B71" s="183" t="s">
        <v>2003</v>
      </c>
      <c r="C71" s="250" t="s">
        <v>2833</v>
      </c>
      <c r="D71" s="184" t="s">
        <v>364</v>
      </c>
      <c r="E71" s="185">
        <v>26</v>
      </c>
      <c r="F71" s="186"/>
      <c r="G71" s="187">
        <f t="shared" si="7"/>
        <v>0</v>
      </c>
      <c r="H71" s="186"/>
      <c r="I71" s="187">
        <f t="shared" si="8"/>
        <v>0</v>
      </c>
      <c r="J71" s="186"/>
      <c r="K71" s="187">
        <f t="shared" si="9"/>
        <v>0</v>
      </c>
      <c r="L71" s="187">
        <v>21</v>
      </c>
      <c r="M71" s="187">
        <f t="shared" si="10"/>
        <v>0</v>
      </c>
      <c r="N71" s="185">
        <v>1.8000000000000001E-4</v>
      </c>
      <c r="O71" s="185">
        <f t="shared" si="11"/>
        <v>0</v>
      </c>
      <c r="P71" s="185">
        <v>0</v>
      </c>
      <c r="Q71" s="185">
        <f t="shared" si="12"/>
        <v>0</v>
      </c>
      <c r="R71" s="187"/>
      <c r="S71" s="187" t="s">
        <v>323</v>
      </c>
      <c r="T71" s="188" t="s">
        <v>274</v>
      </c>
      <c r="U71" s="159">
        <v>0</v>
      </c>
      <c r="V71" s="159">
        <f t="shared" si="13"/>
        <v>0</v>
      </c>
      <c r="W71" s="159"/>
      <c r="X71" s="159" t="s">
        <v>337</v>
      </c>
      <c r="Y71" s="159" t="s">
        <v>275</v>
      </c>
      <c r="Z71" s="149"/>
      <c r="AA71" s="149"/>
      <c r="AB71" s="149"/>
      <c r="AC71" s="149"/>
      <c r="AD71" s="149"/>
      <c r="AE71" s="149"/>
      <c r="AF71" s="149"/>
      <c r="AG71" s="149" t="s">
        <v>1918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82">
        <v>56</v>
      </c>
      <c r="B72" s="183" t="s">
        <v>2004</v>
      </c>
      <c r="C72" s="250" t="s">
        <v>2834</v>
      </c>
      <c r="D72" s="184" t="s">
        <v>364</v>
      </c>
      <c r="E72" s="185">
        <v>11</v>
      </c>
      <c r="F72" s="186"/>
      <c r="G72" s="187">
        <f t="shared" si="7"/>
        <v>0</v>
      </c>
      <c r="H72" s="186"/>
      <c r="I72" s="187">
        <f t="shared" si="8"/>
        <v>0</v>
      </c>
      <c r="J72" s="186"/>
      <c r="K72" s="187">
        <f t="shared" si="9"/>
        <v>0</v>
      </c>
      <c r="L72" s="187">
        <v>21</v>
      </c>
      <c r="M72" s="187">
        <f t="shared" si="10"/>
        <v>0</v>
      </c>
      <c r="N72" s="185">
        <v>1.9000000000000001E-4</v>
      </c>
      <c r="O72" s="185">
        <f t="shared" si="11"/>
        <v>0</v>
      </c>
      <c r="P72" s="185">
        <v>0</v>
      </c>
      <c r="Q72" s="185">
        <f t="shared" si="12"/>
        <v>0</v>
      </c>
      <c r="R72" s="187"/>
      <c r="S72" s="187" t="s">
        <v>323</v>
      </c>
      <c r="T72" s="188" t="s">
        <v>274</v>
      </c>
      <c r="U72" s="159">
        <v>0</v>
      </c>
      <c r="V72" s="159">
        <f t="shared" si="13"/>
        <v>0</v>
      </c>
      <c r="W72" s="159"/>
      <c r="X72" s="159" t="s">
        <v>337</v>
      </c>
      <c r="Y72" s="159" t="s">
        <v>275</v>
      </c>
      <c r="Z72" s="149"/>
      <c r="AA72" s="149"/>
      <c r="AB72" s="149"/>
      <c r="AC72" s="149"/>
      <c r="AD72" s="149"/>
      <c r="AE72" s="149"/>
      <c r="AF72" s="149"/>
      <c r="AG72" s="149" t="s">
        <v>1918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57</v>
      </c>
      <c r="B73" s="183" t="s">
        <v>2005</v>
      </c>
      <c r="C73" s="250" t="s">
        <v>2835</v>
      </c>
      <c r="D73" s="184" t="s">
        <v>364</v>
      </c>
      <c r="E73" s="185">
        <v>1</v>
      </c>
      <c r="F73" s="186"/>
      <c r="G73" s="187">
        <f t="shared" si="7"/>
        <v>0</v>
      </c>
      <c r="H73" s="186"/>
      <c r="I73" s="187">
        <f t="shared" si="8"/>
        <v>0</v>
      </c>
      <c r="J73" s="186"/>
      <c r="K73" s="187">
        <f t="shared" si="9"/>
        <v>0</v>
      </c>
      <c r="L73" s="187">
        <v>21</v>
      </c>
      <c r="M73" s="187">
        <f t="shared" si="10"/>
        <v>0</v>
      </c>
      <c r="N73" s="185">
        <v>1.5100000000000001E-3</v>
      </c>
      <c r="O73" s="185">
        <f t="shared" si="11"/>
        <v>0</v>
      </c>
      <c r="P73" s="185">
        <v>0</v>
      </c>
      <c r="Q73" s="185">
        <f t="shared" si="12"/>
        <v>0</v>
      </c>
      <c r="R73" s="187"/>
      <c r="S73" s="187" t="s">
        <v>323</v>
      </c>
      <c r="T73" s="188" t="s">
        <v>274</v>
      </c>
      <c r="U73" s="159">
        <v>0</v>
      </c>
      <c r="V73" s="159">
        <f t="shared" si="13"/>
        <v>0</v>
      </c>
      <c r="W73" s="159"/>
      <c r="X73" s="159" t="s">
        <v>337</v>
      </c>
      <c r="Y73" s="159" t="s">
        <v>275</v>
      </c>
      <c r="Z73" s="149"/>
      <c r="AA73" s="149"/>
      <c r="AB73" s="149"/>
      <c r="AC73" s="149"/>
      <c r="AD73" s="149"/>
      <c r="AE73" s="149"/>
      <c r="AF73" s="149"/>
      <c r="AG73" s="149" t="s">
        <v>1918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58</v>
      </c>
      <c r="B74" s="183" t="s">
        <v>2006</v>
      </c>
      <c r="C74" s="250" t="s">
        <v>2007</v>
      </c>
      <c r="D74" s="184" t="s">
        <v>364</v>
      </c>
      <c r="E74" s="185">
        <v>12</v>
      </c>
      <c r="F74" s="186"/>
      <c r="G74" s="187">
        <f t="shared" si="7"/>
        <v>0</v>
      </c>
      <c r="H74" s="186"/>
      <c r="I74" s="187">
        <f t="shared" si="8"/>
        <v>0</v>
      </c>
      <c r="J74" s="186"/>
      <c r="K74" s="187">
        <f t="shared" si="9"/>
        <v>0</v>
      </c>
      <c r="L74" s="187">
        <v>21</v>
      </c>
      <c r="M74" s="187">
        <f t="shared" si="10"/>
        <v>0</v>
      </c>
      <c r="N74" s="185">
        <v>1.3999999999999999E-4</v>
      </c>
      <c r="O74" s="185">
        <f t="shared" si="11"/>
        <v>0</v>
      </c>
      <c r="P74" s="185">
        <v>0</v>
      </c>
      <c r="Q74" s="185">
        <f t="shared" si="12"/>
        <v>0</v>
      </c>
      <c r="R74" s="187"/>
      <c r="S74" s="187" t="s">
        <v>323</v>
      </c>
      <c r="T74" s="188" t="s">
        <v>274</v>
      </c>
      <c r="U74" s="159">
        <v>0</v>
      </c>
      <c r="V74" s="159">
        <f t="shared" si="13"/>
        <v>0</v>
      </c>
      <c r="W74" s="159"/>
      <c r="X74" s="159" t="s">
        <v>337</v>
      </c>
      <c r="Y74" s="159" t="s">
        <v>275</v>
      </c>
      <c r="Z74" s="149"/>
      <c r="AA74" s="149"/>
      <c r="AB74" s="149"/>
      <c r="AC74" s="149"/>
      <c r="AD74" s="149"/>
      <c r="AE74" s="149"/>
      <c r="AF74" s="149"/>
      <c r="AG74" s="149" t="s">
        <v>1918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59</v>
      </c>
      <c r="B75" s="183" t="s">
        <v>2008</v>
      </c>
      <c r="C75" s="191" t="s">
        <v>2009</v>
      </c>
      <c r="D75" s="184" t="s">
        <v>364</v>
      </c>
      <c r="E75" s="185">
        <v>7</v>
      </c>
      <c r="F75" s="186"/>
      <c r="G75" s="187">
        <f t="shared" si="7"/>
        <v>0</v>
      </c>
      <c r="H75" s="186"/>
      <c r="I75" s="187">
        <f t="shared" si="8"/>
        <v>0</v>
      </c>
      <c r="J75" s="186"/>
      <c r="K75" s="187">
        <f t="shared" si="9"/>
        <v>0</v>
      </c>
      <c r="L75" s="187">
        <v>21</v>
      </c>
      <c r="M75" s="187">
        <f t="shared" si="10"/>
        <v>0</v>
      </c>
      <c r="N75" s="185">
        <v>2.0000000000000001E-4</v>
      </c>
      <c r="O75" s="185">
        <f t="shared" si="11"/>
        <v>0</v>
      </c>
      <c r="P75" s="185">
        <v>0</v>
      </c>
      <c r="Q75" s="185">
        <f t="shared" si="12"/>
        <v>0</v>
      </c>
      <c r="R75" s="187"/>
      <c r="S75" s="187" t="s">
        <v>323</v>
      </c>
      <c r="T75" s="188" t="s">
        <v>274</v>
      </c>
      <c r="U75" s="159">
        <v>0</v>
      </c>
      <c r="V75" s="159">
        <f t="shared" si="13"/>
        <v>0</v>
      </c>
      <c r="W75" s="159"/>
      <c r="X75" s="159" t="s">
        <v>337</v>
      </c>
      <c r="Y75" s="159" t="s">
        <v>275</v>
      </c>
      <c r="Z75" s="149"/>
      <c r="AA75" s="149"/>
      <c r="AB75" s="149"/>
      <c r="AC75" s="149"/>
      <c r="AD75" s="149"/>
      <c r="AE75" s="149"/>
      <c r="AF75" s="149"/>
      <c r="AG75" s="149" t="s">
        <v>1918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60</v>
      </c>
      <c r="B76" s="183" t="s">
        <v>2010</v>
      </c>
      <c r="C76" s="250" t="s">
        <v>2836</v>
      </c>
      <c r="D76" s="184" t="s">
        <v>364</v>
      </c>
      <c r="E76" s="185">
        <v>6</v>
      </c>
      <c r="F76" s="186"/>
      <c r="G76" s="187">
        <f t="shared" si="7"/>
        <v>0</v>
      </c>
      <c r="H76" s="186"/>
      <c r="I76" s="187">
        <f t="shared" si="8"/>
        <v>0</v>
      </c>
      <c r="J76" s="186"/>
      <c r="K76" s="187">
        <f t="shared" si="9"/>
        <v>0</v>
      </c>
      <c r="L76" s="187">
        <v>21</v>
      </c>
      <c r="M76" s="187">
        <f t="shared" si="10"/>
        <v>0</v>
      </c>
      <c r="N76" s="185">
        <v>2.5000000000000001E-4</v>
      </c>
      <c r="O76" s="185">
        <f t="shared" si="11"/>
        <v>0</v>
      </c>
      <c r="P76" s="185">
        <v>0</v>
      </c>
      <c r="Q76" s="185">
        <f t="shared" si="12"/>
        <v>0</v>
      </c>
      <c r="R76" s="187"/>
      <c r="S76" s="187" t="s">
        <v>323</v>
      </c>
      <c r="T76" s="188" t="s">
        <v>274</v>
      </c>
      <c r="U76" s="159">
        <v>0</v>
      </c>
      <c r="V76" s="159">
        <f t="shared" si="13"/>
        <v>0</v>
      </c>
      <c r="W76" s="159"/>
      <c r="X76" s="159" t="s">
        <v>337</v>
      </c>
      <c r="Y76" s="159" t="s">
        <v>275</v>
      </c>
      <c r="Z76" s="149"/>
      <c r="AA76" s="149"/>
      <c r="AB76" s="149"/>
      <c r="AC76" s="149"/>
      <c r="AD76" s="149"/>
      <c r="AE76" s="149"/>
      <c r="AF76" s="149"/>
      <c r="AG76" s="149" t="s">
        <v>1918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61</v>
      </c>
      <c r="B77" s="183" t="s">
        <v>2011</v>
      </c>
      <c r="C77" s="250" t="s">
        <v>2837</v>
      </c>
      <c r="D77" s="184" t="s">
        <v>364</v>
      </c>
      <c r="E77" s="185">
        <v>8</v>
      </c>
      <c r="F77" s="186"/>
      <c r="G77" s="187">
        <f t="shared" si="7"/>
        <v>0</v>
      </c>
      <c r="H77" s="186"/>
      <c r="I77" s="187">
        <f t="shared" si="8"/>
        <v>0</v>
      </c>
      <c r="J77" s="186"/>
      <c r="K77" s="187">
        <f t="shared" si="9"/>
        <v>0</v>
      </c>
      <c r="L77" s="187">
        <v>21</v>
      </c>
      <c r="M77" s="187">
        <f t="shared" si="10"/>
        <v>0</v>
      </c>
      <c r="N77" s="185">
        <v>3.4000000000000002E-4</v>
      </c>
      <c r="O77" s="185">
        <f t="shared" si="11"/>
        <v>0</v>
      </c>
      <c r="P77" s="185">
        <v>0</v>
      </c>
      <c r="Q77" s="185">
        <f t="shared" si="12"/>
        <v>0</v>
      </c>
      <c r="R77" s="187"/>
      <c r="S77" s="187" t="s">
        <v>323</v>
      </c>
      <c r="T77" s="188" t="s">
        <v>274</v>
      </c>
      <c r="U77" s="159">
        <v>0</v>
      </c>
      <c r="V77" s="159">
        <f t="shared" si="13"/>
        <v>0</v>
      </c>
      <c r="W77" s="159"/>
      <c r="X77" s="159" t="s">
        <v>337</v>
      </c>
      <c r="Y77" s="159" t="s">
        <v>275</v>
      </c>
      <c r="Z77" s="149"/>
      <c r="AA77" s="149"/>
      <c r="AB77" s="149"/>
      <c r="AC77" s="149"/>
      <c r="AD77" s="149"/>
      <c r="AE77" s="149"/>
      <c r="AF77" s="149"/>
      <c r="AG77" s="149" t="s">
        <v>1918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62</v>
      </c>
      <c r="B78" s="183" t="s">
        <v>2012</v>
      </c>
      <c r="C78" s="250" t="s">
        <v>2838</v>
      </c>
      <c r="D78" s="184" t="s">
        <v>364</v>
      </c>
      <c r="E78" s="185">
        <v>12</v>
      </c>
      <c r="F78" s="186"/>
      <c r="G78" s="187">
        <f t="shared" si="7"/>
        <v>0</v>
      </c>
      <c r="H78" s="186"/>
      <c r="I78" s="187">
        <f t="shared" si="8"/>
        <v>0</v>
      </c>
      <c r="J78" s="186"/>
      <c r="K78" s="187">
        <f t="shared" si="9"/>
        <v>0</v>
      </c>
      <c r="L78" s="187">
        <v>21</v>
      </c>
      <c r="M78" s="187">
        <f t="shared" si="10"/>
        <v>0</v>
      </c>
      <c r="N78" s="185">
        <v>1.8000000000000001E-4</v>
      </c>
      <c r="O78" s="185">
        <f t="shared" si="11"/>
        <v>0</v>
      </c>
      <c r="P78" s="185">
        <v>0</v>
      </c>
      <c r="Q78" s="185">
        <f t="shared" si="12"/>
        <v>0</v>
      </c>
      <c r="R78" s="187"/>
      <c r="S78" s="187" t="s">
        <v>323</v>
      </c>
      <c r="T78" s="188" t="s">
        <v>274</v>
      </c>
      <c r="U78" s="159">
        <v>0</v>
      </c>
      <c r="V78" s="159">
        <f t="shared" si="13"/>
        <v>0</v>
      </c>
      <c r="W78" s="159"/>
      <c r="X78" s="159" t="s">
        <v>337</v>
      </c>
      <c r="Y78" s="159" t="s">
        <v>275</v>
      </c>
      <c r="Z78" s="149"/>
      <c r="AA78" s="149"/>
      <c r="AB78" s="149"/>
      <c r="AC78" s="149"/>
      <c r="AD78" s="149"/>
      <c r="AE78" s="149"/>
      <c r="AF78" s="149"/>
      <c r="AG78" s="149" t="s">
        <v>1918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63</v>
      </c>
      <c r="B79" s="183" t="s">
        <v>2013</v>
      </c>
      <c r="C79" s="250" t="s">
        <v>2839</v>
      </c>
      <c r="D79" s="184" t="s">
        <v>364</v>
      </c>
      <c r="E79" s="185">
        <v>7</v>
      </c>
      <c r="F79" s="186"/>
      <c r="G79" s="187">
        <f t="shared" si="7"/>
        <v>0</v>
      </c>
      <c r="H79" s="186"/>
      <c r="I79" s="187">
        <f t="shared" si="8"/>
        <v>0</v>
      </c>
      <c r="J79" s="186"/>
      <c r="K79" s="187">
        <f t="shared" si="9"/>
        <v>0</v>
      </c>
      <c r="L79" s="187">
        <v>21</v>
      </c>
      <c r="M79" s="187">
        <f t="shared" si="10"/>
        <v>0</v>
      </c>
      <c r="N79" s="185">
        <v>2.5000000000000001E-4</v>
      </c>
      <c r="O79" s="185">
        <f t="shared" si="11"/>
        <v>0</v>
      </c>
      <c r="P79" s="185">
        <v>0</v>
      </c>
      <c r="Q79" s="185">
        <f t="shared" si="12"/>
        <v>0</v>
      </c>
      <c r="R79" s="187"/>
      <c r="S79" s="187" t="s">
        <v>323</v>
      </c>
      <c r="T79" s="188" t="s">
        <v>274</v>
      </c>
      <c r="U79" s="159">
        <v>0</v>
      </c>
      <c r="V79" s="159">
        <f t="shared" si="13"/>
        <v>0</v>
      </c>
      <c r="W79" s="159"/>
      <c r="X79" s="159" t="s">
        <v>337</v>
      </c>
      <c r="Y79" s="159" t="s">
        <v>275</v>
      </c>
      <c r="Z79" s="149"/>
      <c r="AA79" s="149"/>
      <c r="AB79" s="149"/>
      <c r="AC79" s="149"/>
      <c r="AD79" s="149"/>
      <c r="AE79" s="149"/>
      <c r="AF79" s="149"/>
      <c r="AG79" s="149" t="s">
        <v>1918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64</v>
      </c>
      <c r="B80" s="183" t="s">
        <v>2014</v>
      </c>
      <c r="C80" s="250" t="s">
        <v>2840</v>
      </c>
      <c r="D80" s="184" t="s">
        <v>364</v>
      </c>
      <c r="E80" s="185">
        <v>12</v>
      </c>
      <c r="F80" s="186"/>
      <c r="G80" s="187">
        <f t="shared" si="7"/>
        <v>0</v>
      </c>
      <c r="H80" s="186"/>
      <c r="I80" s="187">
        <f t="shared" si="8"/>
        <v>0</v>
      </c>
      <c r="J80" s="186"/>
      <c r="K80" s="187">
        <f t="shared" si="9"/>
        <v>0</v>
      </c>
      <c r="L80" s="187">
        <v>21</v>
      </c>
      <c r="M80" s="187">
        <f t="shared" si="10"/>
        <v>0</v>
      </c>
      <c r="N80" s="185">
        <v>2.7999999999999998E-4</v>
      </c>
      <c r="O80" s="185">
        <f t="shared" si="11"/>
        <v>0</v>
      </c>
      <c r="P80" s="185">
        <v>0</v>
      </c>
      <c r="Q80" s="185">
        <f t="shared" si="12"/>
        <v>0</v>
      </c>
      <c r="R80" s="187"/>
      <c r="S80" s="187" t="s">
        <v>323</v>
      </c>
      <c r="T80" s="188" t="s">
        <v>274</v>
      </c>
      <c r="U80" s="159">
        <v>0</v>
      </c>
      <c r="V80" s="159">
        <f t="shared" si="13"/>
        <v>0</v>
      </c>
      <c r="W80" s="159"/>
      <c r="X80" s="159" t="s">
        <v>337</v>
      </c>
      <c r="Y80" s="159" t="s">
        <v>275</v>
      </c>
      <c r="Z80" s="149"/>
      <c r="AA80" s="149"/>
      <c r="AB80" s="149"/>
      <c r="AC80" s="149"/>
      <c r="AD80" s="149"/>
      <c r="AE80" s="149"/>
      <c r="AF80" s="149"/>
      <c r="AG80" s="149" t="s">
        <v>1918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65</v>
      </c>
      <c r="B81" s="183" t="s">
        <v>2015</v>
      </c>
      <c r="C81" s="250" t="s">
        <v>2841</v>
      </c>
      <c r="D81" s="184" t="s">
        <v>364</v>
      </c>
      <c r="E81" s="185">
        <v>7</v>
      </c>
      <c r="F81" s="186"/>
      <c r="G81" s="187">
        <f t="shared" si="7"/>
        <v>0</v>
      </c>
      <c r="H81" s="186"/>
      <c r="I81" s="187">
        <f t="shared" si="8"/>
        <v>0</v>
      </c>
      <c r="J81" s="186"/>
      <c r="K81" s="187">
        <f t="shared" si="9"/>
        <v>0</v>
      </c>
      <c r="L81" s="187">
        <v>21</v>
      </c>
      <c r="M81" s="187">
        <f t="shared" si="10"/>
        <v>0</v>
      </c>
      <c r="N81" s="185">
        <v>3.6999999999999999E-4</v>
      </c>
      <c r="O81" s="185">
        <f t="shared" si="11"/>
        <v>0</v>
      </c>
      <c r="P81" s="185">
        <v>0</v>
      </c>
      <c r="Q81" s="185">
        <f t="shared" si="12"/>
        <v>0</v>
      </c>
      <c r="R81" s="187"/>
      <c r="S81" s="187" t="s">
        <v>323</v>
      </c>
      <c r="T81" s="188" t="s">
        <v>274</v>
      </c>
      <c r="U81" s="159">
        <v>0</v>
      </c>
      <c r="V81" s="159">
        <f t="shared" si="13"/>
        <v>0</v>
      </c>
      <c r="W81" s="159"/>
      <c r="X81" s="159" t="s">
        <v>337</v>
      </c>
      <c r="Y81" s="159" t="s">
        <v>275</v>
      </c>
      <c r="Z81" s="149"/>
      <c r="AA81" s="149"/>
      <c r="AB81" s="149"/>
      <c r="AC81" s="149"/>
      <c r="AD81" s="149"/>
      <c r="AE81" s="149"/>
      <c r="AF81" s="149"/>
      <c r="AG81" s="149" t="s">
        <v>1918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66</v>
      </c>
      <c r="B82" s="183" t="s">
        <v>2016</v>
      </c>
      <c r="C82" s="191" t="s">
        <v>2017</v>
      </c>
      <c r="D82" s="184" t="s">
        <v>469</v>
      </c>
      <c r="E82" s="185">
        <v>270</v>
      </c>
      <c r="F82" s="186"/>
      <c r="G82" s="187">
        <f t="shared" si="7"/>
        <v>0</v>
      </c>
      <c r="H82" s="186"/>
      <c r="I82" s="187">
        <f t="shared" si="8"/>
        <v>0</v>
      </c>
      <c r="J82" s="186"/>
      <c r="K82" s="187">
        <f t="shared" si="9"/>
        <v>0</v>
      </c>
      <c r="L82" s="187">
        <v>21</v>
      </c>
      <c r="M82" s="187">
        <f t="shared" si="10"/>
        <v>0</v>
      </c>
      <c r="N82" s="185">
        <v>0</v>
      </c>
      <c r="O82" s="185">
        <f t="shared" si="11"/>
        <v>0</v>
      </c>
      <c r="P82" s="185">
        <v>0</v>
      </c>
      <c r="Q82" s="185">
        <f t="shared" si="12"/>
        <v>0</v>
      </c>
      <c r="R82" s="187"/>
      <c r="S82" s="187" t="s">
        <v>323</v>
      </c>
      <c r="T82" s="188" t="s">
        <v>274</v>
      </c>
      <c r="U82" s="159">
        <v>0</v>
      </c>
      <c r="V82" s="159">
        <f t="shared" si="13"/>
        <v>0</v>
      </c>
      <c r="W82" s="159"/>
      <c r="X82" s="159" t="s">
        <v>337</v>
      </c>
      <c r="Y82" s="159" t="s">
        <v>275</v>
      </c>
      <c r="Z82" s="149"/>
      <c r="AA82" s="149"/>
      <c r="AB82" s="149"/>
      <c r="AC82" s="149"/>
      <c r="AD82" s="149"/>
      <c r="AE82" s="149"/>
      <c r="AF82" s="149"/>
      <c r="AG82" s="149" t="s">
        <v>1918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67</v>
      </c>
      <c r="B83" s="183" t="s">
        <v>2018</v>
      </c>
      <c r="C83" s="191" t="s">
        <v>2019</v>
      </c>
      <c r="D83" s="184" t="s">
        <v>469</v>
      </c>
      <c r="E83" s="185">
        <v>270</v>
      </c>
      <c r="F83" s="186"/>
      <c r="G83" s="187">
        <f t="shared" si="7"/>
        <v>0</v>
      </c>
      <c r="H83" s="186"/>
      <c r="I83" s="187">
        <f t="shared" si="8"/>
        <v>0</v>
      </c>
      <c r="J83" s="186"/>
      <c r="K83" s="187">
        <f t="shared" si="9"/>
        <v>0</v>
      </c>
      <c r="L83" s="187">
        <v>21</v>
      </c>
      <c r="M83" s="187">
        <f t="shared" si="10"/>
        <v>0</v>
      </c>
      <c r="N83" s="185">
        <v>1.0000000000000001E-5</v>
      </c>
      <c r="O83" s="185">
        <f t="shared" si="11"/>
        <v>0</v>
      </c>
      <c r="P83" s="185">
        <v>0</v>
      </c>
      <c r="Q83" s="185">
        <f t="shared" si="12"/>
        <v>0</v>
      </c>
      <c r="R83" s="187"/>
      <c r="S83" s="187" t="s">
        <v>323</v>
      </c>
      <c r="T83" s="188" t="s">
        <v>274</v>
      </c>
      <c r="U83" s="159">
        <v>0</v>
      </c>
      <c r="V83" s="159">
        <f t="shared" si="13"/>
        <v>0</v>
      </c>
      <c r="W83" s="159"/>
      <c r="X83" s="159" t="s">
        <v>337</v>
      </c>
      <c r="Y83" s="159" t="s">
        <v>275</v>
      </c>
      <c r="Z83" s="149"/>
      <c r="AA83" s="149"/>
      <c r="AB83" s="149"/>
      <c r="AC83" s="149"/>
      <c r="AD83" s="149"/>
      <c r="AE83" s="149"/>
      <c r="AF83" s="149"/>
      <c r="AG83" s="149" t="s">
        <v>1918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4" t="s">
        <v>268</v>
      </c>
      <c r="B84" s="165" t="s">
        <v>199</v>
      </c>
      <c r="C84" s="189" t="s">
        <v>189</v>
      </c>
      <c r="D84" s="166"/>
      <c r="E84" s="167"/>
      <c r="F84" s="168"/>
      <c r="G84" s="168">
        <f>SUMIF(AG85:AG102,"&lt;&gt;NOR",G85:G102)</f>
        <v>0</v>
      </c>
      <c r="H84" s="168"/>
      <c r="I84" s="168">
        <f>SUM(I85:I102)</f>
        <v>0</v>
      </c>
      <c r="J84" s="168"/>
      <c r="K84" s="168">
        <f>SUM(K85:K102)</f>
        <v>0</v>
      </c>
      <c r="L84" s="168"/>
      <c r="M84" s="168">
        <f>SUM(M85:M102)</f>
        <v>0</v>
      </c>
      <c r="N84" s="167"/>
      <c r="O84" s="167">
        <f>SUM(O85:O102)</f>
        <v>0.17</v>
      </c>
      <c r="P84" s="167"/>
      <c r="Q84" s="167">
        <f>SUM(Q85:Q102)</f>
        <v>0</v>
      </c>
      <c r="R84" s="168"/>
      <c r="S84" s="168"/>
      <c r="T84" s="169"/>
      <c r="U84" s="163"/>
      <c r="V84" s="163">
        <f>SUM(V85:V102)</f>
        <v>0</v>
      </c>
      <c r="W84" s="163"/>
      <c r="X84" s="163"/>
      <c r="Y84" s="163"/>
      <c r="AG84" t="s">
        <v>269</v>
      </c>
    </row>
    <row r="85" spans="1:60" outlineLevel="1">
      <c r="A85" s="182">
        <v>68</v>
      </c>
      <c r="B85" s="183" t="s">
        <v>2020</v>
      </c>
      <c r="C85" s="191" t="s">
        <v>2021</v>
      </c>
      <c r="D85" s="184" t="s">
        <v>2022</v>
      </c>
      <c r="E85" s="185">
        <v>2</v>
      </c>
      <c r="F85" s="186"/>
      <c r="G85" s="187">
        <f t="shared" ref="G85:G102" si="14">ROUND(E85*F85,2)</f>
        <v>0</v>
      </c>
      <c r="H85" s="186"/>
      <c r="I85" s="187">
        <f t="shared" ref="I85:I102" si="15">ROUND(E85*H85,2)</f>
        <v>0</v>
      </c>
      <c r="J85" s="186"/>
      <c r="K85" s="187">
        <f t="shared" ref="K85:K102" si="16">ROUND(E85*J85,2)</f>
        <v>0</v>
      </c>
      <c r="L85" s="187">
        <v>21</v>
      </c>
      <c r="M85" s="187">
        <f t="shared" ref="M85:M102" si="17">G85*(1+L85/100)</f>
        <v>0</v>
      </c>
      <c r="N85" s="185">
        <v>0</v>
      </c>
      <c r="O85" s="185">
        <f t="shared" ref="O85:O102" si="18">ROUND(E85*N85,2)</f>
        <v>0</v>
      </c>
      <c r="P85" s="185">
        <v>0</v>
      </c>
      <c r="Q85" s="185">
        <f t="shared" ref="Q85:Q102" si="19">ROUND(E85*P85,2)</f>
        <v>0</v>
      </c>
      <c r="R85" s="187"/>
      <c r="S85" s="187" t="s">
        <v>323</v>
      </c>
      <c r="T85" s="188" t="s">
        <v>274</v>
      </c>
      <c r="U85" s="159">
        <v>0</v>
      </c>
      <c r="V85" s="159">
        <f t="shared" ref="V85:V102" si="20">ROUND(E85*U85,2)</f>
        <v>0</v>
      </c>
      <c r="W85" s="159"/>
      <c r="X85" s="159" t="s">
        <v>524</v>
      </c>
      <c r="Y85" s="159" t="s">
        <v>275</v>
      </c>
      <c r="Z85" s="149"/>
      <c r="AA85" s="149"/>
      <c r="AB85" s="149"/>
      <c r="AC85" s="149"/>
      <c r="AD85" s="149"/>
      <c r="AE85" s="149"/>
      <c r="AF85" s="149"/>
      <c r="AG85" s="149" t="s">
        <v>1798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69</v>
      </c>
      <c r="B86" s="183" t="s">
        <v>2023</v>
      </c>
      <c r="C86" s="191" t="s">
        <v>2024</v>
      </c>
      <c r="D86" s="184" t="s">
        <v>1973</v>
      </c>
      <c r="E86" s="185">
        <v>2</v>
      </c>
      <c r="F86" s="186"/>
      <c r="G86" s="187">
        <f t="shared" si="14"/>
        <v>0</v>
      </c>
      <c r="H86" s="186"/>
      <c r="I86" s="187">
        <f t="shared" si="15"/>
        <v>0</v>
      </c>
      <c r="J86" s="186"/>
      <c r="K86" s="187">
        <f t="shared" si="16"/>
        <v>0</v>
      </c>
      <c r="L86" s="187">
        <v>21</v>
      </c>
      <c r="M86" s="187">
        <f t="shared" si="17"/>
        <v>0</v>
      </c>
      <c r="N86" s="185">
        <v>1.772E-2</v>
      </c>
      <c r="O86" s="185">
        <f t="shared" si="18"/>
        <v>0.04</v>
      </c>
      <c r="P86" s="185">
        <v>0</v>
      </c>
      <c r="Q86" s="185">
        <f t="shared" si="19"/>
        <v>0</v>
      </c>
      <c r="R86" s="187"/>
      <c r="S86" s="187" t="s">
        <v>323</v>
      </c>
      <c r="T86" s="188" t="s">
        <v>274</v>
      </c>
      <c r="U86" s="159">
        <v>0</v>
      </c>
      <c r="V86" s="159">
        <f t="shared" si="20"/>
        <v>0</v>
      </c>
      <c r="W86" s="159"/>
      <c r="X86" s="159" t="s">
        <v>337</v>
      </c>
      <c r="Y86" s="159" t="s">
        <v>275</v>
      </c>
      <c r="Z86" s="149"/>
      <c r="AA86" s="149"/>
      <c r="AB86" s="149"/>
      <c r="AC86" s="149"/>
      <c r="AD86" s="149"/>
      <c r="AE86" s="149"/>
      <c r="AF86" s="149"/>
      <c r="AG86" s="149" t="s">
        <v>1918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82">
        <v>70</v>
      </c>
      <c r="B87" s="183" t="s">
        <v>2025</v>
      </c>
      <c r="C87" s="191" t="s">
        <v>2026</v>
      </c>
      <c r="D87" s="184" t="s">
        <v>1973</v>
      </c>
      <c r="E87" s="185">
        <v>5</v>
      </c>
      <c r="F87" s="186"/>
      <c r="G87" s="187">
        <f t="shared" si="14"/>
        <v>0</v>
      </c>
      <c r="H87" s="186"/>
      <c r="I87" s="187">
        <f t="shared" si="15"/>
        <v>0</v>
      </c>
      <c r="J87" s="186"/>
      <c r="K87" s="187">
        <f t="shared" si="16"/>
        <v>0</v>
      </c>
      <c r="L87" s="187">
        <v>21</v>
      </c>
      <c r="M87" s="187">
        <f t="shared" si="17"/>
        <v>0</v>
      </c>
      <c r="N87" s="185">
        <v>1.421E-2</v>
      </c>
      <c r="O87" s="185">
        <f t="shared" si="18"/>
        <v>7.0000000000000007E-2</v>
      </c>
      <c r="P87" s="185">
        <v>0</v>
      </c>
      <c r="Q87" s="185">
        <f t="shared" si="19"/>
        <v>0</v>
      </c>
      <c r="R87" s="187"/>
      <c r="S87" s="187" t="s">
        <v>323</v>
      </c>
      <c r="T87" s="188" t="s">
        <v>274</v>
      </c>
      <c r="U87" s="159">
        <v>0</v>
      </c>
      <c r="V87" s="159">
        <f t="shared" si="20"/>
        <v>0</v>
      </c>
      <c r="W87" s="159"/>
      <c r="X87" s="159" t="s">
        <v>337</v>
      </c>
      <c r="Y87" s="159" t="s">
        <v>275</v>
      </c>
      <c r="Z87" s="149"/>
      <c r="AA87" s="149"/>
      <c r="AB87" s="149"/>
      <c r="AC87" s="149"/>
      <c r="AD87" s="149"/>
      <c r="AE87" s="149"/>
      <c r="AF87" s="149"/>
      <c r="AG87" s="149" t="s">
        <v>1918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71</v>
      </c>
      <c r="B88" s="183" t="s">
        <v>2027</v>
      </c>
      <c r="C88" s="191" t="s">
        <v>2028</v>
      </c>
      <c r="D88" s="184" t="s">
        <v>364</v>
      </c>
      <c r="E88" s="185">
        <v>4</v>
      </c>
      <c r="F88" s="186"/>
      <c r="G88" s="187">
        <f t="shared" si="14"/>
        <v>0</v>
      </c>
      <c r="H88" s="186"/>
      <c r="I88" s="187">
        <f t="shared" si="15"/>
        <v>0</v>
      </c>
      <c r="J88" s="186"/>
      <c r="K88" s="187">
        <f t="shared" si="16"/>
        <v>0</v>
      </c>
      <c r="L88" s="187">
        <v>21</v>
      </c>
      <c r="M88" s="187">
        <f t="shared" si="17"/>
        <v>0</v>
      </c>
      <c r="N88" s="185">
        <v>3.0000000000000001E-5</v>
      </c>
      <c r="O88" s="185">
        <f t="shared" si="18"/>
        <v>0</v>
      </c>
      <c r="P88" s="185">
        <v>0</v>
      </c>
      <c r="Q88" s="185">
        <f t="shared" si="19"/>
        <v>0</v>
      </c>
      <c r="R88" s="187"/>
      <c r="S88" s="187" t="s">
        <v>323</v>
      </c>
      <c r="T88" s="188" t="s">
        <v>274</v>
      </c>
      <c r="U88" s="159">
        <v>0</v>
      </c>
      <c r="V88" s="159">
        <f t="shared" si="20"/>
        <v>0</v>
      </c>
      <c r="W88" s="159"/>
      <c r="X88" s="159" t="s">
        <v>337</v>
      </c>
      <c r="Y88" s="159" t="s">
        <v>275</v>
      </c>
      <c r="Z88" s="149"/>
      <c r="AA88" s="149"/>
      <c r="AB88" s="149"/>
      <c r="AC88" s="149"/>
      <c r="AD88" s="149"/>
      <c r="AE88" s="149"/>
      <c r="AF88" s="149"/>
      <c r="AG88" s="149" t="s">
        <v>1918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72</v>
      </c>
      <c r="B89" s="183" t="s">
        <v>2029</v>
      </c>
      <c r="C89" s="191" t="s">
        <v>2030</v>
      </c>
      <c r="D89" s="184" t="s">
        <v>1973</v>
      </c>
      <c r="E89" s="185">
        <v>5</v>
      </c>
      <c r="F89" s="186"/>
      <c r="G89" s="187">
        <f t="shared" si="14"/>
        <v>0</v>
      </c>
      <c r="H89" s="186"/>
      <c r="I89" s="187">
        <f t="shared" si="15"/>
        <v>0</v>
      </c>
      <c r="J89" s="186"/>
      <c r="K89" s="187">
        <f t="shared" si="16"/>
        <v>0</v>
      </c>
      <c r="L89" s="187">
        <v>21</v>
      </c>
      <c r="M89" s="187">
        <f t="shared" si="17"/>
        <v>0</v>
      </c>
      <c r="N89" s="185">
        <v>1.41E-3</v>
      </c>
      <c r="O89" s="185">
        <f t="shared" si="18"/>
        <v>0.01</v>
      </c>
      <c r="P89" s="185">
        <v>0</v>
      </c>
      <c r="Q89" s="185">
        <f t="shared" si="19"/>
        <v>0</v>
      </c>
      <c r="R89" s="187"/>
      <c r="S89" s="187" t="s">
        <v>323</v>
      </c>
      <c r="T89" s="188" t="s">
        <v>274</v>
      </c>
      <c r="U89" s="159">
        <v>0</v>
      </c>
      <c r="V89" s="159">
        <f t="shared" si="20"/>
        <v>0</v>
      </c>
      <c r="W89" s="159"/>
      <c r="X89" s="159" t="s">
        <v>337</v>
      </c>
      <c r="Y89" s="159" t="s">
        <v>275</v>
      </c>
      <c r="Z89" s="149"/>
      <c r="AA89" s="149"/>
      <c r="AB89" s="149"/>
      <c r="AC89" s="149"/>
      <c r="AD89" s="149"/>
      <c r="AE89" s="149"/>
      <c r="AF89" s="149"/>
      <c r="AG89" s="149" t="s">
        <v>1918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82">
        <v>73</v>
      </c>
      <c r="B90" s="183" t="s">
        <v>2031</v>
      </c>
      <c r="C90" s="250" t="s">
        <v>2842</v>
      </c>
      <c r="D90" s="184" t="s">
        <v>1973</v>
      </c>
      <c r="E90" s="185">
        <v>38</v>
      </c>
      <c r="F90" s="186"/>
      <c r="G90" s="187">
        <f t="shared" si="14"/>
        <v>0</v>
      </c>
      <c r="H90" s="186"/>
      <c r="I90" s="187">
        <f t="shared" si="15"/>
        <v>0</v>
      </c>
      <c r="J90" s="186"/>
      <c r="K90" s="187">
        <f t="shared" si="16"/>
        <v>0</v>
      </c>
      <c r="L90" s="187">
        <v>21</v>
      </c>
      <c r="M90" s="187">
        <f t="shared" si="17"/>
        <v>0</v>
      </c>
      <c r="N90" s="185">
        <v>2.4000000000000001E-4</v>
      </c>
      <c r="O90" s="185">
        <f t="shared" si="18"/>
        <v>0.01</v>
      </c>
      <c r="P90" s="185">
        <v>0</v>
      </c>
      <c r="Q90" s="185">
        <f t="shared" si="19"/>
        <v>0</v>
      </c>
      <c r="R90" s="187"/>
      <c r="S90" s="187" t="s">
        <v>323</v>
      </c>
      <c r="T90" s="188" t="s">
        <v>274</v>
      </c>
      <c r="U90" s="159">
        <v>0</v>
      </c>
      <c r="V90" s="159">
        <f t="shared" si="20"/>
        <v>0</v>
      </c>
      <c r="W90" s="159"/>
      <c r="X90" s="159" t="s">
        <v>337</v>
      </c>
      <c r="Y90" s="159" t="s">
        <v>275</v>
      </c>
      <c r="Z90" s="149"/>
      <c r="AA90" s="149"/>
      <c r="AB90" s="149"/>
      <c r="AC90" s="149"/>
      <c r="AD90" s="149"/>
      <c r="AE90" s="149"/>
      <c r="AF90" s="149"/>
      <c r="AG90" s="149" t="s">
        <v>1918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82">
        <v>74</v>
      </c>
      <c r="B91" s="183" t="s">
        <v>2032</v>
      </c>
      <c r="C91" s="191" t="s">
        <v>2033</v>
      </c>
      <c r="D91" s="184" t="s">
        <v>364</v>
      </c>
      <c r="E91" s="185">
        <v>5</v>
      </c>
      <c r="F91" s="186"/>
      <c r="G91" s="187">
        <f t="shared" si="14"/>
        <v>0</v>
      </c>
      <c r="H91" s="186"/>
      <c r="I91" s="187">
        <f t="shared" si="15"/>
        <v>0</v>
      </c>
      <c r="J91" s="186"/>
      <c r="K91" s="187">
        <f t="shared" si="16"/>
        <v>0</v>
      </c>
      <c r="L91" s="187">
        <v>21</v>
      </c>
      <c r="M91" s="187">
        <f t="shared" si="17"/>
        <v>0</v>
      </c>
      <c r="N91" s="185">
        <v>2E-3</v>
      </c>
      <c r="O91" s="185">
        <f t="shared" si="18"/>
        <v>0.01</v>
      </c>
      <c r="P91" s="185">
        <v>0</v>
      </c>
      <c r="Q91" s="185">
        <f t="shared" si="19"/>
        <v>0</v>
      </c>
      <c r="R91" s="187"/>
      <c r="S91" s="187" t="s">
        <v>323</v>
      </c>
      <c r="T91" s="188" t="s">
        <v>274</v>
      </c>
      <c r="U91" s="159">
        <v>0</v>
      </c>
      <c r="V91" s="159">
        <f t="shared" si="20"/>
        <v>0</v>
      </c>
      <c r="W91" s="159"/>
      <c r="X91" s="159" t="s">
        <v>337</v>
      </c>
      <c r="Y91" s="159" t="s">
        <v>275</v>
      </c>
      <c r="Z91" s="149"/>
      <c r="AA91" s="149"/>
      <c r="AB91" s="149"/>
      <c r="AC91" s="149"/>
      <c r="AD91" s="149"/>
      <c r="AE91" s="149"/>
      <c r="AF91" s="149"/>
      <c r="AG91" s="149" t="s">
        <v>1918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82">
        <v>75</v>
      </c>
      <c r="B92" s="183" t="s">
        <v>2034</v>
      </c>
      <c r="C92" s="191" t="s">
        <v>2035</v>
      </c>
      <c r="D92" s="184" t="s">
        <v>364</v>
      </c>
      <c r="E92" s="185">
        <v>1</v>
      </c>
      <c r="F92" s="186"/>
      <c r="G92" s="187">
        <f t="shared" si="14"/>
        <v>0</v>
      </c>
      <c r="H92" s="186"/>
      <c r="I92" s="187">
        <f t="shared" si="15"/>
        <v>0</v>
      </c>
      <c r="J92" s="186"/>
      <c r="K92" s="187">
        <f t="shared" si="16"/>
        <v>0</v>
      </c>
      <c r="L92" s="187">
        <v>21</v>
      </c>
      <c r="M92" s="187">
        <f t="shared" si="17"/>
        <v>0</v>
      </c>
      <c r="N92" s="185">
        <v>1.72E-3</v>
      </c>
      <c r="O92" s="185">
        <f t="shared" si="18"/>
        <v>0</v>
      </c>
      <c r="P92" s="185">
        <v>0</v>
      </c>
      <c r="Q92" s="185">
        <f t="shared" si="19"/>
        <v>0</v>
      </c>
      <c r="R92" s="187"/>
      <c r="S92" s="187" t="s">
        <v>323</v>
      </c>
      <c r="T92" s="188" t="s">
        <v>274</v>
      </c>
      <c r="U92" s="159">
        <v>0</v>
      </c>
      <c r="V92" s="159">
        <f t="shared" si="20"/>
        <v>0</v>
      </c>
      <c r="W92" s="159"/>
      <c r="X92" s="159" t="s">
        <v>337</v>
      </c>
      <c r="Y92" s="159" t="s">
        <v>275</v>
      </c>
      <c r="Z92" s="149"/>
      <c r="AA92" s="149"/>
      <c r="AB92" s="149"/>
      <c r="AC92" s="149"/>
      <c r="AD92" s="149"/>
      <c r="AE92" s="149"/>
      <c r="AF92" s="149"/>
      <c r="AG92" s="149" t="s">
        <v>1918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82">
        <v>76</v>
      </c>
      <c r="B93" s="183" t="s">
        <v>2036</v>
      </c>
      <c r="C93" s="191" t="s">
        <v>2037</v>
      </c>
      <c r="D93" s="184" t="s">
        <v>1973</v>
      </c>
      <c r="E93" s="185">
        <v>2</v>
      </c>
      <c r="F93" s="186"/>
      <c r="G93" s="187">
        <f t="shared" si="14"/>
        <v>0</v>
      </c>
      <c r="H93" s="186"/>
      <c r="I93" s="187">
        <f t="shared" si="15"/>
        <v>0</v>
      </c>
      <c r="J93" s="186"/>
      <c r="K93" s="187">
        <f t="shared" si="16"/>
        <v>0</v>
      </c>
      <c r="L93" s="187">
        <v>21</v>
      </c>
      <c r="M93" s="187">
        <f t="shared" si="17"/>
        <v>0</v>
      </c>
      <c r="N93" s="185">
        <v>2.82E-3</v>
      </c>
      <c r="O93" s="185">
        <f t="shared" si="18"/>
        <v>0.01</v>
      </c>
      <c r="P93" s="185">
        <v>0</v>
      </c>
      <c r="Q93" s="185">
        <f t="shared" si="19"/>
        <v>0</v>
      </c>
      <c r="R93" s="187"/>
      <c r="S93" s="187" t="s">
        <v>323</v>
      </c>
      <c r="T93" s="188" t="s">
        <v>274</v>
      </c>
      <c r="U93" s="159">
        <v>0</v>
      </c>
      <c r="V93" s="159">
        <f t="shared" si="20"/>
        <v>0</v>
      </c>
      <c r="W93" s="159"/>
      <c r="X93" s="159" t="s">
        <v>337</v>
      </c>
      <c r="Y93" s="159" t="s">
        <v>275</v>
      </c>
      <c r="Z93" s="149"/>
      <c r="AA93" s="149"/>
      <c r="AB93" s="149"/>
      <c r="AC93" s="149"/>
      <c r="AD93" s="149"/>
      <c r="AE93" s="149"/>
      <c r="AF93" s="149"/>
      <c r="AG93" s="149" t="s">
        <v>1918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82">
        <v>77</v>
      </c>
      <c r="B94" s="183" t="s">
        <v>2038</v>
      </c>
      <c r="C94" s="191" t="s">
        <v>2039</v>
      </c>
      <c r="D94" s="184" t="s">
        <v>1973</v>
      </c>
      <c r="E94" s="185">
        <v>1</v>
      </c>
      <c r="F94" s="186"/>
      <c r="G94" s="187">
        <f t="shared" si="14"/>
        <v>0</v>
      </c>
      <c r="H94" s="186"/>
      <c r="I94" s="187">
        <f t="shared" si="15"/>
        <v>0</v>
      </c>
      <c r="J94" s="186"/>
      <c r="K94" s="187">
        <f t="shared" si="16"/>
        <v>0</v>
      </c>
      <c r="L94" s="187">
        <v>21</v>
      </c>
      <c r="M94" s="187">
        <f t="shared" si="17"/>
        <v>0</v>
      </c>
      <c r="N94" s="185">
        <v>3.32E-3</v>
      </c>
      <c r="O94" s="185">
        <f t="shared" si="18"/>
        <v>0</v>
      </c>
      <c r="P94" s="185">
        <v>0</v>
      </c>
      <c r="Q94" s="185">
        <f t="shared" si="19"/>
        <v>0</v>
      </c>
      <c r="R94" s="187"/>
      <c r="S94" s="187" t="s">
        <v>323</v>
      </c>
      <c r="T94" s="188" t="s">
        <v>274</v>
      </c>
      <c r="U94" s="159">
        <v>0</v>
      </c>
      <c r="V94" s="159">
        <f t="shared" si="20"/>
        <v>0</v>
      </c>
      <c r="W94" s="159"/>
      <c r="X94" s="159" t="s">
        <v>337</v>
      </c>
      <c r="Y94" s="159" t="s">
        <v>275</v>
      </c>
      <c r="Z94" s="149"/>
      <c r="AA94" s="149"/>
      <c r="AB94" s="149"/>
      <c r="AC94" s="149"/>
      <c r="AD94" s="149"/>
      <c r="AE94" s="149"/>
      <c r="AF94" s="149"/>
      <c r="AG94" s="149" t="s">
        <v>1918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c r="A95" s="182">
        <v>78</v>
      </c>
      <c r="B95" s="183" t="s">
        <v>2040</v>
      </c>
      <c r="C95" s="191" t="s">
        <v>2041</v>
      </c>
      <c r="D95" s="184" t="s">
        <v>364</v>
      </c>
      <c r="E95" s="185">
        <v>1</v>
      </c>
      <c r="F95" s="186"/>
      <c r="G95" s="187">
        <f t="shared" si="14"/>
        <v>0</v>
      </c>
      <c r="H95" s="186"/>
      <c r="I95" s="187">
        <f t="shared" si="15"/>
        <v>0</v>
      </c>
      <c r="J95" s="186"/>
      <c r="K95" s="187">
        <f t="shared" si="16"/>
        <v>0</v>
      </c>
      <c r="L95" s="187">
        <v>21</v>
      </c>
      <c r="M95" s="187">
        <f t="shared" si="17"/>
        <v>0</v>
      </c>
      <c r="N95" s="185">
        <v>2.0000000000000002E-5</v>
      </c>
      <c r="O95" s="185">
        <f t="shared" si="18"/>
        <v>0</v>
      </c>
      <c r="P95" s="185">
        <v>0</v>
      </c>
      <c r="Q95" s="185">
        <f t="shared" si="19"/>
        <v>0</v>
      </c>
      <c r="R95" s="187"/>
      <c r="S95" s="187" t="s">
        <v>323</v>
      </c>
      <c r="T95" s="188" t="s">
        <v>274</v>
      </c>
      <c r="U95" s="159">
        <v>0</v>
      </c>
      <c r="V95" s="159">
        <f t="shared" si="20"/>
        <v>0</v>
      </c>
      <c r="W95" s="159"/>
      <c r="X95" s="159" t="s">
        <v>337</v>
      </c>
      <c r="Y95" s="159" t="s">
        <v>275</v>
      </c>
      <c r="Z95" s="149"/>
      <c r="AA95" s="149"/>
      <c r="AB95" s="149"/>
      <c r="AC95" s="149"/>
      <c r="AD95" s="149"/>
      <c r="AE95" s="149"/>
      <c r="AF95" s="149"/>
      <c r="AG95" s="149" t="s">
        <v>1918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82">
        <v>79</v>
      </c>
      <c r="B96" s="183" t="s">
        <v>2042</v>
      </c>
      <c r="C96" s="191" t="s">
        <v>2043</v>
      </c>
      <c r="D96" s="184" t="s">
        <v>364</v>
      </c>
      <c r="E96" s="185">
        <v>10</v>
      </c>
      <c r="F96" s="186"/>
      <c r="G96" s="187">
        <f t="shared" si="14"/>
        <v>0</v>
      </c>
      <c r="H96" s="186"/>
      <c r="I96" s="187">
        <f t="shared" si="15"/>
        <v>0</v>
      </c>
      <c r="J96" s="186"/>
      <c r="K96" s="187">
        <f t="shared" si="16"/>
        <v>0</v>
      </c>
      <c r="L96" s="187">
        <v>21</v>
      </c>
      <c r="M96" s="187">
        <f t="shared" si="17"/>
        <v>0</v>
      </c>
      <c r="N96" s="185">
        <v>4.0999999999999999E-4</v>
      </c>
      <c r="O96" s="185">
        <f t="shared" si="18"/>
        <v>0</v>
      </c>
      <c r="P96" s="185">
        <v>0</v>
      </c>
      <c r="Q96" s="185">
        <f t="shared" si="19"/>
        <v>0</v>
      </c>
      <c r="R96" s="187"/>
      <c r="S96" s="187" t="s">
        <v>323</v>
      </c>
      <c r="T96" s="188" t="s">
        <v>274</v>
      </c>
      <c r="U96" s="159">
        <v>0</v>
      </c>
      <c r="V96" s="159">
        <f t="shared" si="20"/>
        <v>0</v>
      </c>
      <c r="W96" s="159"/>
      <c r="X96" s="159" t="s">
        <v>337</v>
      </c>
      <c r="Y96" s="159" t="s">
        <v>275</v>
      </c>
      <c r="Z96" s="149"/>
      <c r="AA96" s="149"/>
      <c r="AB96" s="149"/>
      <c r="AC96" s="149"/>
      <c r="AD96" s="149"/>
      <c r="AE96" s="149"/>
      <c r="AF96" s="149"/>
      <c r="AG96" s="149" t="s">
        <v>1918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82">
        <v>80</v>
      </c>
      <c r="B97" s="183" t="s">
        <v>2044</v>
      </c>
      <c r="C97" s="191" t="s">
        <v>2045</v>
      </c>
      <c r="D97" s="184" t="s">
        <v>364</v>
      </c>
      <c r="E97" s="185">
        <v>10</v>
      </c>
      <c r="F97" s="186"/>
      <c r="G97" s="187">
        <f t="shared" si="14"/>
        <v>0</v>
      </c>
      <c r="H97" s="186"/>
      <c r="I97" s="187">
        <f t="shared" si="15"/>
        <v>0</v>
      </c>
      <c r="J97" s="186"/>
      <c r="K97" s="187">
        <f t="shared" si="16"/>
        <v>0</v>
      </c>
      <c r="L97" s="187">
        <v>21</v>
      </c>
      <c r="M97" s="187">
        <f t="shared" si="17"/>
        <v>0</v>
      </c>
      <c r="N97" s="185">
        <v>2.2000000000000001E-4</v>
      </c>
      <c r="O97" s="185">
        <f t="shared" si="18"/>
        <v>0</v>
      </c>
      <c r="P97" s="185">
        <v>0</v>
      </c>
      <c r="Q97" s="185">
        <f t="shared" si="19"/>
        <v>0</v>
      </c>
      <c r="R97" s="187"/>
      <c r="S97" s="187" t="s">
        <v>323</v>
      </c>
      <c r="T97" s="188" t="s">
        <v>274</v>
      </c>
      <c r="U97" s="159">
        <v>0</v>
      </c>
      <c r="V97" s="159">
        <f t="shared" si="20"/>
        <v>0</v>
      </c>
      <c r="W97" s="159"/>
      <c r="X97" s="159" t="s">
        <v>337</v>
      </c>
      <c r="Y97" s="159" t="s">
        <v>275</v>
      </c>
      <c r="Z97" s="149"/>
      <c r="AA97" s="149"/>
      <c r="AB97" s="149"/>
      <c r="AC97" s="149"/>
      <c r="AD97" s="149"/>
      <c r="AE97" s="149"/>
      <c r="AF97" s="149"/>
      <c r="AG97" s="149" t="s">
        <v>1918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82">
        <v>81</v>
      </c>
      <c r="B98" s="183" t="s">
        <v>2046</v>
      </c>
      <c r="C98" s="191" t="s">
        <v>2047</v>
      </c>
      <c r="D98" s="184" t="s">
        <v>364</v>
      </c>
      <c r="E98" s="185">
        <v>5</v>
      </c>
      <c r="F98" s="186"/>
      <c r="G98" s="187">
        <f t="shared" si="14"/>
        <v>0</v>
      </c>
      <c r="H98" s="186"/>
      <c r="I98" s="187">
        <f t="shared" si="15"/>
        <v>0</v>
      </c>
      <c r="J98" s="186"/>
      <c r="K98" s="187">
        <f t="shared" si="16"/>
        <v>0</v>
      </c>
      <c r="L98" s="187">
        <v>21</v>
      </c>
      <c r="M98" s="187">
        <f t="shared" si="17"/>
        <v>0</v>
      </c>
      <c r="N98" s="185">
        <v>0</v>
      </c>
      <c r="O98" s="185">
        <f t="shared" si="18"/>
        <v>0</v>
      </c>
      <c r="P98" s="185">
        <v>0</v>
      </c>
      <c r="Q98" s="185">
        <f t="shared" si="19"/>
        <v>0</v>
      </c>
      <c r="R98" s="187"/>
      <c r="S98" s="187" t="s">
        <v>323</v>
      </c>
      <c r="T98" s="188" t="s">
        <v>274</v>
      </c>
      <c r="U98" s="159">
        <v>0</v>
      </c>
      <c r="V98" s="159">
        <f t="shared" si="20"/>
        <v>0</v>
      </c>
      <c r="W98" s="159"/>
      <c r="X98" s="159" t="s">
        <v>337</v>
      </c>
      <c r="Y98" s="159" t="s">
        <v>275</v>
      </c>
      <c r="Z98" s="149"/>
      <c r="AA98" s="149"/>
      <c r="AB98" s="149"/>
      <c r="AC98" s="149"/>
      <c r="AD98" s="149"/>
      <c r="AE98" s="149"/>
      <c r="AF98" s="149"/>
      <c r="AG98" s="149" t="s">
        <v>1918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82">
        <v>82</v>
      </c>
      <c r="B99" s="183" t="s">
        <v>2048</v>
      </c>
      <c r="C99" s="191" t="s">
        <v>2049</v>
      </c>
      <c r="D99" s="184" t="s">
        <v>364</v>
      </c>
      <c r="E99" s="185">
        <v>4</v>
      </c>
      <c r="F99" s="186"/>
      <c r="G99" s="187">
        <f t="shared" si="14"/>
        <v>0</v>
      </c>
      <c r="H99" s="186"/>
      <c r="I99" s="187">
        <f t="shared" si="15"/>
        <v>0</v>
      </c>
      <c r="J99" s="186"/>
      <c r="K99" s="187">
        <f t="shared" si="16"/>
        <v>0</v>
      </c>
      <c r="L99" s="187">
        <v>21</v>
      </c>
      <c r="M99" s="187">
        <f t="shared" si="17"/>
        <v>0</v>
      </c>
      <c r="N99" s="185">
        <v>8.0000000000000004E-4</v>
      </c>
      <c r="O99" s="185">
        <f t="shared" si="18"/>
        <v>0</v>
      </c>
      <c r="P99" s="185">
        <v>0</v>
      </c>
      <c r="Q99" s="185">
        <f t="shared" si="19"/>
        <v>0</v>
      </c>
      <c r="R99" s="187"/>
      <c r="S99" s="187" t="s">
        <v>323</v>
      </c>
      <c r="T99" s="188" t="s">
        <v>274</v>
      </c>
      <c r="U99" s="159">
        <v>0</v>
      </c>
      <c r="V99" s="159">
        <f t="shared" si="20"/>
        <v>0</v>
      </c>
      <c r="W99" s="159"/>
      <c r="X99" s="159" t="s">
        <v>337</v>
      </c>
      <c r="Y99" s="159" t="s">
        <v>275</v>
      </c>
      <c r="Z99" s="149"/>
      <c r="AA99" s="149"/>
      <c r="AB99" s="149"/>
      <c r="AC99" s="149"/>
      <c r="AD99" s="149"/>
      <c r="AE99" s="149"/>
      <c r="AF99" s="149"/>
      <c r="AG99" s="149" t="s">
        <v>1918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82">
        <v>83</v>
      </c>
      <c r="B100" s="183" t="s">
        <v>2050</v>
      </c>
      <c r="C100" s="191" t="s">
        <v>2051</v>
      </c>
      <c r="D100" s="184" t="s">
        <v>364</v>
      </c>
      <c r="E100" s="185">
        <v>5</v>
      </c>
      <c r="F100" s="186"/>
      <c r="G100" s="187">
        <f t="shared" si="14"/>
        <v>0</v>
      </c>
      <c r="H100" s="186"/>
      <c r="I100" s="187">
        <f t="shared" si="15"/>
        <v>0</v>
      </c>
      <c r="J100" s="186"/>
      <c r="K100" s="187">
        <f t="shared" si="16"/>
        <v>0</v>
      </c>
      <c r="L100" s="187">
        <v>21</v>
      </c>
      <c r="M100" s="187">
        <f t="shared" si="17"/>
        <v>0</v>
      </c>
      <c r="N100" s="185">
        <v>6.9999999999999999E-4</v>
      </c>
      <c r="O100" s="185">
        <f t="shared" si="18"/>
        <v>0</v>
      </c>
      <c r="P100" s="185">
        <v>0</v>
      </c>
      <c r="Q100" s="185">
        <f t="shared" si="19"/>
        <v>0</v>
      </c>
      <c r="R100" s="187"/>
      <c r="S100" s="187" t="s">
        <v>323</v>
      </c>
      <c r="T100" s="188" t="s">
        <v>274</v>
      </c>
      <c r="U100" s="159">
        <v>0</v>
      </c>
      <c r="V100" s="159">
        <f t="shared" si="20"/>
        <v>0</v>
      </c>
      <c r="W100" s="159"/>
      <c r="X100" s="159" t="s">
        <v>337</v>
      </c>
      <c r="Y100" s="159" t="s">
        <v>275</v>
      </c>
      <c r="Z100" s="149"/>
      <c r="AA100" s="149"/>
      <c r="AB100" s="149"/>
      <c r="AC100" s="149"/>
      <c r="AD100" s="149"/>
      <c r="AE100" s="149"/>
      <c r="AF100" s="149"/>
      <c r="AG100" s="149" t="s">
        <v>1918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82">
        <v>84</v>
      </c>
      <c r="B101" s="183" t="s">
        <v>2052</v>
      </c>
      <c r="C101" s="191" t="s">
        <v>2053</v>
      </c>
      <c r="D101" s="184" t="s">
        <v>364</v>
      </c>
      <c r="E101" s="185">
        <v>2</v>
      </c>
      <c r="F101" s="186"/>
      <c r="G101" s="187">
        <f t="shared" si="14"/>
        <v>0</v>
      </c>
      <c r="H101" s="186"/>
      <c r="I101" s="187">
        <f t="shared" si="15"/>
        <v>0</v>
      </c>
      <c r="J101" s="186"/>
      <c r="K101" s="187">
        <f t="shared" si="16"/>
        <v>0</v>
      </c>
      <c r="L101" s="187">
        <v>21</v>
      </c>
      <c r="M101" s="187">
        <f t="shared" si="17"/>
        <v>0</v>
      </c>
      <c r="N101" s="185">
        <v>5.0000000000000001E-4</v>
      </c>
      <c r="O101" s="185">
        <f t="shared" si="18"/>
        <v>0</v>
      </c>
      <c r="P101" s="185">
        <v>0</v>
      </c>
      <c r="Q101" s="185">
        <f t="shared" si="19"/>
        <v>0</v>
      </c>
      <c r="R101" s="187"/>
      <c r="S101" s="187" t="s">
        <v>323</v>
      </c>
      <c r="T101" s="188" t="s">
        <v>274</v>
      </c>
      <c r="U101" s="159">
        <v>0</v>
      </c>
      <c r="V101" s="159">
        <f t="shared" si="20"/>
        <v>0</v>
      </c>
      <c r="W101" s="159"/>
      <c r="X101" s="159" t="s">
        <v>524</v>
      </c>
      <c r="Y101" s="159" t="s">
        <v>275</v>
      </c>
      <c r="Z101" s="149"/>
      <c r="AA101" s="149"/>
      <c r="AB101" s="149"/>
      <c r="AC101" s="149"/>
      <c r="AD101" s="149"/>
      <c r="AE101" s="149"/>
      <c r="AF101" s="149"/>
      <c r="AG101" s="149" t="s">
        <v>1798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82">
        <v>85</v>
      </c>
      <c r="B102" s="183" t="s">
        <v>2054</v>
      </c>
      <c r="C102" s="191" t="s">
        <v>2055</v>
      </c>
      <c r="D102" s="184" t="s">
        <v>364</v>
      </c>
      <c r="E102" s="185">
        <v>1</v>
      </c>
      <c r="F102" s="186"/>
      <c r="G102" s="187">
        <f t="shared" si="14"/>
        <v>0</v>
      </c>
      <c r="H102" s="186"/>
      <c r="I102" s="187">
        <f t="shared" si="15"/>
        <v>0</v>
      </c>
      <c r="J102" s="186"/>
      <c r="K102" s="187">
        <f t="shared" si="16"/>
        <v>0</v>
      </c>
      <c r="L102" s="187">
        <v>21</v>
      </c>
      <c r="M102" s="187">
        <f t="shared" si="17"/>
        <v>0</v>
      </c>
      <c r="N102" s="185">
        <v>1.6310000000000002E-2</v>
      </c>
      <c r="O102" s="185">
        <f t="shared" si="18"/>
        <v>0.02</v>
      </c>
      <c r="P102" s="185">
        <v>0</v>
      </c>
      <c r="Q102" s="185">
        <f t="shared" si="19"/>
        <v>0</v>
      </c>
      <c r="R102" s="187"/>
      <c r="S102" s="187" t="s">
        <v>323</v>
      </c>
      <c r="T102" s="188" t="s">
        <v>274</v>
      </c>
      <c r="U102" s="159">
        <v>0</v>
      </c>
      <c r="V102" s="159">
        <f t="shared" si="20"/>
        <v>0</v>
      </c>
      <c r="W102" s="159"/>
      <c r="X102" s="159" t="s">
        <v>524</v>
      </c>
      <c r="Y102" s="159" t="s">
        <v>275</v>
      </c>
      <c r="Z102" s="149"/>
      <c r="AA102" s="149"/>
      <c r="AB102" s="149"/>
      <c r="AC102" s="149"/>
      <c r="AD102" s="149"/>
      <c r="AE102" s="149"/>
      <c r="AF102" s="149"/>
      <c r="AG102" s="149" t="s">
        <v>1798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c r="A103" s="164" t="s">
        <v>268</v>
      </c>
      <c r="B103" s="165" t="s">
        <v>200</v>
      </c>
      <c r="C103" s="189" t="s">
        <v>191</v>
      </c>
      <c r="D103" s="166"/>
      <c r="E103" s="167"/>
      <c r="F103" s="168"/>
      <c r="G103" s="168">
        <f>SUMIF(AG104:AG104,"&lt;&gt;NOR",G104:G104)</f>
        <v>0</v>
      </c>
      <c r="H103" s="168"/>
      <c r="I103" s="168">
        <f>SUM(I104:I104)</f>
        <v>0</v>
      </c>
      <c r="J103" s="168"/>
      <c r="K103" s="168">
        <f>SUM(K104:K104)</f>
        <v>0</v>
      </c>
      <c r="L103" s="168"/>
      <c r="M103" s="168">
        <f>SUM(M104:M104)</f>
        <v>0</v>
      </c>
      <c r="N103" s="167"/>
      <c r="O103" s="167">
        <f>SUM(O104:O104)</f>
        <v>0.04</v>
      </c>
      <c r="P103" s="167"/>
      <c r="Q103" s="167">
        <f>SUM(Q104:Q104)</f>
        <v>0</v>
      </c>
      <c r="R103" s="168"/>
      <c r="S103" s="168"/>
      <c r="T103" s="169"/>
      <c r="U103" s="163"/>
      <c r="V103" s="163">
        <f>SUM(V104:V104)</f>
        <v>0</v>
      </c>
      <c r="W103" s="163"/>
      <c r="X103" s="163"/>
      <c r="Y103" s="163"/>
      <c r="AG103" t="s">
        <v>269</v>
      </c>
    </row>
    <row r="104" spans="1:60" outlineLevel="1">
      <c r="A104" s="182">
        <v>86</v>
      </c>
      <c r="B104" s="183" t="s">
        <v>2056</v>
      </c>
      <c r="C104" s="250" t="s">
        <v>2843</v>
      </c>
      <c r="D104" s="184" t="s">
        <v>1973</v>
      </c>
      <c r="E104" s="185">
        <v>2</v>
      </c>
      <c r="F104" s="186"/>
      <c r="G104" s="187">
        <f>ROUND(E104*F104,2)</f>
        <v>0</v>
      </c>
      <c r="H104" s="186"/>
      <c r="I104" s="187">
        <f>ROUND(E104*H104,2)</f>
        <v>0</v>
      </c>
      <c r="J104" s="186"/>
      <c r="K104" s="187">
        <f>ROUND(E104*J104,2)</f>
        <v>0</v>
      </c>
      <c r="L104" s="187">
        <v>21</v>
      </c>
      <c r="M104" s="187">
        <f>G104*(1+L104/100)</f>
        <v>0</v>
      </c>
      <c r="N104" s="185">
        <v>1.7999999999999999E-2</v>
      </c>
      <c r="O104" s="185">
        <f>ROUND(E104*N104,2)</f>
        <v>0.04</v>
      </c>
      <c r="P104" s="185">
        <v>0</v>
      </c>
      <c r="Q104" s="185">
        <f>ROUND(E104*P104,2)</f>
        <v>0</v>
      </c>
      <c r="R104" s="187"/>
      <c r="S104" s="187" t="s">
        <v>323</v>
      </c>
      <c r="T104" s="188" t="s">
        <v>274</v>
      </c>
      <c r="U104" s="159">
        <v>0</v>
      </c>
      <c r="V104" s="159">
        <f>ROUND(E104*U104,2)</f>
        <v>0</v>
      </c>
      <c r="W104" s="159"/>
      <c r="X104" s="159" t="s">
        <v>337</v>
      </c>
      <c r="Y104" s="159" t="s">
        <v>275</v>
      </c>
      <c r="Z104" s="149"/>
      <c r="AA104" s="149"/>
      <c r="AB104" s="149"/>
      <c r="AC104" s="149"/>
      <c r="AD104" s="149"/>
      <c r="AE104" s="149"/>
      <c r="AF104" s="149"/>
      <c r="AG104" s="149" t="s">
        <v>1918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c r="A105" s="164" t="s">
        <v>268</v>
      </c>
      <c r="B105" s="165" t="s">
        <v>171</v>
      </c>
      <c r="C105" s="189" t="s">
        <v>172</v>
      </c>
      <c r="D105" s="166"/>
      <c r="E105" s="167"/>
      <c r="F105" s="168"/>
      <c r="G105" s="168">
        <f>SUMIF(AG106:AG106,"&lt;&gt;NOR",G106:G106)</f>
        <v>0</v>
      </c>
      <c r="H105" s="168"/>
      <c r="I105" s="168">
        <f>SUM(I106:I106)</f>
        <v>0</v>
      </c>
      <c r="J105" s="168"/>
      <c r="K105" s="168">
        <f>SUM(K106:K106)</f>
        <v>0</v>
      </c>
      <c r="L105" s="168"/>
      <c r="M105" s="168">
        <f>SUM(M106:M106)</f>
        <v>0</v>
      </c>
      <c r="N105" s="167"/>
      <c r="O105" s="167">
        <f>SUM(O106:O106)</f>
        <v>0.01</v>
      </c>
      <c r="P105" s="167"/>
      <c r="Q105" s="167">
        <f>SUM(Q106:Q106)</f>
        <v>0</v>
      </c>
      <c r="R105" s="168"/>
      <c r="S105" s="168"/>
      <c r="T105" s="169"/>
      <c r="U105" s="163"/>
      <c r="V105" s="163">
        <f>SUM(V106:V106)</f>
        <v>0</v>
      </c>
      <c r="W105" s="163"/>
      <c r="X105" s="163"/>
      <c r="Y105" s="163"/>
      <c r="AG105" t="s">
        <v>269</v>
      </c>
    </row>
    <row r="106" spans="1:60" outlineLevel="1">
      <c r="A106" s="182">
        <v>87</v>
      </c>
      <c r="B106" s="183" t="s">
        <v>2057</v>
      </c>
      <c r="C106" s="191" t="s">
        <v>2058</v>
      </c>
      <c r="D106" s="184" t="s">
        <v>433</v>
      </c>
      <c r="E106" s="185">
        <v>4</v>
      </c>
      <c r="F106" s="186"/>
      <c r="G106" s="187">
        <f>ROUND(E106*F106,2)</f>
        <v>0</v>
      </c>
      <c r="H106" s="186"/>
      <c r="I106" s="187">
        <f>ROUND(E106*H106,2)</f>
        <v>0</v>
      </c>
      <c r="J106" s="186"/>
      <c r="K106" s="187">
        <f>ROUND(E106*J106,2)</f>
        <v>0</v>
      </c>
      <c r="L106" s="187">
        <v>21</v>
      </c>
      <c r="M106" s="187">
        <f>G106*(1+L106/100)</f>
        <v>0</v>
      </c>
      <c r="N106" s="185">
        <v>1.58E-3</v>
      </c>
      <c r="O106" s="185">
        <f>ROUND(E106*N106,2)</f>
        <v>0.01</v>
      </c>
      <c r="P106" s="185">
        <v>0</v>
      </c>
      <c r="Q106" s="185">
        <f>ROUND(E106*P106,2)</f>
        <v>0</v>
      </c>
      <c r="R106" s="187"/>
      <c r="S106" s="187" t="s">
        <v>323</v>
      </c>
      <c r="T106" s="188" t="s">
        <v>274</v>
      </c>
      <c r="U106" s="159">
        <v>0</v>
      </c>
      <c r="V106" s="159">
        <f>ROUND(E106*U106,2)</f>
        <v>0</v>
      </c>
      <c r="W106" s="159"/>
      <c r="X106" s="159" t="s">
        <v>337</v>
      </c>
      <c r="Y106" s="159" t="s">
        <v>275</v>
      </c>
      <c r="Z106" s="149"/>
      <c r="AA106" s="149"/>
      <c r="AB106" s="149"/>
      <c r="AC106" s="149"/>
      <c r="AD106" s="149"/>
      <c r="AE106" s="149"/>
      <c r="AF106" s="149"/>
      <c r="AG106" s="149" t="s">
        <v>1817</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c r="A107" s="164" t="s">
        <v>268</v>
      </c>
      <c r="B107" s="165" t="s">
        <v>173</v>
      </c>
      <c r="C107" s="189" t="s">
        <v>175</v>
      </c>
      <c r="D107" s="166"/>
      <c r="E107" s="167"/>
      <c r="F107" s="168"/>
      <c r="G107" s="168">
        <f>SUMIF(AG108:AG108,"&lt;&gt;NOR",G108:G108)</f>
        <v>0</v>
      </c>
      <c r="H107" s="168"/>
      <c r="I107" s="168">
        <f>SUM(I108:I108)</f>
        <v>0</v>
      </c>
      <c r="J107" s="168"/>
      <c r="K107" s="168">
        <f>SUM(K108:K108)</f>
        <v>0</v>
      </c>
      <c r="L107" s="168"/>
      <c r="M107" s="168">
        <f>SUM(M108:M108)</f>
        <v>0</v>
      </c>
      <c r="N107" s="167"/>
      <c r="O107" s="167">
        <f>SUM(O108:O108)</f>
        <v>0.08</v>
      </c>
      <c r="P107" s="167"/>
      <c r="Q107" s="167">
        <f>SUM(Q108:Q108)</f>
        <v>0</v>
      </c>
      <c r="R107" s="168"/>
      <c r="S107" s="168"/>
      <c r="T107" s="169"/>
      <c r="U107" s="163"/>
      <c r="V107" s="163">
        <f>SUM(V108:V108)</f>
        <v>0</v>
      </c>
      <c r="W107" s="163"/>
      <c r="X107" s="163"/>
      <c r="Y107" s="163"/>
      <c r="AG107" t="s">
        <v>269</v>
      </c>
    </row>
    <row r="108" spans="1:60" outlineLevel="1">
      <c r="A108" s="182">
        <v>88</v>
      </c>
      <c r="B108" s="183" t="s">
        <v>2059</v>
      </c>
      <c r="C108" s="191" t="s">
        <v>2060</v>
      </c>
      <c r="D108" s="184" t="s">
        <v>364</v>
      </c>
      <c r="E108" s="185">
        <v>16</v>
      </c>
      <c r="F108" s="186"/>
      <c r="G108" s="187">
        <f>ROUND(E108*F108,2)</f>
        <v>0</v>
      </c>
      <c r="H108" s="186"/>
      <c r="I108" s="187">
        <f>ROUND(E108*H108,2)</f>
        <v>0</v>
      </c>
      <c r="J108" s="186"/>
      <c r="K108" s="187">
        <f>ROUND(E108*J108,2)</f>
        <v>0</v>
      </c>
      <c r="L108" s="187">
        <v>21</v>
      </c>
      <c r="M108" s="187">
        <f>G108*(1+L108/100)</f>
        <v>0</v>
      </c>
      <c r="N108" s="185">
        <v>4.7699999999999999E-3</v>
      </c>
      <c r="O108" s="185">
        <f>ROUND(E108*N108,2)</f>
        <v>0.08</v>
      </c>
      <c r="P108" s="185">
        <v>0</v>
      </c>
      <c r="Q108" s="185">
        <f>ROUND(E108*P108,2)</f>
        <v>0</v>
      </c>
      <c r="R108" s="187"/>
      <c r="S108" s="187" t="s">
        <v>323</v>
      </c>
      <c r="T108" s="188" t="s">
        <v>274</v>
      </c>
      <c r="U108" s="159">
        <v>0</v>
      </c>
      <c r="V108" s="159">
        <f>ROUND(E108*U108,2)</f>
        <v>0</v>
      </c>
      <c r="W108" s="159"/>
      <c r="X108" s="159" t="s">
        <v>337</v>
      </c>
      <c r="Y108" s="159" t="s">
        <v>275</v>
      </c>
      <c r="Z108" s="149"/>
      <c r="AA108" s="149"/>
      <c r="AB108" s="149"/>
      <c r="AC108" s="149"/>
      <c r="AD108" s="149"/>
      <c r="AE108" s="149"/>
      <c r="AF108" s="149"/>
      <c r="AG108" s="149" t="s">
        <v>1817</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c r="A109" s="164" t="s">
        <v>268</v>
      </c>
      <c r="B109" s="165" t="s">
        <v>178</v>
      </c>
      <c r="C109" s="189" t="s">
        <v>179</v>
      </c>
      <c r="D109" s="166"/>
      <c r="E109" s="167"/>
      <c r="F109" s="168"/>
      <c r="G109" s="168">
        <f>SUMIF(AG110:AG111,"&lt;&gt;NOR",G110:G111)</f>
        <v>0</v>
      </c>
      <c r="H109" s="168"/>
      <c r="I109" s="168">
        <f>SUM(I110:I111)</f>
        <v>0</v>
      </c>
      <c r="J109" s="168"/>
      <c r="K109" s="168">
        <f>SUM(K110:K111)</f>
        <v>0</v>
      </c>
      <c r="L109" s="168"/>
      <c r="M109" s="168">
        <f>SUM(M110:M111)</f>
        <v>0</v>
      </c>
      <c r="N109" s="167"/>
      <c r="O109" s="167">
        <f>SUM(O110:O111)</f>
        <v>0.9</v>
      </c>
      <c r="P109" s="167"/>
      <c r="Q109" s="167">
        <f>SUM(Q110:Q111)</f>
        <v>0</v>
      </c>
      <c r="R109" s="168"/>
      <c r="S109" s="168"/>
      <c r="T109" s="169"/>
      <c r="U109" s="163"/>
      <c r="V109" s="163">
        <f>SUM(V110:V111)</f>
        <v>0</v>
      </c>
      <c r="W109" s="163"/>
      <c r="X109" s="163"/>
      <c r="Y109" s="163"/>
      <c r="AG109" t="s">
        <v>269</v>
      </c>
    </row>
    <row r="110" spans="1:60" outlineLevel="1">
      <c r="A110" s="182">
        <v>89</v>
      </c>
      <c r="B110" s="183" t="s">
        <v>2061</v>
      </c>
      <c r="C110" s="191" t="s">
        <v>2062</v>
      </c>
      <c r="D110" s="184" t="s">
        <v>469</v>
      </c>
      <c r="E110" s="185">
        <v>4</v>
      </c>
      <c r="F110" s="186"/>
      <c r="G110" s="187">
        <f>ROUND(E110*F110,2)</f>
        <v>0</v>
      </c>
      <c r="H110" s="186"/>
      <c r="I110" s="187">
        <f>ROUND(E110*H110,2)</f>
        <v>0</v>
      </c>
      <c r="J110" s="186"/>
      <c r="K110" s="187">
        <f>ROUND(E110*J110,2)</f>
        <v>0</v>
      </c>
      <c r="L110" s="187">
        <v>21</v>
      </c>
      <c r="M110" s="187">
        <f>G110*(1+L110/100)</f>
        <v>0</v>
      </c>
      <c r="N110" s="185">
        <v>2.63E-3</v>
      </c>
      <c r="O110" s="185">
        <f>ROUND(E110*N110,2)</f>
        <v>0.01</v>
      </c>
      <c r="P110" s="185">
        <v>0</v>
      </c>
      <c r="Q110" s="185">
        <f>ROUND(E110*P110,2)</f>
        <v>0</v>
      </c>
      <c r="R110" s="187"/>
      <c r="S110" s="187" t="s">
        <v>323</v>
      </c>
      <c r="T110" s="188" t="s">
        <v>274</v>
      </c>
      <c r="U110" s="159">
        <v>0</v>
      </c>
      <c r="V110" s="159">
        <f>ROUND(E110*U110,2)</f>
        <v>0</v>
      </c>
      <c r="W110" s="159"/>
      <c r="X110" s="159" t="s">
        <v>337</v>
      </c>
      <c r="Y110" s="159" t="s">
        <v>275</v>
      </c>
      <c r="Z110" s="149"/>
      <c r="AA110" s="149"/>
      <c r="AB110" s="149"/>
      <c r="AC110" s="149"/>
      <c r="AD110" s="149"/>
      <c r="AE110" s="149"/>
      <c r="AF110" s="149"/>
      <c r="AG110" s="149" t="s">
        <v>1817</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c r="A111" s="182">
        <v>90</v>
      </c>
      <c r="B111" s="183" t="s">
        <v>2063</v>
      </c>
      <c r="C111" s="191" t="s">
        <v>2064</v>
      </c>
      <c r="D111" s="184" t="s">
        <v>469</v>
      </c>
      <c r="E111" s="185">
        <v>22</v>
      </c>
      <c r="F111" s="186"/>
      <c r="G111" s="187">
        <f>ROUND(E111*F111,2)</f>
        <v>0</v>
      </c>
      <c r="H111" s="186"/>
      <c r="I111" s="187">
        <f>ROUND(E111*H111,2)</f>
        <v>0</v>
      </c>
      <c r="J111" s="186"/>
      <c r="K111" s="187">
        <f>ROUND(E111*J111,2)</f>
        <v>0</v>
      </c>
      <c r="L111" s="187">
        <v>21</v>
      </c>
      <c r="M111" s="187">
        <f>G111*(1+L111/100)</f>
        <v>0</v>
      </c>
      <c r="N111" s="185">
        <v>4.0489999999999998E-2</v>
      </c>
      <c r="O111" s="185">
        <f>ROUND(E111*N111,2)</f>
        <v>0.89</v>
      </c>
      <c r="P111" s="185">
        <v>0</v>
      </c>
      <c r="Q111" s="185">
        <f>ROUND(E111*P111,2)</f>
        <v>0</v>
      </c>
      <c r="R111" s="187"/>
      <c r="S111" s="187" t="s">
        <v>323</v>
      </c>
      <c r="T111" s="188" t="s">
        <v>274</v>
      </c>
      <c r="U111" s="159">
        <v>0</v>
      </c>
      <c r="V111" s="159">
        <f>ROUND(E111*U111,2)</f>
        <v>0</v>
      </c>
      <c r="W111" s="159"/>
      <c r="X111" s="159" t="s">
        <v>337</v>
      </c>
      <c r="Y111" s="159" t="s">
        <v>275</v>
      </c>
      <c r="Z111" s="149"/>
      <c r="AA111" s="149"/>
      <c r="AB111" s="149"/>
      <c r="AC111" s="149"/>
      <c r="AD111" s="149"/>
      <c r="AE111" s="149"/>
      <c r="AF111" s="149"/>
      <c r="AG111" s="149" t="s">
        <v>1817</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c r="A112" s="164" t="s">
        <v>268</v>
      </c>
      <c r="B112" s="165" t="s">
        <v>182</v>
      </c>
      <c r="C112" s="189" t="s">
        <v>183</v>
      </c>
      <c r="D112" s="166"/>
      <c r="E112" s="167"/>
      <c r="F112" s="168"/>
      <c r="G112" s="168">
        <f>SUMIF(AG113:AG113,"&lt;&gt;NOR",G113:G113)</f>
        <v>0</v>
      </c>
      <c r="H112" s="168"/>
      <c r="I112" s="168">
        <f>SUM(I113:I113)</f>
        <v>0</v>
      </c>
      <c r="J112" s="168"/>
      <c r="K112" s="168">
        <f>SUM(K113:K113)</f>
        <v>0</v>
      </c>
      <c r="L112" s="168"/>
      <c r="M112" s="168">
        <f>SUM(M113:M113)</f>
        <v>0</v>
      </c>
      <c r="N112" s="167"/>
      <c r="O112" s="167">
        <f>SUM(O113:O113)</f>
        <v>0</v>
      </c>
      <c r="P112" s="167"/>
      <c r="Q112" s="167">
        <f>SUM(Q113:Q113)</f>
        <v>0</v>
      </c>
      <c r="R112" s="168"/>
      <c r="S112" s="168"/>
      <c r="T112" s="169"/>
      <c r="U112" s="163"/>
      <c r="V112" s="163">
        <f>SUM(V113:V113)</f>
        <v>0</v>
      </c>
      <c r="W112" s="163"/>
      <c r="X112" s="163"/>
      <c r="Y112" s="163"/>
      <c r="AG112" t="s">
        <v>269</v>
      </c>
    </row>
    <row r="113" spans="1:60" outlineLevel="1">
      <c r="A113" s="182">
        <v>91</v>
      </c>
      <c r="B113" s="183" t="s">
        <v>1141</v>
      </c>
      <c r="C113" s="191" t="s">
        <v>2065</v>
      </c>
      <c r="D113" s="184" t="s">
        <v>360</v>
      </c>
      <c r="E113" s="185">
        <v>4.8999999999999998E-3</v>
      </c>
      <c r="F113" s="186"/>
      <c r="G113" s="187">
        <f>ROUND(E113*F113,2)</f>
        <v>0</v>
      </c>
      <c r="H113" s="186"/>
      <c r="I113" s="187">
        <f>ROUND(E113*H113,2)</f>
        <v>0</v>
      </c>
      <c r="J113" s="186"/>
      <c r="K113" s="187">
        <f>ROUND(E113*J113,2)</f>
        <v>0</v>
      </c>
      <c r="L113" s="187">
        <v>21</v>
      </c>
      <c r="M113" s="187">
        <f>G113*(1+L113/100)</f>
        <v>0</v>
      </c>
      <c r="N113" s="185">
        <v>0</v>
      </c>
      <c r="O113" s="185">
        <f>ROUND(E113*N113,2)</f>
        <v>0</v>
      </c>
      <c r="P113" s="185">
        <v>0</v>
      </c>
      <c r="Q113" s="185">
        <f>ROUND(E113*P113,2)</f>
        <v>0</v>
      </c>
      <c r="R113" s="187"/>
      <c r="S113" s="187" t="s">
        <v>323</v>
      </c>
      <c r="T113" s="188" t="s">
        <v>274</v>
      </c>
      <c r="U113" s="159">
        <v>0</v>
      </c>
      <c r="V113" s="159">
        <f>ROUND(E113*U113,2)</f>
        <v>0</v>
      </c>
      <c r="W113" s="159"/>
      <c r="X113" s="159" t="s">
        <v>337</v>
      </c>
      <c r="Y113" s="159" t="s">
        <v>275</v>
      </c>
      <c r="Z113" s="149"/>
      <c r="AA113" s="149"/>
      <c r="AB113" s="149"/>
      <c r="AC113" s="149"/>
      <c r="AD113" s="149"/>
      <c r="AE113" s="149"/>
      <c r="AF113" s="149"/>
      <c r="AG113" s="149" t="s">
        <v>1817</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c r="A114" s="164" t="s">
        <v>268</v>
      </c>
      <c r="B114" s="165" t="s">
        <v>184</v>
      </c>
      <c r="C114" s="189" t="s">
        <v>185</v>
      </c>
      <c r="D114" s="166"/>
      <c r="E114" s="167"/>
      <c r="F114" s="168"/>
      <c r="G114" s="168">
        <f>SUMIF(AG115:AG115,"&lt;&gt;NOR",G115:G115)</f>
        <v>0</v>
      </c>
      <c r="H114" s="168"/>
      <c r="I114" s="168">
        <f>SUM(I115:I115)</f>
        <v>0</v>
      </c>
      <c r="J114" s="168"/>
      <c r="K114" s="168">
        <f>SUM(K115:K115)</f>
        <v>0</v>
      </c>
      <c r="L114" s="168"/>
      <c r="M114" s="168">
        <f>SUM(M115:M115)</f>
        <v>0</v>
      </c>
      <c r="N114" s="167"/>
      <c r="O114" s="167">
        <f>SUM(O115:O115)</f>
        <v>0</v>
      </c>
      <c r="P114" s="167"/>
      <c r="Q114" s="167">
        <f>SUM(Q115:Q115)</f>
        <v>0</v>
      </c>
      <c r="R114" s="168"/>
      <c r="S114" s="168"/>
      <c r="T114" s="169"/>
      <c r="U114" s="163"/>
      <c r="V114" s="163">
        <f>SUM(V115:V115)</f>
        <v>0</v>
      </c>
      <c r="W114" s="163"/>
      <c r="X114" s="163"/>
      <c r="Y114" s="163"/>
      <c r="AG114" t="s">
        <v>269</v>
      </c>
    </row>
    <row r="115" spans="1:60" outlineLevel="1">
      <c r="A115" s="182">
        <v>92</v>
      </c>
      <c r="B115" s="183" t="s">
        <v>2066</v>
      </c>
      <c r="C115" s="191" t="s">
        <v>2067</v>
      </c>
      <c r="D115" s="184" t="s">
        <v>360</v>
      </c>
      <c r="E115" s="185">
        <v>2.8788999999999998</v>
      </c>
      <c r="F115" s="186"/>
      <c r="G115" s="187">
        <f>ROUND(E115*F115,2)</f>
        <v>0</v>
      </c>
      <c r="H115" s="186"/>
      <c r="I115" s="187">
        <f>ROUND(E115*H115,2)</f>
        <v>0</v>
      </c>
      <c r="J115" s="186"/>
      <c r="K115" s="187">
        <f>ROUND(E115*J115,2)</f>
        <v>0</v>
      </c>
      <c r="L115" s="187">
        <v>21</v>
      </c>
      <c r="M115" s="187">
        <f>G115*(1+L115/100)</f>
        <v>0</v>
      </c>
      <c r="N115" s="185">
        <v>0</v>
      </c>
      <c r="O115" s="185">
        <f>ROUND(E115*N115,2)</f>
        <v>0</v>
      </c>
      <c r="P115" s="185">
        <v>0</v>
      </c>
      <c r="Q115" s="185">
        <f>ROUND(E115*P115,2)</f>
        <v>0</v>
      </c>
      <c r="R115" s="187"/>
      <c r="S115" s="187" t="s">
        <v>323</v>
      </c>
      <c r="T115" s="188" t="s">
        <v>274</v>
      </c>
      <c r="U115" s="159">
        <v>0</v>
      </c>
      <c r="V115" s="159">
        <f>ROUND(E115*U115,2)</f>
        <v>0</v>
      </c>
      <c r="W115" s="159"/>
      <c r="X115" s="159" t="s">
        <v>337</v>
      </c>
      <c r="Y115" s="159" t="s">
        <v>275</v>
      </c>
      <c r="Z115" s="149"/>
      <c r="AA115" s="149"/>
      <c r="AB115" s="149"/>
      <c r="AC115" s="149"/>
      <c r="AD115" s="149"/>
      <c r="AE115" s="149"/>
      <c r="AF115" s="149"/>
      <c r="AG115" s="149" t="s">
        <v>1817</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c r="A116" s="164" t="s">
        <v>268</v>
      </c>
      <c r="B116" s="165" t="s">
        <v>186</v>
      </c>
      <c r="C116" s="189" t="s">
        <v>187</v>
      </c>
      <c r="D116" s="166"/>
      <c r="E116" s="167"/>
      <c r="F116" s="168"/>
      <c r="G116" s="168">
        <f>SUMIF(AG117:AG117,"&lt;&gt;NOR",G117:G117)</f>
        <v>0</v>
      </c>
      <c r="H116" s="168"/>
      <c r="I116" s="168">
        <f>SUM(I117:I117)</f>
        <v>0</v>
      </c>
      <c r="J116" s="168"/>
      <c r="K116" s="168">
        <f>SUM(K117:K117)</f>
        <v>0</v>
      </c>
      <c r="L116" s="168"/>
      <c r="M116" s="168">
        <f>SUM(M117:M117)</f>
        <v>0</v>
      </c>
      <c r="N116" s="167"/>
      <c r="O116" s="167">
        <f>SUM(O117:O117)</f>
        <v>0</v>
      </c>
      <c r="P116" s="167"/>
      <c r="Q116" s="167">
        <f>SUM(Q117:Q117)</f>
        <v>0</v>
      </c>
      <c r="R116" s="168"/>
      <c r="S116" s="168"/>
      <c r="T116" s="169"/>
      <c r="U116" s="163"/>
      <c r="V116" s="163">
        <f>SUM(V117:V117)</f>
        <v>0</v>
      </c>
      <c r="W116" s="163"/>
      <c r="X116" s="163"/>
      <c r="Y116" s="163"/>
      <c r="AG116" t="s">
        <v>269</v>
      </c>
    </row>
    <row r="117" spans="1:60" outlineLevel="1">
      <c r="A117" s="182">
        <v>93</v>
      </c>
      <c r="B117" s="183" t="s">
        <v>2068</v>
      </c>
      <c r="C117" s="191" t="s">
        <v>2069</v>
      </c>
      <c r="D117" s="184" t="s">
        <v>360</v>
      </c>
      <c r="E117" s="185">
        <v>1.5888</v>
      </c>
      <c r="F117" s="186"/>
      <c r="G117" s="187">
        <f>ROUND(E117*F117,2)</f>
        <v>0</v>
      </c>
      <c r="H117" s="186"/>
      <c r="I117" s="187">
        <f>ROUND(E117*H117,2)</f>
        <v>0</v>
      </c>
      <c r="J117" s="186"/>
      <c r="K117" s="187">
        <f>ROUND(E117*J117,2)</f>
        <v>0</v>
      </c>
      <c r="L117" s="187">
        <v>21</v>
      </c>
      <c r="M117" s="187">
        <f>G117*(1+L117/100)</f>
        <v>0</v>
      </c>
      <c r="N117" s="185">
        <v>0</v>
      </c>
      <c r="O117" s="185">
        <f>ROUND(E117*N117,2)</f>
        <v>0</v>
      </c>
      <c r="P117" s="185">
        <v>0</v>
      </c>
      <c r="Q117" s="185">
        <f>ROUND(E117*P117,2)</f>
        <v>0</v>
      </c>
      <c r="R117" s="187"/>
      <c r="S117" s="187" t="s">
        <v>323</v>
      </c>
      <c r="T117" s="188" t="s">
        <v>274</v>
      </c>
      <c r="U117" s="159">
        <v>0</v>
      </c>
      <c r="V117" s="159">
        <f>ROUND(E117*U117,2)</f>
        <v>0</v>
      </c>
      <c r="W117" s="159"/>
      <c r="X117" s="159" t="s">
        <v>337</v>
      </c>
      <c r="Y117" s="159" t="s">
        <v>275</v>
      </c>
      <c r="Z117" s="149"/>
      <c r="AA117" s="149"/>
      <c r="AB117" s="149"/>
      <c r="AC117" s="149"/>
      <c r="AD117" s="149"/>
      <c r="AE117" s="149"/>
      <c r="AF117" s="149"/>
      <c r="AG117" s="149" t="s">
        <v>1817</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c r="A118" s="164" t="s">
        <v>268</v>
      </c>
      <c r="B118" s="165" t="s">
        <v>188</v>
      </c>
      <c r="C118" s="189" t="s">
        <v>189</v>
      </c>
      <c r="D118" s="166"/>
      <c r="E118" s="167"/>
      <c r="F118" s="168"/>
      <c r="G118" s="168">
        <f>SUMIF(AG119:AG119,"&lt;&gt;NOR",G119:G119)</f>
        <v>0</v>
      </c>
      <c r="H118" s="168"/>
      <c r="I118" s="168">
        <f>SUM(I119:I119)</f>
        <v>0</v>
      </c>
      <c r="J118" s="168"/>
      <c r="K118" s="168">
        <f>SUM(K119:K119)</f>
        <v>0</v>
      </c>
      <c r="L118" s="168"/>
      <c r="M118" s="168">
        <f>SUM(M119:M119)</f>
        <v>0</v>
      </c>
      <c r="N118" s="167"/>
      <c r="O118" s="167">
        <f>SUM(O119:O119)</f>
        <v>0</v>
      </c>
      <c r="P118" s="167"/>
      <c r="Q118" s="167">
        <f>SUM(Q119:Q119)</f>
        <v>0</v>
      </c>
      <c r="R118" s="168"/>
      <c r="S118" s="168"/>
      <c r="T118" s="169"/>
      <c r="U118" s="163"/>
      <c r="V118" s="163">
        <f>SUM(V119:V119)</f>
        <v>0</v>
      </c>
      <c r="W118" s="163"/>
      <c r="X118" s="163"/>
      <c r="Y118" s="163"/>
      <c r="AG118" t="s">
        <v>269</v>
      </c>
    </row>
    <row r="119" spans="1:60" outlineLevel="1">
      <c r="A119" s="182">
        <v>94</v>
      </c>
      <c r="B119" s="183" t="s">
        <v>2070</v>
      </c>
      <c r="C119" s="191" t="s">
        <v>2071</v>
      </c>
      <c r="D119" s="184" t="s">
        <v>360</v>
      </c>
      <c r="E119" s="185">
        <v>0.17380000000000001</v>
      </c>
      <c r="F119" s="186"/>
      <c r="G119" s="187">
        <f>ROUND(E119*F119,2)</f>
        <v>0</v>
      </c>
      <c r="H119" s="186"/>
      <c r="I119" s="187">
        <f>ROUND(E119*H119,2)</f>
        <v>0</v>
      </c>
      <c r="J119" s="186"/>
      <c r="K119" s="187">
        <f>ROUND(E119*J119,2)</f>
        <v>0</v>
      </c>
      <c r="L119" s="187">
        <v>21</v>
      </c>
      <c r="M119" s="187">
        <f>G119*(1+L119/100)</f>
        <v>0</v>
      </c>
      <c r="N119" s="185">
        <v>0</v>
      </c>
      <c r="O119" s="185">
        <f>ROUND(E119*N119,2)</f>
        <v>0</v>
      </c>
      <c r="P119" s="185">
        <v>0</v>
      </c>
      <c r="Q119" s="185">
        <f>ROUND(E119*P119,2)</f>
        <v>0</v>
      </c>
      <c r="R119" s="187"/>
      <c r="S119" s="187" t="s">
        <v>323</v>
      </c>
      <c r="T119" s="188" t="s">
        <v>274</v>
      </c>
      <c r="U119" s="159">
        <v>0</v>
      </c>
      <c r="V119" s="159">
        <f>ROUND(E119*U119,2)</f>
        <v>0</v>
      </c>
      <c r="W119" s="159"/>
      <c r="X119" s="159" t="s">
        <v>337</v>
      </c>
      <c r="Y119" s="159" t="s">
        <v>275</v>
      </c>
      <c r="Z119" s="149"/>
      <c r="AA119" s="149"/>
      <c r="AB119" s="149"/>
      <c r="AC119" s="149"/>
      <c r="AD119" s="149"/>
      <c r="AE119" s="149"/>
      <c r="AF119" s="149"/>
      <c r="AG119" s="149" t="s">
        <v>1817</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c r="A120" s="164" t="s">
        <v>268</v>
      </c>
      <c r="B120" s="165" t="s">
        <v>190</v>
      </c>
      <c r="C120" s="189" t="s">
        <v>191</v>
      </c>
      <c r="D120" s="166"/>
      <c r="E120" s="167"/>
      <c r="F120" s="168"/>
      <c r="G120" s="168">
        <f>SUMIF(AG121:AG121,"&lt;&gt;NOR",G121:G121)</f>
        <v>0</v>
      </c>
      <c r="H120" s="168"/>
      <c r="I120" s="168">
        <f>SUM(I121:I121)</f>
        <v>0</v>
      </c>
      <c r="J120" s="168"/>
      <c r="K120" s="168">
        <f>SUM(K121:K121)</f>
        <v>0</v>
      </c>
      <c r="L120" s="168"/>
      <c r="M120" s="168">
        <f>SUM(M121:M121)</f>
        <v>0</v>
      </c>
      <c r="N120" s="167"/>
      <c r="O120" s="167">
        <f>SUM(O121:O121)</f>
        <v>0</v>
      </c>
      <c r="P120" s="167"/>
      <c r="Q120" s="167">
        <f>SUM(Q121:Q121)</f>
        <v>0</v>
      </c>
      <c r="R120" s="168"/>
      <c r="S120" s="168"/>
      <c r="T120" s="169"/>
      <c r="U120" s="163"/>
      <c r="V120" s="163">
        <f>SUM(V121:V121)</f>
        <v>0</v>
      </c>
      <c r="W120" s="163"/>
      <c r="X120" s="163"/>
      <c r="Y120" s="163"/>
      <c r="AG120" t="s">
        <v>269</v>
      </c>
    </row>
    <row r="121" spans="1:60" outlineLevel="1">
      <c r="A121" s="182">
        <v>95</v>
      </c>
      <c r="B121" s="183" t="s">
        <v>2072</v>
      </c>
      <c r="C121" s="191" t="s">
        <v>2073</v>
      </c>
      <c r="D121" s="184" t="s">
        <v>360</v>
      </c>
      <c r="E121" s="185">
        <v>3.5999999999999997E-2</v>
      </c>
      <c r="F121" s="186"/>
      <c r="G121" s="187">
        <f>ROUND(E121*F121,2)</f>
        <v>0</v>
      </c>
      <c r="H121" s="186"/>
      <c r="I121" s="187">
        <f>ROUND(E121*H121,2)</f>
        <v>0</v>
      </c>
      <c r="J121" s="186"/>
      <c r="K121" s="187">
        <f>ROUND(E121*J121,2)</f>
        <v>0</v>
      </c>
      <c r="L121" s="187">
        <v>21</v>
      </c>
      <c r="M121" s="187">
        <f>G121*(1+L121/100)</f>
        <v>0</v>
      </c>
      <c r="N121" s="185">
        <v>0</v>
      </c>
      <c r="O121" s="185">
        <f>ROUND(E121*N121,2)</f>
        <v>0</v>
      </c>
      <c r="P121" s="185">
        <v>0</v>
      </c>
      <c r="Q121" s="185">
        <f>ROUND(E121*P121,2)</f>
        <v>0</v>
      </c>
      <c r="R121" s="187"/>
      <c r="S121" s="187" t="s">
        <v>323</v>
      </c>
      <c r="T121" s="188" t="s">
        <v>274</v>
      </c>
      <c r="U121" s="159">
        <v>0</v>
      </c>
      <c r="V121" s="159">
        <f>ROUND(E121*U121,2)</f>
        <v>0</v>
      </c>
      <c r="W121" s="159"/>
      <c r="X121" s="159" t="s">
        <v>337</v>
      </c>
      <c r="Y121" s="159" t="s">
        <v>275</v>
      </c>
      <c r="Z121" s="149"/>
      <c r="AA121" s="149"/>
      <c r="AB121" s="149"/>
      <c r="AC121" s="149"/>
      <c r="AD121" s="149"/>
      <c r="AE121" s="149"/>
      <c r="AF121" s="149"/>
      <c r="AG121" s="149" t="s">
        <v>1817</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c r="A122" s="164" t="s">
        <v>268</v>
      </c>
      <c r="B122" s="165" t="s">
        <v>192</v>
      </c>
      <c r="C122" s="189" t="s">
        <v>193</v>
      </c>
      <c r="D122" s="166"/>
      <c r="E122" s="167"/>
      <c r="F122" s="168"/>
      <c r="G122" s="168">
        <f>SUMIF(AG123:AG123,"&lt;&gt;NOR",G123:G123)</f>
        <v>0</v>
      </c>
      <c r="H122" s="168"/>
      <c r="I122" s="168">
        <f>SUM(I123:I123)</f>
        <v>0</v>
      </c>
      <c r="J122" s="168"/>
      <c r="K122" s="168">
        <f>SUM(K123:K123)</f>
        <v>0</v>
      </c>
      <c r="L122" s="168"/>
      <c r="M122" s="168">
        <f>SUM(M123:M123)</f>
        <v>0</v>
      </c>
      <c r="N122" s="167"/>
      <c r="O122" s="167">
        <f>SUM(O123:O123)</f>
        <v>0</v>
      </c>
      <c r="P122" s="167"/>
      <c r="Q122" s="167">
        <f>SUM(Q123:Q123)</f>
        <v>0</v>
      </c>
      <c r="R122" s="168"/>
      <c r="S122" s="168"/>
      <c r="T122" s="169"/>
      <c r="U122" s="163"/>
      <c r="V122" s="163">
        <f>SUM(V123:V123)</f>
        <v>0</v>
      </c>
      <c r="W122" s="163"/>
      <c r="X122" s="163"/>
      <c r="Y122" s="163"/>
      <c r="AG122" t="s">
        <v>269</v>
      </c>
    </row>
    <row r="123" spans="1:60" outlineLevel="1">
      <c r="A123" s="174">
        <v>96</v>
      </c>
      <c r="B123" s="175" t="s">
        <v>1040</v>
      </c>
      <c r="C123" s="190" t="s">
        <v>2074</v>
      </c>
      <c r="D123" s="176" t="s">
        <v>360</v>
      </c>
      <c r="E123" s="177">
        <v>84.316900000000004</v>
      </c>
      <c r="F123" s="178"/>
      <c r="G123" s="179">
        <f>ROUND(E123*F123,2)</f>
        <v>0</v>
      </c>
      <c r="H123" s="178"/>
      <c r="I123" s="179">
        <f>ROUND(E123*H123,2)</f>
        <v>0</v>
      </c>
      <c r="J123" s="178"/>
      <c r="K123" s="179">
        <f>ROUND(E123*J123,2)</f>
        <v>0</v>
      </c>
      <c r="L123" s="179">
        <v>21</v>
      </c>
      <c r="M123" s="179">
        <f>G123*(1+L123/100)</f>
        <v>0</v>
      </c>
      <c r="N123" s="177">
        <v>0</v>
      </c>
      <c r="O123" s="177">
        <f>ROUND(E123*N123,2)</f>
        <v>0</v>
      </c>
      <c r="P123" s="177">
        <v>0</v>
      </c>
      <c r="Q123" s="177">
        <f>ROUND(E123*P123,2)</f>
        <v>0</v>
      </c>
      <c r="R123" s="179"/>
      <c r="S123" s="179" t="s">
        <v>323</v>
      </c>
      <c r="T123" s="180" t="s">
        <v>274</v>
      </c>
      <c r="U123" s="159">
        <v>0</v>
      </c>
      <c r="V123" s="159">
        <f>ROUND(E123*U123,2)</f>
        <v>0</v>
      </c>
      <c r="W123" s="159"/>
      <c r="X123" s="159" t="s">
        <v>337</v>
      </c>
      <c r="Y123" s="159" t="s">
        <v>275</v>
      </c>
      <c r="Z123" s="149"/>
      <c r="AA123" s="149"/>
      <c r="AB123" s="149"/>
      <c r="AC123" s="149"/>
      <c r="AD123" s="149"/>
      <c r="AE123" s="149"/>
      <c r="AF123" s="149"/>
      <c r="AG123" s="149" t="s">
        <v>1817</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c r="A124" s="3"/>
      <c r="B124" s="4"/>
      <c r="C124" s="192"/>
      <c r="D124" s="6"/>
      <c r="E124" s="3"/>
      <c r="F124" s="3"/>
      <c r="G124" s="3"/>
      <c r="H124" s="3"/>
      <c r="I124" s="3"/>
      <c r="J124" s="3"/>
      <c r="K124" s="3"/>
      <c r="L124" s="3"/>
      <c r="M124" s="3"/>
      <c r="N124" s="3"/>
      <c r="O124" s="3"/>
      <c r="P124" s="3"/>
      <c r="Q124" s="3"/>
      <c r="R124" s="3"/>
      <c r="S124" s="3"/>
      <c r="T124" s="3"/>
      <c r="U124" s="3"/>
      <c r="V124" s="3"/>
      <c r="W124" s="3"/>
      <c r="X124" s="3"/>
      <c r="Y124" s="3"/>
      <c r="AE124">
        <v>12</v>
      </c>
      <c r="AF124">
        <v>21</v>
      </c>
      <c r="AG124" t="s">
        <v>254</v>
      </c>
    </row>
    <row r="125" spans="1:60">
      <c r="A125" s="152"/>
      <c r="B125" s="153" t="s">
        <v>29</v>
      </c>
      <c r="C125" s="193"/>
      <c r="D125" s="154"/>
      <c r="E125" s="155"/>
      <c r="F125" s="155"/>
      <c r="G125" s="173">
        <f>G8+G10+G12+G14+G16+G22+G24+G26+G53+G84+G103+G105+G107+G109+G112+G114+G116+G118+G120+G122</f>
        <v>0</v>
      </c>
      <c r="H125" s="3"/>
      <c r="I125" s="3"/>
      <c r="J125" s="3"/>
      <c r="K125" s="3"/>
      <c r="L125" s="3"/>
      <c r="M125" s="3"/>
      <c r="N125" s="3"/>
      <c r="O125" s="3"/>
      <c r="P125" s="3"/>
      <c r="Q125" s="3"/>
      <c r="R125" s="3"/>
      <c r="S125" s="3"/>
      <c r="T125" s="3"/>
      <c r="U125" s="3"/>
      <c r="V125" s="3"/>
      <c r="W125" s="3"/>
      <c r="X125" s="3"/>
      <c r="Y125" s="3"/>
      <c r="AE125">
        <f>SUMIF(L7:L123,AE124,G7:G123)</f>
        <v>0</v>
      </c>
      <c r="AF125">
        <f>SUMIF(L7:L123,AF124,G7:G123)</f>
        <v>0</v>
      </c>
      <c r="AG125" t="s">
        <v>329</v>
      </c>
    </row>
    <row r="126" spans="1:60">
      <c r="C126" s="194"/>
      <c r="D126" s="10"/>
      <c r="AG126" t="s">
        <v>331</v>
      </c>
    </row>
    <row r="127" spans="1:60">
      <c r="D127" s="10"/>
    </row>
    <row r="128" spans="1:60">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q58hOqLKrca59OX7ILP5g/Pb4I94vsdjBQb6QIVQf+QD+QLLJLJSp3u52/ThhHbnQ7S2/yJn3cz6swPObA1rNQ==" saltValue="/moCf5h807xU+YDn1UnmX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65</v>
      </c>
      <c r="C4" s="316" t="s">
        <v>66</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163</v>
      </c>
      <c r="C8" s="189" t="s">
        <v>164</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ht="33.75" outlineLevel="1">
      <c r="A9" s="174">
        <v>1</v>
      </c>
      <c r="B9" s="175" t="s">
        <v>53</v>
      </c>
      <c r="C9" s="190" t="s">
        <v>2075</v>
      </c>
      <c r="D9" s="176" t="s">
        <v>2022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0" t="s">
        <v>2076</v>
      </c>
      <c r="D10" s="311"/>
      <c r="E10" s="311"/>
      <c r="F10" s="311"/>
      <c r="G10" s="31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08" t="s">
        <v>2077</v>
      </c>
      <c r="D11" s="309"/>
      <c r="E11" s="309"/>
      <c r="F11" s="309"/>
      <c r="G11" s="30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c r="A12" s="182">
        <v>2</v>
      </c>
      <c r="B12" s="183" t="s">
        <v>2078</v>
      </c>
      <c r="C12" s="191" t="s">
        <v>2079</v>
      </c>
      <c r="D12" s="184" t="s">
        <v>2022</v>
      </c>
      <c r="E12" s="185">
        <v>1</v>
      </c>
      <c r="F12" s="186"/>
      <c r="G12" s="187">
        <f t="shared" ref="G12:G53" si="0">ROUND(E12*F12,2)</f>
        <v>0</v>
      </c>
      <c r="H12" s="186"/>
      <c r="I12" s="187">
        <f t="shared" ref="I12:I53" si="1">ROUND(E12*H12,2)</f>
        <v>0</v>
      </c>
      <c r="J12" s="186"/>
      <c r="K12" s="187">
        <f t="shared" ref="K12:K53" si="2">ROUND(E12*J12,2)</f>
        <v>0</v>
      </c>
      <c r="L12" s="187">
        <v>21</v>
      </c>
      <c r="M12" s="187">
        <f t="shared" ref="M12:M53" si="3">G12*(1+L12/100)</f>
        <v>0</v>
      </c>
      <c r="N12" s="185">
        <v>0</v>
      </c>
      <c r="O12" s="185">
        <f t="shared" ref="O12:O53" si="4">ROUND(E12*N12,2)</f>
        <v>0</v>
      </c>
      <c r="P12" s="185">
        <v>0</v>
      </c>
      <c r="Q12" s="185">
        <f t="shared" ref="Q12:Q53" si="5">ROUND(E12*P12,2)</f>
        <v>0</v>
      </c>
      <c r="R12" s="187"/>
      <c r="S12" s="187" t="s">
        <v>323</v>
      </c>
      <c r="T12" s="188" t="s">
        <v>274</v>
      </c>
      <c r="U12" s="159">
        <v>0</v>
      </c>
      <c r="V12" s="159">
        <f t="shared" ref="V12:V53" si="6">ROUND(E12*U12,2)</f>
        <v>0</v>
      </c>
      <c r="W12" s="159"/>
      <c r="X12" s="159" t="s">
        <v>524</v>
      </c>
      <c r="Y12" s="159" t="s">
        <v>275</v>
      </c>
      <c r="Z12" s="149"/>
      <c r="AA12" s="149"/>
      <c r="AB12" s="149"/>
      <c r="AC12" s="149"/>
      <c r="AD12" s="149"/>
      <c r="AE12" s="149"/>
      <c r="AF12" s="149"/>
      <c r="AG12" s="149" t="s">
        <v>1798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59</v>
      </c>
      <c r="C13" s="191" t="s">
        <v>2080</v>
      </c>
      <c r="D13" s="184" t="s">
        <v>2022</v>
      </c>
      <c r="E13" s="185">
        <v>6</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524</v>
      </c>
      <c r="Y13" s="159" t="s">
        <v>275</v>
      </c>
      <c r="Z13" s="149"/>
      <c r="AA13" s="149"/>
      <c r="AB13" s="149"/>
      <c r="AC13" s="149"/>
      <c r="AD13" s="149"/>
      <c r="AE13" s="149"/>
      <c r="AF13" s="149"/>
      <c r="AG13" s="149" t="s">
        <v>1798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4</v>
      </c>
      <c r="B14" s="183" t="s">
        <v>61</v>
      </c>
      <c r="C14" s="191" t="s">
        <v>2081</v>
      </c>
      <c r="D14" s="184" t="s">
        <v>2022</v>
      </c>
      <c r="E14" s="185">
        <v>2</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524</v>
      </c>
      <c r="Y14" s="159" t="s">
        <v>275</v>
      </c>
      <c r="Z14" s="149"/>
      <c r="AA14" s="149"/>
      <c r="AB14" s="149"/>
      <c r="AC14" s="149"/>
      <c r="AD14" s="149"/>
      <c r="AE14" s="149"/>
      <c r="AF14" s="149"/>
      <c r="AG14" s="149" t="s">
        <v>1798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5</v>
      </c>
      <c r="B15" s="183" t="s">
        <v>63</v>
      </c>
      <c r="C15" s="191" t="s">
        <v>2082</v>
      </c>
      <c r="D15" s="184" t="s">
        <v>2022</v>
      </c>
      <c r="E15" s="185">
        <v>2</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524</v>
      </c>
      <c r="Y15" s="159" t="s">
        <v>275</v>
      </c>
      <c r="Z15" s="149"/>
      <c r="AA15" s="149"/>
      <c r="AB15" s="149"/>
      <c r="AC15" s="149"/>
      <c r="AD15" s="149"/>
      <c r="AE15" s="149"/>
      <c r="AF15" s="149"/>
      <c r="AG15" s="149" t="s">
        <v>1798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6</v>
      </c>
      <c r="B16" s="183" t="s">
        <v>65</v>
      </c>
      <c r="C16" s="191" t="s">
        <v>2083</v>
      </c>
      <c r="D16" s="184" t="s">
        <v>2022</v>
      </c>
      <c r="E16" s="185">
        <v>2</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524</v>
      </c>
      <c r="Y16" s="159" t="s">
        <v>275</v>
      </c>
      <c r="Z16" s="149"/>
      <c r="AA16" s="149"/>
      <c r="AB16" s="149"/>
      <c r="AC16" s="149"/>
      <c r="AD16" s="149"/>
      <c r="AE16" s="149"/>
      <c r="AF16" s="149"/>
      <c r="AG16" s="149" t="s">
        <v>1798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7</v>
      </c>
      <c r="B17" s="183" t="s">
        <v>67</v>
      </c>
      <c r="C17" s="191" t="s">
        <v>2084</v>
      </c>
      <c r="D17" s="184" t="s">
        <v>2022</v>
      </c>
      <c r="E17" s="185">
        <v>3</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524</v>
      </c>
      <c r="Y17" s="159" t="s">
        <v>275</v>
      </c>
      <c r="Z17" s="149"/>
      <c r="AA17" s="149"/>
      <c r="AB17" s="149"/>
      <c r="AC17" s="149"/>
      <c r="AD17" s="149"/>
      <c r="AE17" s="149"/>
      <c r="AF17" s="149"/>
      <c r="AG17" s="149" t="s">
        <v>1798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8</v>
      </c>
      <c r="B18" s="183" t="s">
        <v>69</v>
      </c>
      <c r="C18" s="191" t="s">
        <v>2085</v>
      </c>
      <c r="D18" s="184" t="s">
        <v>2022</v>
      </c>
      <c r="E18" s="185">
        <v>1</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524</v>
      </c>
      <c r="Y18" s="159" t="s">
        <v>275</v>
      </c>
      <c r="Z18" s="149"/>
      <c r="AA18" s="149"/>
      <c r="AB18" s="149"/>
      <c r="AC18" s="149"/>
      <c r="AD18" s="149"/>
      <c r="AE18" s="149"/>
      <c r="AF18" s="149"/>
      <c r="AG18" s="149" t="s">
        <v>1798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9</v>
      </c>
      <c r="B19" s="183" t="s">
        <v>2086</v>
      </c>
      <c r="C19" s="191" t="s">
        <v>2087</v>
      </c>
      <c r="D19" s="184" t="s">
        <v>2022</v>
      </c>
      <c r="E19" s="185">
        <v>3</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524</v>
      </c>
      <c r="Y19" s="159" t="s">
        <v>275</v>
      </c>
      <c r="Z19" s="149"/>
      <c r="AA19" s="149"/>
      <c r="AB19" s="149"/>
      <c r="AC19" s="149"/>
      <c r="AD19" s="149"/>
      <c r="AE19" s="149"/>
      <c r="AF19" s="149"/>
      <c r="AG19" s="149" t="s">
        <v>1798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10</v>
      </c>
      <c r="B20" s="183" t="s">
        <v>2088</v>
      </c>
      <c r="C20" s="191" t="s">
        <v>2089</v>
      </c>
      <c r="D20" s="184" t="s">
        <v>2022</v>
      </c>
      <c r="E20" s="185">
        <v>1</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524</v>
      </c>
      <c r="Y20" s="159" t="s">
        <v>275</v>
      </c>
      <c r="Z20" s="149"/>
      <c r="AA20" s="149"/>
      <c r="AB20" s="149"/>
      <c r="AC20" s="149"/>
      <c r="AD20" s="149"/>
      <c r="AE20" s="149"/>
      <c r="AF20" s="149"/>
      <c r="AG20" s="149" t="s">
        <v>1798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11</v>
      </c>
      <c r="B21" s="183" t="s">
        <v>2090</v>
      </c>
      <c r="C21" s="191" t="s">
        <v>2091</v>
      </c>
      <c r="D21" s="184" t="s">
        <v>2022</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524</v>
      </c>
      <c r="Y21" s="159" t="s">
        <v>275</v>
      </c>
      <c r="Z21" s="149"/>
      <c r="AA21" s="149"/>
      <c r="AB21" s="149"/>
      <c r="AC21" s="149"/>
      <c r="AD21" s="149"/>
      <c r="AE21" s="149"/>
      <c r="AF21" s="149"/>
      <c r="AG21" s="149" t="s">
        <v>1798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1">
      <c r="A22" s="182">
        <v>12</v>
      </c>
      <c r="B22" s="183" t="s">
        <v>2092</v>
      </c>
      <c r="C22" s="191" t="s">
        <v>2093</v>
      </c>
      <c r="D22" s="184" t="s">
        <v>2022</v>
      </c>
      <c r="E22" s="185">
        <v>8</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524</v>
      </c>
      <c r="Y22" s="159" t="s">
        <v>275</v>
      </c>
      <c r="Z22" s="149"/>
      <c r="AA22" s="149"/>
      <c r="AB22" s="149"/>
      <c r="AC22" s="149"/>
      <c r="AD22" s="149"/>
      <c r="AE22" s="149"/>
      <c r="AF22" s="149"/>
      <c r="AG22" s="149" t="s">
        <v>1798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c r="A23" s="182">
        <v>13</v>
      </c>
      <c r="B23" s="183" t="s">
        <v>2094</v>
      </c>
      <c r="C23" s="191" t="s">
        <v>2095</v>
      </c>
      <c r="D23" s="184" t="s">
        <v>2022</v>
      </c>
      <c r="E23" s="185">
        <v>2</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524</v>
      </c>
      <c r="Y23" s="159" t="s">
        <v>275</v>
      </c>
      <c r="Z23" s="149"/>
      <c r="AA23" s="149"/>
      <c r="AB23" s="149"/>
      <c r="AC23" s="149"/>
      <c r="AD23" s="149"/>
      <c r="AE23" s="149"/>
      <c r="AF23" s="149"/>
      <c r="AG23" s="149" t="s">
        <v>1798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14</v>
      </c>
      <c r="B24" s="183" t="s">
        <v>2096</v>
      </c>
      <c r="C24" s="191" t="s">
        <v>2097</v>
      </c>
      <c r="D24" s="184" t="s">
        <v>2022</v>
      </c>
      <c r="E24" s="185">
        <v>4</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524</v>
      </c>
      <c r="Y24" s="159" t="s">
        <v>275</v>
      </c>
      <c r="Z24" s="149"/>
      <c r="AA24" s="149"/>
      <c r="AB24" s="149"/>
      <c r="AC24" s="149"/>
      <c r="AD24" s="149"/>
      <c r="AE24" s="149"/>
      <c r="AF24" s="149"/>
      <c r="AG24" s="149" t="s">
        <v>1798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15</v>
      </c>
      <c r="B25" s="183" t="s">
        <v>2098</v>
      </c>
      <c r="C25" s="191" t="s">
        <v>2099</v>
      </c>
      <c r="D25" s="184" t="s">
        <v>2022</v>
      </c>
      <c r="E25" s="185">
        <v>2</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524</v>
      </c>
      <c r="Y25" s="159" t="s">
        <v>275</v>
      </c>
      <c r="Z25" s="149"/>
      <c r="AA25" s="149"/>
      <c r="AB25" s="149"/>
      <c r="AC25" s="149"/>
      <c r="AD25" s="149"/>
      <c r="AE25" s="149"/>
      <c r="AF25" s="149"/>
      <c r="AG25" s="149" t="s">
        <v>1798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82">
        <v>16</v>
      </c>
      <c r="B26" s="183" t="s">
        <v>2100</v>
      </c>
      <c r="C26" s="191" t="s">
        <v>2101</v>
      </c>
      <c r="D26" s="184" t="s">
        <v>2022</v>
      </c>
      <c r="E26" s="185">
        <v>3</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524</v>
      </c>
      <c r="Y26" s="159" t="s">
        <v>275</v>
      </c>
      <c r="Z26" s="149"/>
      <c r="AA26" s="149"/>
      <c r="AB26" s="149"/>
      <c r="AC26" s="149"/>
      <c r="AD26" s="149"/>
      <c r="AE26" s="149"/>
      <c r="AF26" s="149"/>
      <c r="AG26" s="149" t="s">
        <v>1798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82">
        <v>17</v>
      </c>
      <c r="B27" s="183" t="s">
        <v>2102</v>
      </c>
      <c r="C27" s="191" t="s">
        <v>2103</v>
      </c>
      <c r="D27" s="184" t="s">
        <v>2022</v>
      </c>
      <c r="E27" s="185">
        <v>5</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524</v>
      </c>
      <c r="Y27" s="159" t="s">
        <v>275</v>
      </c>
      <c r="Z27" s="149"/>
      <c r="AA27" s="149"/>
      <c r="AB27" s="149"/>
      <c r="AC27" s="149"/>
      <c r="AD27" s="149"/>
      <c r="AE27" s="149"/>
      <c r="AF27" s="149"/>
      <c r="AG27" s="149" t="s">
        <v>1798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2">
        <v>18</v>
      </c>
      <c r="B28" s="183" t="s">
        <v>2104</v>
      </c>
      <c r="C28" s="191" t="s">
        <v>2105</v>
      </c>
      <c r="D28" s="184" t="s">
        <v>469</v>
      </c>
      <c r="E28" s="185">
        <v>12</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524</v>
      </c>
      <c r="Y28" s="159" t="s">
        <v>275</v>
      </c>
      <c r="Z28" s="149"/>
      <c r="AA28" s="149"/>
      <c r="AB28" s="149"/>
      <c r="AC28" s="149"/>
      <c r="AD28" s="149"/>
      <c r="AE28" s="149"/>
      <c r="AF28" s="149"/>
      <c r="AG28" s="149" t="s">
        <v>1798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2">
        <v>19</v>
      </c>
      <c r="B29" s="183" t="s">
        <v>2106</v>
      </c>
      <c r="C29" s="191" t="s">
        <v>2107</v>
      </c>
      <c r="D29" s="184" t="s">
        <v>433</v>
      </c>
      <c r="E29" s="185">
        <v>14</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1817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20</v>
      </c>
      <c r="B30" s="183" t="s">
        <v>2108</v>
      </c>
      <c r="C30" s="191" t="s">
        <v>2109</v>
      </c>
      <c r="D30" s="184" t="s">
        <v>433</v>
      </c>
      <c r="E30" s="185">
        <v>30</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1817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2">
        <v>21</v>
      </c>
      <c r="B31" s="183" t="s">
        <v>2110</v>
      </c>
      <c r="C31" s="191" t="s">
        <v>2111</v>
      </c>
      <c r="D31" s="184" t="s">
        <v>433</v>
      </c>
      <c r="E31" s="185">
        <v>80</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1817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22</v>
      </c>
      <c r="B32" s="183" t="s">
        <v>2112</v>
      </c>
      <c r="C32" s="191" t="s">
        <v>2113</v>
      </c>
      <c r="D32" s="184" t="s">
        <v>433</v>
      </c>
      <c r="E32" s="185">
        <v>3</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1817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23</v>
      </c>
      <c r="B33" s="183" t="s">
        <v>2114</v>
      </c>
      <c r="C33" s="191" t="s">
        <v>2115</v>
      </c>
      <c r="D33" s="184" t="s">
        <v>433</v>
      </c>
      <c r="E33" s="185">
        <v>16</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1817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24</v>
      </c>
      <c r="B34" s="183" t="s">
        <v>2116</v>
      </c>
      <c r="C34" s="191" t="s">
        <v>2117</v>
      </c>
      <c r="D34" s="184" t="s">
        <v>433</v>
      </c>
      <c r="E34" s="185">
        <v>85</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1817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25</v>
      </c>
      <c r="B35" s="183" t="s">
        <v>2118</v>
      </c>
      <c r="C35" s="191" t="s">
        <v>2119</v>
      </c>
      <c r="D35" s="184" t="s">
        <v>433</v>
      </c>
      <c r="E35" s="185">
        <v>8</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1817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26</v>
      </c>
      <c r="B36" s="183" t="s">
        <v>2120</v>
      </c>
      <c r="C36" s="191" t="s">
        <v>2121</v>
      </c>
      <c r="D36" s="184" t="s">
        <v>433</v>
      </c>
      <c r="E36" s="185">
        <v>51</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1817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27</v>
      </c>
      <c r="B37" s="183" t="s">
        <v>2122</v>
      </c>
      <c r="C37" s="191" t="s">
        <v>2123</v>
      </c>
      <c r="D37" s="184" t="s">
        <v>433</v>
      </c>
      <c r="E37" s="185">
        <v>6</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1817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28</v>
      </c>
      <c r="B38" s="183" t="s">
        <v>2124</v>
      </c>
      <c r="C38" s="191" t="s">
        <v>2125</v>
      </c>
      <c r="D38" s="184" t="s">
        <v>433</v>
      </c>
      <c r="E38" s="185">
        <v>10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1817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29</v>
      </c>
      <c r="B39" s="183" t="s">
        <v>2126</v>
      </c>
      <c r="C39" s="191" t="s">
        <v>2127</v>
      </c>
      <c r="D39" s="184" t="s">
        <v>433</v>
      </c>
      <c r="E39" s="185">
        <v>3</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1817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30</v>
      </c>
      <c r="B40" s="183" t="s">
        <v>2128</v>
      </c>
      <c r="C40" s="191" t="s">
        <v>2129</v>
      </c>
      <c r="D40" s="184" t="s">
        <v>2022</v>
      </c>
      <c r="E40" s="185">
        <v>1</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524</v>
      </c>
      <c r="Y40" s="159" t="s">
        <v>275</v>
      </c>
      <c r="Z40" s="149"/>
      <c r="AA40" s="149"/>
      <c r="AB40" s="149"/>
      <c r="AC40" s="149"/>
      <c r="AD40" s="149"/>
      <c r="AE40" s="149"/>
      <c r="AF40" s="149"/>
      <c r="AG40" s="149" t="s">
        <v>1798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31</v>
      </c>
      <c r="B41" s="183" t="s">
        <v>2130</v>
      </c>
      <c r="C41" s="191" t="s">
        <v>2131</v>
      </c>
      <c r="D41" s="184" t="s">
        <v>2022</v>
      </c>
      <c r="E41" s="185">
        <v>1</v>
      </c>
      <c r="F41" s="186"/>
      <c r="G41" s="187">
        <f t="shared" si="0"/>
        <v>0</v>
      </c>
      <c r="H41" s="186"/>
      <c r="I41" s="187">
        <f t="shared" si="1"/>
        <v>0</v>
      </c>
      <c r="J41" s="186"/>
      <c r="K41" s="187">
        <f t="shared" si="2"/>
        <v>0</v>
      </c>
      <c r="L41" s="187">
        <v>21</v>
      </c>
      <c r="M41" s="187">
        <f t="shared" si="3"/>
        <v>0</v>
      </c>
      <c r="N41" s="185">
        <v>0</v>
      </c>
      <c r="O41" s="185">
        <f t="shared" si="4"/>
        <v>0</v>
      </c>
      <c r="P41" s="185">
        <v>0</v>
      </c>
      <c r="Q41" s="185">
        <f t="shared" si="5"/>
        <v>0</v>
      </c>
      <c r="R41" s="187"/>
      <c r="S41" s="187" t="s">
        <v>323</v>
      </c>
      <c r="T41" s="188" t="s">
        <v>274</v>
      </c>
      <c r="U41" s="159">
        <v>0</v>
      </c>
      <c r="V41" s="159">
        <f t="shared" si="6"/>
        <v>0</v>
      </c>
      <c r="W41" s="159"/>
      <c r="X41" s="159" t="s">
        <v>524</v>
      </c>
      <c r="Y41" s="159" t="s">
        <v>275</v>
      </c>
      <c r="Z41" s="149"/>
      <c r="AA41" s="149"/>
      <c r="AB41" s="149"/>
      <c r="AC41" s="149"/>
      <c r="AD41" s="149"/>
      <c r="AE41" s="149"/>
      <c r="AF41" s="149"/>
      <c r="AG41" s="149" t="s">
        <v>1798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32</v>
      </c>
      <c r="B42" s="183" t="s">
        <v>2132</v>
      </c>
      <c r="C42" s="191" t="s">
        <v>2133</v>
      </c>
      <c r="D42" s="184" t="s">
        <v>469</v>
      </c>
      <c r="E42" s="185">
        <v>1</v>
      </c>
      <c r="F42" s="186"/>
      <c r="G42" s="187">
        <f t="shared" si="0"/>
        <v>0</v>
      </c>
      <c r="H42" s="186"/>
      <c r="I42" s="187">
        <f t="shared" si="1"/>
        <v>0</v>
      </c>
      <c r="J42" s="186"/>
      <c r="K42" s="187">
        <f t="shared" si="2"/>
        <v>0</v>
      </c>
      <c r="L42" s="187">
        <v>21</v>
      </c>
      <c r="M42" s="187">
        <f t="shared" si="3"/>
        <v>0</v>
      </c>
      <c r="N42" s="185">
        <v>0</v>
      </c>
      <c r="O42" s="185">
        <f t="shared" si="4"/>
        <v>0</v>
      </c>
      <c r="P42" s="185">
        <v>0</v>
      </c>
      <c r="Q42" s="185">
        <f t="shared" si="5"/>
        <v>0</v>
      </c>
      <c r="R42" s="187"/>
      <c r="S42" s="187" t="s">
        <v>323</v>
      </c>
      <c r="T42" s="188" t="s">
        <v>274</v>
      </c>
      <c r="U42" s="159">
        <v>0</v>
      </c>
      <c r="V42" s="159">
        <f t="shared" si="6"/>
        <v>0</v>
      </c>
      <c r="W42" s="159"/>
      <c r="X42" s="159" t="s">
        <v>524</v>
      </c>
      <c r="Y42" s="159" t="s">
        <v>275</v>
      </c>
      <c r="Z42" s="149"/>
      <c r="AA42" s="149"/>
      <c r="AB42" s="149"/>
      <c r="AC42" s="149"/>
      <c r="AD42" s="149"/>
      <c r="AE42" s="149"/>
      <c r="AF42" s="149"/>
      <c r="AG42" s="149" t="s">
        <v>1798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33.75" outlineLevel="1">
      <c r="A43" s="182">
        <v>33</v>
      </c>
      <c r="B43" s="183" t="s">
        <v>2134</v>
      </c>
      <c r="C43" s="191" t="s">
        <v>2135</v>
      </c>
      <c r="D43" s="184" t="s">
        <v>2022</v>
      </c>
      <c r="E43" s="185">
        <v>1</v>
      </c>
      <c r="F43" s="186"/>
      <c r="G43" s="187">
        <f t="shared" si="0"/>
        <v>0</v>
      </c>
      <c r="H43" s="186"/>
      <c r="I43" s="187">
        <f t="shared" si="1"/>
        <v>0</v>
      </c>
      <c r="J43" s="186"/>
      <c r="K43" s="187">
        <f t="shared" si="2"/>
        <v>0</v>
      </c>
      <c r="L43" s="187">
        <v>21</v>
      </c>
      <c r="M43" s="187">
        <f t="shared" si="3"/>
        <v>0</v>
      </c>
      <c r="N43" s="185">
        <v>0</v>
      </c>
      <c r="O43" s="185">
        <f t="shared" si="4"/>
        <v>0</v>
      </c>
      <c r="P43" s="185">
        <v>0</v>
      </c>
      <c r="Q43" s="185">
        <f t="shared" si="5"/>
        <v>0</v>
      </c>
      <c r="R43" s="187"/>
      <c r="S43" s="187" t="s">
        <v>323</v>
      </c>
      <c r="T43" s="188" t="s">
        <v>274</v>
      </c>
      <c r="U43" s="159">
        <v>0</v>
      </c>
      <c r="V43" s="159">
        <f t="shared" si="6"/>
        <v>0</v>
      </c>
      <c r="W43" s="159"/>
      <c r="X43" s="159" t="s">
        <v>524</v>
      </c>
      <c r="Y43" s="159" t="s">
        <v>275</v>
      </c>
      <c r="Z43" s="149"/>
      <c r="AA43" s="149"/>
      <c r="AB43" s="149"/>
      <c r="AC43" s="149"/>
      <c r="AD43" s="149"/>
      <c r="AE43" s="149"/>
      <c r="AF43" s="149"/>
      <c r="AG43" s="149" t="s">
        <v>1798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33.75" outlineLevel="1">
      <c r="A44" s="182">
        <v>34</v>
      </c>
      <c r="B44" s="183" t="s">
        <v>2136</v>
      </c>
      <c r="C44" s="191" t="s">
        <v>2137</v>
      </c>
      <c r="D44" s="184" t="s">
        <v>2022</v>
      </c>
      <c r="E44" s="185">
        <v>1</v>
      </c>
      <c r="F44" s="186"/>
      <c r="G44" s="187">
        <f t="shared" si="0"/>
        <v>0</v>
      </c>
      <c r="H44" s="186"/>
      <c r="I44" s="187">
        <f t="shared" si="1"/>
        <v>0</v>
      </c>
      <c r="J44" s="186"/>
      <c r="K44" s="187">
        <f t="shared" si="2"/>
        <v>0</v>
      </c>
      <c r="L44" s="187">
        <v>21</v>
      </c>
      <c r="M44" s="187">
        <f t="shared" si="3"/>
        <v>0</v>
      </c>
      <c r="N44" s="185">
        <v>0</v>
      </c>
      <c r="O44" s="185">
        <f t="shared" si="4"/>
        <v>0</v>
      </c>
      <c r="P44" s="185">
        <v>0</v>
      </c>
      <c r="Q44" s="185">
        <f t="shared" si="5"/>
        <v>0</v>
      </c>
      <c r="R44" s="187"/>
      <c r="S44" s="187" t="s">
        <v>323</v>
      </c>
      <c r="T44" s="188" t="s">
        <v>274</v>
      </c>
      <c r="U44" s="159">
        <v>0</v>
      </c>
      <c r="V44" s="159">
        <f t="shared" si="6"/>
        <v>0</v>
      </c>
      <c r="W44" s="159"/>
      <c r="X44" s="159" t="s">
        <v>524</v>
      </c>
      <c r="Y44" s="159" t="s">
        <v>275</v>
      </c>
      <c r="Z44" s="149"/>
      <c r="AA44" s="149"/>
      <c r="AB44" s="149"/>
      <c r="AC44" s="149"/>
      <c r="AD44" s="149"/>
      <c r="AE44" s="149"/>
      <c r="AF44" s="149"/>
      <c r="AG44" s="149" t="s">
        <v>1798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35</v>
      </c>
      <c r="B45" s="183" t="s">
        <v>2138</v>
      </c>
      <c r="C45" s="191" t="s">
        <v>2139</v>
      </c>
      <c r="D45" s="184" t="s">
        <v>2022</v>
      </c>
      <c r="E45" s="185">
        <v>1</v>
      </c>
      <c r="F45" s="186"/>
      <c r="G45" s="187">
        <f t="shared" si="0"/>
        <v>0</v>
      </c>
      <c r="H45" s="186"/>
      <c r="I45" s="187">
        <f t="shared" si="1"/>
        <v>0</v>
      </c>
      <c r="J45" s="186"/>
      <c r="K45" s="187">
        <f t="shared" si="2"/>
        <v>0</v>
      </c>
      <c r="L45" s="187">
        <v>21</v>
      </c>
      <c r="M45" s="187">
        <f t="shared" si="3"/>
        <v>0</v>
      </c>
      <c r="N45" s="185">
        <v>0</v>
      </c>
      <c r="O45" s="185">
        <f t="shared" si="4"/>
        <v>0</v>
      </c>
      <c r="P45" s="185">
        <v>0</v>
      </c>
      <c r="Q45" s="185">
        <f t="shared" si="5"/>
        <v>0</v>
      </c>
      <c r="R45" s="187"/>
      <c r="S45" s="187" t="s">
        <v>323</v>
      </c>
      <c r="T45" s="188" t="s">
        <v>274</v>
      </c>
      <c r="U45" s="159">
        <v>0</v>
      </c>
      <c r="V45" s="159">
        <f t="shared" si="6"/>
        <v>0</v>
      </c>
      <c r="W45" s="159"/>
      <c r="X45" s="159" t="s">
        <v>524</v>
      </c>
      <c r="Y45" s="159" t="s">
        <v>275</v>
      </c>
      <c r="Z45" s="149"/>
      <c r="AA45" s="149"/>
      <c r="AB45" s="149"/>
      <c r="AC45" s="149"/>
      <c r="AD45" s="149"/>
      <c r="AE45" s="149"/>
      <c r="AF45" s="149"/>
      <c r="AG45" s="149" t="s">
        <v>1798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33.75" outlineLevel="1">
      <c r="A46" s="182">
        <v>36</v>
      </c>
      <c r="B46" s="183" t="s">
        <v>2140</v>
      </c>
      <c r="C46" s="191" t="s">
        <v>2141</v>
      </c>
      <c r="D46" s="184" t="s">
        <v>2022</v>
      </c>
      <c r="E46" s="185">
        <v>1</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524</v>
      </c>
      <c r="Y46" s="159" t="s">
        <v>275</v>
      </c>
      <c r="Z46" s="149"/>
      <c r="AA46" s="149"/>
      <c r="AB46" s="149"/>
      <c r="AC46" s="149"/>
      <c r="AD46" s="149"/>
      <c r="AE46" s="149"/>
      <c r="AF46" s="149"/>
      <c r="AG46" s="149" t="s">
        <v>1798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c r="A47" s="182">
        <v>37</v>
      </c>
      <c r="B47" s="183" t="s">
        <v>2142</v>
      </c>
      <c r="C47" s="191" t="s">
        <v>2143</v>
      </c>
      <c r="D47" s="184" t="s">
        <v>2022</v>
      </c>
      <c r="E47" s="185">
        <v>1</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524</v>
      </c>
      <c r="Y47" s="159" t="s">
        <v>275</v>
      </c>
      <c r="Z47" s="149"/>
      <c r="AA47" s="149"/>
      <c r="AB47" s="149"/>
      <c r="AC47" s="149"/>
      <c r="AD47" s="149"/>
      <c r="AE47" s="149"/>
      <c r="AF47" s="149"/>
      <c r="AG47" s="149" t="s">
        <v>1798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c r="A48" s="182">
        <v>38</v>
      </c>
      <c r="B48" s="183" t="s">
        <v>2144</v>
      </c>
      <c r="C48" s="191" t="s">
        <v>2145</v>
      </c>
      <c r="D48" s="184" t="s">
        <v>2022</v>
      </c>
      <c r="E48" s="185">
        <v>1</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524</v>
      </c>
      <c r="Y48" s="159" t="s">
        <v>275</v>
      </c>
      <c r="Z48" s="149"/>
      <c r="AA48" s="149"/>
      <c r="AB48" s="149"/>
      <c r="AC48" s="149"/>
      <c r="AD48" s="149"/>
      <c r="AE48" s="149"/>
      <c r="AF48" s="149"/>
      <c r="AG48" s="149" t="s">
        <v>1798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39</v>
      </c>
      <c r="B49" s="183" t="s">
        <v>2146</v>
      </c>
      <c r="C49" s="191" t="s">
        <v>2147</v>
      </c>
      <c r="D49" s="184" t="s">
        <v>2022</v>
      </c>
      <c r="E49" s="185">
        <v>2</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524</v>
      </c>
      <c r="Y49" s="159" t="s">
        <v>275</v>
      </c>
      <c r="Z49" s="149"/>
      <c r="AA49" s="149"/>
      <c r="AB49" s="149"/>
      <c r="AC49" s="149"/>
      <c r="AD49" s="149"/>
      <c r="AE49" s="149"/>
      <c r="AF49" s="149"/>
      <c r="AG49" s="149" t="s">
        <v>1798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40</v>
      </c>
      <c r="B50" s="183" t="s">
        <v>2148</v>
      </c>
      <c r="C50" s="191" t="s">
        <v>2149</v>
      </c>
      <c r="D50" s="184" t="s">
        <v>469</v>
      </c>
      <c r="E50" s="185">
        <v>4</v>
      </c>
      <c r="F50" s="186"/>
      <c r="G50" s="187">
        <f t="shared" si="0"/>
        <v>0</v>
      </c>
      <c r="H50" s="186"/>
      <c r="I50" s="187">
        <f t="shared" si="1"/>
        <v>0</v>
      </c>
      <c r="J50" s="186"/>
      <c r="K50" s="187">
        <f t="shared" si="2"/>
        <v>0</v>
      </c>
      <c r="L50" s="187">
        <v>21</v>
      </c>
      <c r="M50" s="187">
        <f t="shared" si="3"/>
        <v>0</v>
      </c>
      <c r="N50" s="185">
        <v>0</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1817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41</v>
      </c>
      <c r="B51" s="183" t="s">
        <v>2150</v>
      </c>
      <c r="C51" s="191" t="s">
        <v>2151</v>
      </c>
      <c r="D51" s="184" t="s">
        <v>469</v>
      </c>
      <c r="E51" s="185">
        <v>1</v>
      </c>
      <c r="F51" s="186"/>
      <c r="G51" s="187">
        <f t="shared" si="0"/>
        <v>0</v>
      </c>
      <c r="H51" s="186"/>
      <c r="I51" s="187">
        <f t="shared" si="1"/>
        <v>0</v>
      </c>
      <c r="J51" s="186"/>
      <c r="K51" s="187">
        <f t="shared" si="2"/>
        <v>0</v>
      </c>
      <c r="L51" s="187">
        <v>21</v>
      </c>
      <c r="M51" s="187">
        <f t="shared" si="3"/>
        <v>0</v>
      </c>
      <c r="N51" s="185">
        <v>0</v>
      </c>
      <c r="O51" s="185">
        <f t="shared" si="4"/>
        <v>0</v>
      </c>
      <c r="P51" s="185">
        <v>0</v>
      </c>
      <c r="Q51" s="185">
        <f t="shared" si="5"/>
        <v>0</v>
      </c>
      <c r="R51" s="187"/>
      <c r="S51" s="187" t="s">
        <v>323</v>
      </c>
      <c r="T51" s="188" t="s">
        <v>274</v>
      </c>
      <c r="U51" s="159">
        <v>0</v>
      </c>
      <c r="V51" s="159">
        <f t="shared" si="6"/>
        <v>0</v>
      </c>
      <c r="W51" s="159"/>
      <c r="X51" s="159" t="s">
        <v>337</v>
      </c>
      <c r="Y51" s="159" t="s">
        <v>275</v>
      </c>
      <c r="Z51" s="149"/>
      <c r="AA51" s="149"/>
      <c r="AB51" s="149"/>
      <c r="AC51" s="149"/>
      <c r="AD51" s="149"/>
      <c r="AE51" s="149"/>
      <c r="AF51" s="149"/>
      <c r="AG51" s="149" t="s">
        <v>1817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42</v>
      </c>
      <c r="B52" s="183" t="s">
        <v>2152</v>
      </c>
      <c r="C52" s="191" t="s">
        <v>2153</v>
      </c>
      <c r="D52" s="184" t="s">
        <v>1111</v>
      </c>
      <c r="E52" s="185">
        <v>90</v>
      </c>
      <c r="F52" s="186"/>
      <c r="G52" s="187">
        <f t="shared" si="0"/>
        <v>0</v>
      </c>
      <c r="H52" s="186"/>
      <c r="I52" s="187">
        <f t="shared" si="1"/>
        <v>0</v>
      </c>
      <c r="J52" s="186"/>
      <c r="K52" s="187">
        <f t="shared" si="2"/>
        <v>0</v>
      </c>
      <c r="L52" s="187">
        <v>21</v>
      </c>
      <c r="M52" s="187">
        <f t="shared" si="3"/>
        <v>0</v>
      </c>
      <c r="N52" s="185">
        <v>0</v>
      </c>
      <c r="O52" s="185">
        <f t="shared" si="4"/>
        <v>0</v>
      </c>
      <c r="P52" s="185">
        <v>0</v>
      </c>
      <c r="Q52" s="185">
        <f t="shared" si="5"/>
        <v>0</v>
      </c>
      <c r="R52" s="187"/>
      <c r="S52" s="187" t="s">
        <v>323</v>
      </c>
      <c r="T52" s="188" t="s">
        <v>274</v>
      </c>
      <c r="U52" s="159">
        <v>0</v>
      </c>
      <c r="V52" s="159">
        <f t="shared" si="6"/>
        <v>0</v>
      </c>
      <c r="W52" s="159"/>
      <c r="X52" s="159" t="s">
        <v>524</v>
      </c>
      <c r="Y52" s="159" t="s">
        <v>275</v>
      </c>
      <c r="Z52" s="149"/>
      <c r="AA52" s="149"/>
      <c r="AB52" s="149"/>
      <c r="AC52" s="149"/>
      <c r="AD52" s="149"/>
      <c r="AE52" s="149"/>
      <c r="AF52" s="149"/>
      <c r="AG52" s="149" t="s">
        <v>1798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v>43</v>
      </c>
      <c r="B53" s="183" t="s">
        <v>2154</v>
      </c>
      <c r="C53" s="191" t="s">
        <v>2155</v>
      </c>
      <c r="D53" s="184" t="s">
        <v>1111</v>
      </c>
      <c r="E53" s="185">
        <v>240</v>
      </c>
      <c r="F53" s="186"/>
      <c r="G53" s="187">
        <f t="shared" si="0"/>
        <v>0</v>
      </c>
      <c r="H53" s="186"/>
      <c r="I53" s="187">
        <f t="shared" si="1"/>
        <v>0</v>
      </c>
      <c r="J53" s="186"/>
      <c r="K53" s="187">
        <f t="shared" si="2"/>
        <v>0</v>
      </c>
      <c r="L53" s="187">
        <v>21</v>
      </c>
      <c r="M53" s="187">
        <f t="shared" si="3"/>
        <v>0</v>
      </c>
      <c r="N53" s="185">
        <v>0</v>
      </c>
      <c r="O53" s="185">
        <f t="shared" si="4"/>
        <v>0</v>
      </c>
      <c r="P53" s="185">
        <v>0</v>
      </c>
      <c r="Q53" s="185">
        <f t="shared" si="5"/>
        <v>0</v>
      </c>
      <c r="R53" s="187"/>
      <c r="S53" s="187" t="s">
        <v>323</v>
      </c>
      <c r="T53" s="188" t="s">
        <v>274</v>
      </c>
      <c r="U53" s="159">
        <v>0</v>
      </c>
      <c r="V53" s="159">
        <f t="shared" si="6"/>
        <v>0</v>
      </c>
      <c r="W53" s="159"/>
      <c r="X53" s="159" t="s">
        <v>337</v>
      </c>
      <c r="Y53" s="159" t="s">
        <v>275</v>
      </c>
      <c r="Z53" s="149"/>
      <c r="AA53" s="149"/>
      <c r="AB53" s="149"/>
      <c r="AC53" s="149"/>
      <c r="AD53" s="149"/>
      <c r="AE53" s="149"/>
      <c r="AF53" s="149"/>
      <c r="AG53" s="149" t="s">
        <v>1817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112</v>
      </c>
      <c r="C54" s="189" t="s">
        <v>113</v>
      </c>
      <c r="D54" s="166"/>
      <c r="E54" s="167"/>
      <c r="F54" s="168"/>
      <c r="G54" s="168">
        <f>SUMIF(AG55:AG58,"&lt;&gt;NOR",G55:G58)</f>
        <v>0</v>
      </c>
      <c r="H54" s="168"/>
      <c r="I54" s="168">
        <f>SUM(I55:I58)</f>
        <v>0</v>
      </c>
      <c r="J54" s="168"/>
      <c r="K54" s="168">
        <f>SUM(K55:K58)</f>
        <v>0</v>
      </c>
      <c r="L54" s="168"/>
      <c r="M54" s="168">
        <f>SUM(M55:M58)</f>
        <v>0</v>
      </c>
      <c r="N54" s="167"/>
      <c r="O54" s="167">
        <f>SUM(O55:O58)</f>
        <v>0</v>
      </c>
      <c r="P54" s="167"/>
      <c r="Q54" s="167">
        <f>SUM(Q55:Q58)</f>
        <v>0</v>
      </c>
      <c r="R54" s="168"/>
      <c r="S54" s="168"/>
      <c r="T54" s="169"/>
      <c r="U54" s="163"/>
      <c r="V54" s="163">
        <f>SUM(V55:V58)</f>
        <v>0</v>
      </c>
      <c r="W54" s="163"/>
      <c r="X54" s="163"/>
      <c r="Y54" s="163"/>
      <c r="AG54" t="s">
        <v>269</v>
      </c>
    </row>
    <row r="55" spans="1:60" outlineLevel="1">
      <c r="A55" s="182">
        <v>44</v>
      </c>
      <c r="B55" s="183" t="s">
        <v>2156</v>
      </c>
      <c r="C55" s="191" t="s">
        <v>2157</v>
      </c>
      <c r="D55" s="184" t="s">
        <v>2022</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524</v>
      </c>
      <c r="Y55" s="159" t="s">
        <v>275</v>
      </c>
      <c r="Z55" s="149"/>
      <c r="AA55" s="149"/>
      <c r="AB55" s="149"/>
      <c r="AC55" s="149"/>
      <c r="AD55" s="149"/>
      <c r="AE55" s="149"/>
      <c r="AF55" s="149"/>
      <c r="AG55" s="149" t="s">
        <v>1798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45</v>
      </c>
      <c r="B56" s="183" t="s">
        <v>2158</v>
      </c>
      <c r="C56" s="191" t="s">
        <v>2159</v>
      </c>
      <c r="D56" s="184" t="s">
        <v>2022</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524</v>
      </c>
      <c r="Y56" s="159" t="s">
        <v>275</v>
      </c>
      <c r="Z56" s="149"/>
      <c r="AA56" s="149"/>
      <c r="AB56" s="149"/>
      <c r="AC56" s="149"/>
      <c r="AD56" s="149"/>
      <c r="AE56" s="149"/>
      <c r="AF56" s="149"/>
      <c r="AG56" s="149" t="s">
        <v>1798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46</v>
      </c>
      <c r="B57" s="183" t="s">
        <v>2160</v>
      </c>
      <c r="C57" s="191" t="s">
        <v>2161</v>
      </c>
      <c r="D57" s="184" t="s">
        <v>469</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1817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47</v>
      </c>
      <c r="B58" s="183" t="s">
        <v>2162</v>
      </c>
      <c r="C58" s="191" t="s">
        <v>2163</v>
      </c>
      <c r="D58" s="184" t="s">
        <v>1111</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524</v>
      </c>
      <c r="Y58" s="159" t="s">
        <v>275</v>
      </c>
      <c r="Z58" s="149"/>
      <c r="AA58" s="149"/>
      <c r="AB58" s="149"/>
      <c r="AC58" s="149"/>
      <c r="AD58" s="149"/>
      <c r="AE58" s="149"/>
      <c r="AF58" s="149"/>
      <c r="AG58" s="149" t="s">
        <v>1798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c r="A59" s="164" t="s">
        <v>268</v>
      </c>
      <c r="B59" s="165" t="s">
        <v>114</v>
      </c>
      <c r="C59" s="189" t="s">
        <v>115</v>
      </c>
      <c r="D59" s="166"/>
      <c r="E59" s="167"/>
      <c r="F59" s="168"/>
      <c r="G59" s="168">
        <f>SUMIF(AG60:AG69,"&lt;&gt;NOR",G60:G69)</f>
        <v>0</v>
      </c>
      <c r="H59" s="168"/>
      <c r="I59" s="168">
        <f>SUM(I60:I69)</f>
        <v>0</v>
      </c>
      <c r="J59" s="168"/>
      <c r="K59" s="168">
        <f>SUM(K60:K69)</f>
        <v>0</v>
      </c>
      <c r="L59" s="168"/>
      <c r="M59" s="168">
        <f>SUM(M60:M69)</f>
        <v>0</v>
      </c>
      <c r="N59" s="167"/>
      <c r="O59" s="167">
        <f>SUM(O60:O69)</f>
        <v>0</v>
      </c>
      <c r="P59" s="167"/>
      <c r="Q59" s="167">
        <f>SUM(Q60:Q69)</f>
        <v>0</v>
      </c>
      <c r="R59" s="168"/>
      <c r="S59" s="168"/>
      <c r="T59" s="169"/>
      <c r="U59" s="163"/>
      <c r="V59" s="163">
        <f>SUM(V60:V69)</f>
        <v>0</v>
      </c>
      <c r="W59" s="163"/>
      <c r="X59" s="163"/>
      <c r="Y59" s="163"/>
      <c r="AG59" t="s">
        <v>269</v>
      </c>
    </row>
    <row r="60" spans="1:60" ht="22.5" outlineLevel="1">
      <c r="A60" s="182">
        <v>48</v>
      </c>
      <c r="B60" s="183" t="s">
        <v>2164</v>
      </c>
      <c r="C60" s="191" t="s">
        <v>2165</v>
      </c>
      <c r="D60" s="184" t="s">
        <v>2022</v>
      </c>
      <c r="E60" s="185">
        <v>2</v>
      </c>
      <c r="F60" s="186"/>
      <c r="G60" s="187">
        <f t="shared" ref="G60:G69" si="7">ROUND(E60*F60,2)</f>
        <v>0</v>
      </c>
      <c r="H60" s="186"/>
      <c r="I60" s="187">
        <f t="shared" ref="I60:I69" si="8">ROUND(E60*H60,2)</f>
        <v>0</v>
      </c>
      <c r="J60" s="186"/>
      <c r="K60" s="187">
        <f t="shared" ref="K60:K69" si="9">ROUND(E60*J60,2)</f>
        <v>0</v>
      </c>
      <c r="L60" s="187">
        <v>21</v>
      </c>
      <c r="M60" s="187">
        <f t="shared" ref="M60:M69" si="10">G60*(1+L60/100)</f>
        <v>0</v>
      </c>
      <c r="N60" s="185">
        <v>0</v>
      </c>
      <c r="O60" s="185">
        <f t="shared" ref="O60:O69" si="11">ROUND(E60*N60,2)</f>
        <v>0</v>
      </c>
      <c r="P60" s="185">
        <v>0</v>
      </c>
      <c r="Q60" s="185">
        <f t="shared" ref="Q60:Q69" si="12">ROUND(E60*P60,2)</f>
        <v>0</v>
      </c>
      <c r="R60" s="187"/>
      <c r="S60" s="187" t="s">
        <v>323</v>
      </c>
      <c r="T60" s="188" t="s">
        <v>274</v>
      </c>
      <c r="U60" s="159">
        <v>0</v>
      </c>
      <c r="V60" s="159">
        <f t="shared" ref="V60:V69" si="13">ROUND(E60*U60,2)</f>
        <v>0</v>
      </c>
      <c r="W60" s="159"/>
      <c r="X60" s="159" t="s">
        <v>524</v>
      </c>
      <c r="Y60" s="159" t="s">
        <v>275</v>
      </c>
      <c r="Z60" s="149"/>
      <c r="AA60" s="149"/>
      <c r="AB60" s="149"/>
      <c r="AC60" s="149"/>
      <c r="AD60" s="149"/>
      <c r="AE60" s="149"/>
      <c r="AF60" s="149"/>
      <c r="AG60" s="149" t="s">
        <v>1798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49</v>
      </c>
      <c r="B61" s="183" t="s">
        <v>2166</v>
      </c>
      <c r="C61" s="191" t="s">
        <v>2167</v>
      </c>
      <c r="D61" s="184" t="s">
        <v>2022</v>
      </c>
      <c r="E61" s="185">
        <v>1</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524</v>
      </c>
      <c r="Y61" s="159" t="s">
        <v>275</v>
      </c>
      <c r="Z61" s="149"/>
      <c r="AA61" s="149"/>
      <c r="AB61" s="149"/>
      <c r="AC61" s="149"/>
      <c r="AD61" s="149"/>
      <c r="AE61" s="149"/>
      <c r="AF61" s="149"/>
      <c r="AG61" s="149" t="s">
        <v>1798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50</v>
      </c>
      <c r="B62" s="183" t="s">
        <v>2168</v>
      </c>
      <c r="C62" s="191" t="s">
        <v>2169</v>
      </c>
      <c r="D62" s="184" t="s">
        <v>2022</v>
      </c>
      <c r="E62" s="185">
        <v>1</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524</v>
      </c>
      <c r="Y62" s="159" t="s">
        <v>275</v>
      </c>
      <c r="Z62" s="149"/>
      <c r="AA62" s="149"/>
      <c r="AB62" s="149"/>
      <c r="AC62" s="149"/>
      <c r="AD62" s="149"/>
      <c r="AE62" s="149"/>
      <c r="AF62" s="149"/>
      <c r="AG62" s="149" t="s">
        <v>1798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51</v>
      </c>
      <c r="B63" s="183" t="s">
        <v>2170</v>
      </c>
      <c r="C63" s="191" t="s">
        <v>2133</v>
      </c>
      <c r="D63" s="184" t="s">
        <v>469</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524</v>
      </c>
      <c r="Y63" s="159" t="s">
        <v>275</v>
      </c>
      <c r="Z63" s="149"/>
      <c r="AA63" s="149"/>
      <c r="AB63" s="149"/>
      <c r="AC63" s="149"/>
      <c r="AD63" s="149"/>
      <c r="AE63" s="149"/>
      <c r="AF63" s="149"/>
      <c r="AG63" s="149" t="s">
        <v>1798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52</v>
      </c>
      <c r="B64" s="183" t="s">
        <v>2171</v>
      </c>
      <c r="C64" s="191" t="s">
        <v>2172</v>
      </c>
      <c r="D64" s="184" t="s">
        <v>469</v>
      </c>
      <c r="E64" s="185">
        <v>2</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1817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53</v>
      </c>
      <c r="B65" s="183" t="s">
        <v>2173</v>
      </c>
      <c r="C65" s="191" t="s">
        <v>2151</v>
      </c>
      <c r="D65" s="184" t="s">
        <v>469</v>
      </c>
      <c r="E65" s="185">
        <v>3</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1817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54</v>
      </c>
      <c r="B66" s="183" t="s">
        <v>2174</v>
      </c>
      <c r="C66" s="191" t="s">
        <v>2159</v>
      </c>
      <c r="D66" s="184" t="s">
        <v>2022</v>
      </c>
      <c r="E66" s="185">
        <v>1</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55</v>
      </c>
      <c r="B67" s="183" t="s">
        <v>2175</v>
      </c>
      <c r="C67" s="191" t="s">
        <v>2176</v>
      </c>
      <c r="D67" s="184" t="s">
        <v>2022</v>
      </c>
      <c r="E67" s="185">
        <v>1</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56</v>
      </c>
      <c r="B68" s="183" t="s">
        <v>2177</v>
      </c>
      <c r="C68" s="191" t="s">
        <v>2153</v>
      </c>
      <c r="D68" s="184" t="s">
        <v>1111</v>
      </c>
      <c r="E68" s="185">
        <v>2</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2">
        <v>57</v>
      </c>
      <c r="B69" s="183" t="s">
        <v>2178</v>
      </c>
      <c r="C69" s="191" t="s">
        <v>2179</v>
      </c>
      <c r="D69" s="184" t="s">
        <v>1111</v>
      </c>
      <c r="E69" s="185">
        <v>3</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1817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c r="A70" s="164" t="s">
        <v>268</v>
      </c>
      <c r="B70" s="165" t="s">
        <v>165</v>
      </c>
      <c r="C70" s="189" t="s">
        <v>166</v>
      </c>
      <c r="D70" s="166"/>
      <c r="E70" s="167"/>
      <c r="F70" s="168"/>
      <c r="G70" s="168">
        <f>SUMIF(AG71:AG71,"&lt;&gt;NOR",G71:G71)</f>
        <v>0</v>
      </c>
      <c r="H70" s="168"/>
      <c r="I70" s="168">
        <f>SUM(I71:I71)</f>
        <v>0</v>
      </c>
      <c r="J70" s="168"/>
      <c r="K70" s="168">
        <f>SUM(K71:K71)</f>
        <v>0</v>
      </c>
      <c r="L70" s="168"/>
      <c r="M70" s="168">
        <f>SUM(M71:M71)</f>
        <v>0</v>
      </c>
      <c r="N70" s="167"/>
      <c r="O70" s="167">
        <f>SUM(O71:O71)</f>
        <v>0</v>
      </c>
      <c r="P70" s="167"/>
      <c r="Q70" s="167">
        <f>SUM(Q71:Q71)</f>
        <v>0</v>
      </c>
      <c r="R70" s="168"/>
      <c r="S70" s="168"/>
      <c r="T70" s="169"/>
      <c r="U70" s="163"/>
      <c r="V70" s="163">
        <f>SUM(V71:V71)</f>
        <v>0</v>
      </c>
      <c r="W70" s="163"/>
      <c r="X70" s="163"/>
      <c r="Y70" s="163"/>
      <c r="AG70" t="s">
        <v>269</v>
      </c>
    </row>
    <row r="71" spans="1:60" outlineLevel="1">
      <c r="A71" s="182">
        <v>58</v>
      </c>
      <c r="B71" s="183" t="s">
        <v>2180</v>
      </c>
      <c r="C71" s="191" t="s">
        <v>2181</v>
      </c>
      <c r="D71" s="184" t="s">
        <v>433</v>
      </c>
      <c r="E71" s="185">
        <v>4</v>
      </c>
      <c r="F71" s="186"/>
      <c r="G71" s="187">
        <f>ROUND(E71*F71,2)</f>
        <v>0</v>
      </c>
      <c r="H71" s="186"/>
      <c r="I71" s="187">
        <f>ROUND(E71*H71,2)</f>
        <v>0</v>
      </c>
      <c r="J71" s="186"/>
      <c r="K71" s="187">
        <f>ROUND(E71*J71,2)</f>
        <v>0</v>
      </c>
      <c r="L71" s="187">
        <v>21</v>
      </c>
      <c r="M71" s="187">
        <f>G71*(1+L71/100)</f>
        <v>0</v>
      </c>
      <c r="N71" s="185">
        <v>0</v>
      </c>
      <c r="O71" s="185">
        <f>ROUND(E71*N71,2)</f>
        <v>0</v>
      </c>
      <c r="P71" s="185">
        <v>0</v>
      </c>
      <c r="Q71" s="185">
        <f>ROUND(E71*P71,2)</f>
        <v>0</v>
      </c>
      <c r="R71" s="187"/>
      <c r="S71" s="187" t="s">
        <v>323</v>
      </c>
      <c r="T71" s="188" t="s">
        <v>274</v>
      </c>
      <c r="U71" s="159">
        <v>0</v>
      </c>
      <c r="V71" s="159">
        <f>ROUND(E71*U71,2)</f>
        <v>0</v>
      </c>
      <c r="W71" s="159"/>
      <c r="X71" s="159" t="s">
        <v>337</v>
      </c>
      <c r="Y71" s="159" t="s">
        <v>275</v>
      </c>
      <c r="Z71" s="149"/>
      <c r="AA71" s="149"/>
      <c r="AB71" s="149"/>
      <c r="AC71" s="149"/>
      <c r="AD71" s="149"/>
      <c r="AE71" s="149"/>
      <c r="AF71" s="149"/>
      <c r="AG71" s="149" t="s">
        <v>1817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c r="A72" s="164" t="s">
        <v>268</v>
      </c>
      <c r="B72" s="165" t="s">
        <v>161</v>
      </c>
      <c r="C72" s="189" t="s">
        <v>162</v>
      </c>
      <c r="D72" s="166"/>
      <c r="E72" s="167"/>
      <c r="F72" s="168"/>
      <c r="G72" s="168">
        <f>SUMIF(AG73:AG73,"&lt;&gt;NOR",G73:G73)</f>
        <v>0</v>
      </c>
      <c r="H72" s="168"/>
      <c r="I72" s="168">
        <f>SUM(I73:I73)</f>
        <v>0</v>
      </c>
      <c r="J72" s="168"/>
      <c r="K72" s="168">
        <f>SUM(K73:K73)</f>
        <v>0</v>
      </c>
      <c r="L72" s="168"/>
      <c r="M72" s="168">
        <f>SUM(M73:M73)</f>
        <v>0</v>
      </c>
      <c r="N72" s="167"/>
      <c r="O72" s="167">
        <f>SUM(O73:O73)</f>
        <v>0</v>
      </c>
      <c r="P72" s="167"/>
      <c r="Q72" s="167">
        <f>SUM(Q73:Q73)</f>
        <v>0</v>
      </c>
      <c r="R72" s="168"/>
      <c r="S72" s="168"/>
      <c r="T72" s="169"/>
      <c r="U72" s="163"/>
      <c r="V72" s="163">
        <f>SUM(V73:V73)</f>
        <v>0</v>
      </c>
      <c r="W72" s="163"/>
      <c r="X72" s="163"/>
      <c r="Y72" s="163"/>
      <c r="AG72" t="s">
        <v>269</v>
      </c>
    </row>
    <row r="73" spans="1:60" outlineLevel="1">
      <c r="A73" s="182">
        <v>59</v>
      </c>
      <c r="B73" s="183" t="s">
        <v>2182</v>
      </c>
      <c r="C73" s="191" t="s">
        <v>2183</v>
      </c>
      <c r="D73" s="184" t="s">
        <v>433</v>
      </c>
      <c r="E73" s="185">
        <v>154</v>
      </c>
      <c r="F73" s="186"/>
      <c r="G73" s="187">
        <f>ROUND(E73*F73,2)</f>
        <v>0</v>
      </c>
      <c r="H73" s="186"/>
      <c r="I73" s="187">
        <f>ROUND(E73*H73,2)</f>
        <v>0</v>
      </c>
      <c r="J73" s="186"/>
      <c r="K73" s="187">
        <f>ROUND(E73*J73,2)</f>
        <v>0</v>
      </c>
      <c r="L73" s="187">
        <v>21</v>
      </c>
      <c r="M73" s="187">
        <f>G73*(1+L73/100)</f>
        <v>0</v>
      </c>
      <c r="N73" s="185">
        <v>0</v>
      </c>
      <c r="O73" s="185">
        <f>ROUND(E73*N73,2)</f>
        <v>0</v>
      </c>
      <c r="P73" s="185">
        <v>0</v>
      </c>
      <c r="Q73" s="185">
        <f>ROUND(E73*P73,2)</f>
        <v>0</v>
      </c>
      <c r="R73" s="187"/>
      <c r="S73" s="187" t="s">
        <v>323</v>
      </c>
      <c r="T73" s="188" t="s">
        <v>274</v>
      </c>
      <c r="U73" s="159">
        <v>0</v>
      </c>
      <c r="V73" s="159">
        <f>ROUND(E73*U73,2)</f>
        <v>0</v>
      </c>
      <c r="W73" s="159"/>
      <c r="X73" s="159" t="s">
        <v>524</v>
      </c>
      <c r="Y73" s="159" t="s">
        <v>275</v>
      </c>
      <c r="Z73" s="149"/>
      <c r="AA73" s="149"/>
      <c r="AB73" s="149"/>
      <c r="AC73" s="149"/>
      <c r="AD73" s="149"/>
      <c r="AE73" s="149"/>
      <c r="AF73" s="149"/>
      <c r="AG73" s="149" t="s">
        <v>1798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c r="A74" s="164" t="s">
        <v>268</v>
      </c>
      <c r="B74" s="165" t="s">
        <v>167</v>
      </c>
      <c r="C74" s="189" t="s">
        <v>168</v>
      </c>
      <c r="D74" s="166"/>
      <c r="E74" s="167"/>
      <c r="F74" s="168"/>
      <c r="G74" s="168">
        <f>SUMIF(AG75:AG78,"&lt;&gt;NOR",G75:G78)</f>
        <v>0</v>
      </c>
      <c r="H74" s="168"/>
      <c r="I74" s="168">
        <f>SUM(I75:I78)</f>
        <v>0</v>
      </c>
      <c r="J74" s="168"/>
      <c r="K74" s="168">
        <f>SUM(K75:K78)</f>
        <v>0</v>
      </c>
      <c r="L74" s="168"/>
      <c r="M74" s="168">
        <f>SUM(M75:M78)</f>
        <v>0</v>
      </c>
      <c r="N74" s="167"/>
      <c r="O74" s="167">
        <f>SUM(O75:O78)</f>
        <v>0</v>
      </c>
      <c r="P74" s="167"/>
      <c r="Q74" s="167">
        <f>SUM(Q75:Q78)</f>
        <v>0</v>
      </c>
      <c r="R74" s="168"/>
      <c r="S74" s="168"/>
      <c r="T74" s="169"/>
      <c r="U74" s="163"/>
      <c r="V74" s="163">
        <f>SUM(V75:V78)</f>
        <v>0</v>
      </c>
      <c r="W74" s="163"/>
      <c r="X74" s="163"/>
      <c r="Y74" s="163"/>
      <c r="AG74" t="s">
        <v>269</v>
      </c>
    </row>
    <row r="75" spans="1:60" outlineLevel="1">
      <c r="A75" s="182">
        <v>60</v>
      </c>
      <c r="B75" s="183" t="s">
        <v>2184</v>
      </c>
      <c r="C75" s="191" t="s">
        <v>2185</v>
      </c>
      <c r="D75" s="184" t="s">
        <v>838</v>
      </c>
      <c r="E75" s="185">
        <v>40</v>
      </c>
      <c r="F75" s="186"/>
      <c r="G75" s="187">
        <f>ROUND(E75*F75,2)</f>
        <v>0</v>
      </c>
      <c r="H75" s="186"/>
      <c r="I75" s="187">
        <f>ROUND(E75*H75,2)</f>
        <v>0</v>
      </c>
      <c r="J75" s="186"/>
      <c r="K75" s="187">
        <f>ROUND(E75*J75,2)</f>
        <v>0</v>
      </c>
      <c r="L75" s="187">
        <v>21</v>
      </c>
      <c r="M75" s="187">
        <f>G75*(1+L75/100)</f>
        <v>0</v>
      </c>
      <c r="N75" s="185">
        <v>0</v>
      </c>
      <c r="O75" s="185">
        <f>ROUND(E75*N75,2)</f>
        <v>0</v>
      </c>
      <c r="P75" s="185">
        <v>0</v>
      </c>
      <c r="Q75" s="185">
        <f>ROUND(E75*P75,2)</f>
        <v>0</v>
      </c>
      <c r="R75" s="187"/>
      <c r="S75" s="187" t="s">
        <v>323</v>
      </c>
      <c r="T75" s="188" t="s">
        <v>274</v>
      </c>
      <c r="U75" s="159">
        <v>0</v>
      </c>
      <c r="V75" s="159">
        <f>ROUND(E75*U75,2)</f>
        <v>0</v>
      </c>
      <c r="W75" s="159"/>
      <c r="X75" s="159" t="s">
        <v>337</v>
      </c>
      <c r="Y75" s="159" t="s">
        <v>275</v>
      </c>
      <c r="Z75" s="149"/>
      <c r="AA75" s="149"/>
      <c r="AB75" s="149"/>
      <c r="AC75" s="149"/>
      <c r="AD75" s="149"/>
      <c r="AE75" s="149"/>
      <c r="AF75" s="149"/>
      <c r="AG75" s="149" t="s">
        <v>1817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61</v>
      </c>
      <c r="B76" s="183" t="s">
        <v>2186</v>
      </c>
      <c r="C76" s="191" t="s">
        <v>2187</v>
      </c>
      <c r="D76" s="184" t="s">
        <v>838</v>
      </c>
      <c r="E76" s="185">
        <v>20</v>
      </c>
      <c r="F76" s="186"/>
      <c r="G76" s="187">
        <f>ROUND(E76*F76,2)</f>
        <v>0</v>
      </c>
      <c r="H76" s="186"/>
      <c r="I76" s="187">
        <f>ROUND(E76*H76,2)</f>
        <v>0</v>
      </c>
      <c r="J76" s="186"/>
      <c r="K76" s="187">
        <f>ROUND(E76*J76,2)</f>
        <v>0</v>
      </c>
      <c r="L76" s="187">
        <v>21</v>
      </c>
      <c r="M76" s="187">
        <f>G76*(1+L76/100)</f>
        <v>0</v>
      </c>
      <c r="N76" s="185">
        <v>0</v>
      </c>
      <c r="O76" s="185">
        <f>ROUND(E76*N76,2)</f>
        <v>0</v>
      </c>
      <c r="P76" s="185">
        <v>0</v>
      </c>
      <c r="Q76" s="185">
        <f>ROUND(E76*P76,2)</f>
        <v>0</v>
      </c>
      <c r="R76" s="187"/>
      <c r="S76" s="187" t="s">
        <v>323</v>
      </c>
      <c r="T76" s="188" t="s">
        <v>274</v>
      </c>
      <c r="U76" s="159">
        <v>0</v>
      </c>
      <c r="V76" s="159">
        <f>ROUND(E76*U76,2)</f>
        <v>0</v>
      </c>
      <c r="W76" s="159"/>
      <c r="X76" s="159" t="s">
        <v>337</v>
      </c>
      <c r="Y76" s="159" t="s">
        <v>275</v>
      </c>
      <c r="Z76" s="149"/>
      <c r="AA76" s="149"/>
      <c r="AB76" s="149"/>
      <c r="AC76" s="149"/>
      <c r="AD76" s="149"/>
      <c r="AE76" s="149"/>
      <c r="AF76" s="149"/>
      <c r="AG76" s="149" t="s">
        <v>1817</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62</v>
      </c>
      <c r="B77" s="183" t="s">
        <v>2188</v>
      </c>
      <c r="C77" s="191" t="s">
        <v>2189</v>
      </c>
      <c r="D77" s="184" t="s">
        <v>838</v>
      </c>
      <c r="E77" s="185">
        <v>20</v>
      </c>
      <c r="F77" s="186"/>
      <c r="G77" s="187">
        <f>ROUND(E77*F77,2)</f>
        <v>0</v>
      </c>
      <c r="H77" s="186"/>
      <c r="I77" s="187">
        <f>ROUND(E77*H77,2)</f>
        <v>0</v>
      </c>
      <c r="J77" s="186"/>
      <c r="K77" s="187">
        <f>ROUND(E77*J77,2)</f>
        <v>0</v>
      </c>
      <c r="L77" s="187">
        <v>21</v>
      </c>
      <c r="M77" s="187">
        <f>G77*(1+L77/100)</f>
        <v>0</v>
      </c>
      <c r="N77" s="185">
        <v>0</v>
      </c>
      <c r="O77" s="185">
        <f>ROUND(E77*N77,2)</f>
        <v>0</v>
      </c>
      <c r="P77" s="185">
        <v>0</v>
      </c>
      <c r="Q77" s="185">
        <f>ROUND(E77*P77,2)</f>
        <v>0</v>
      </c>
      <c r="R77" s="187"/>
      <c r="S77" s="187" t="s">
        <v>323</v>
      </c>
      <c r="T77" s="188" t="s">
        <v>274</v>
      </c>
      <c r="U77" s="159">
        <v>0</v>
      </c>
      <c r="V77" s="159">
        <f>ROUND(E77*U77,2)</f>
        <v>0</v>
      </c>
      <c r="W77" s="159"/>
      <c r="X77" s="159" t="s">
        <v>337</v>
      </c>
      <c r="Y77" s="159" t="s">
        <v>275</v>
      </c>
      <c r="Z77" s="149"/>
      <c r="AA77" s="149"/>
      <c r="AB77" s="149"/>
      <c r="AC77" s="149"/>
      <c r="AD77" s="149"/>
      <c r="AE77" s="149"/>
      <c r="AF77" s="149"/>
      <c r="AG77" s="149" t="s">
        <v>1817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74">
        <v>63</v>
      </c>
      <c r="B78" s="175" t="s">
        <v>2190</v>
      </c>
      <c r="C78" s="190" t="s">
        <v>2191</v>
      </c>
      <c r="D78" s="176" t="s">
        <v>838</v>
      </c>
      <c r="E78" s="177">
        <v>2</v>
      </c>
      <c r="F78" s="178"/>
      <c r="G78" s="179">
        <f>ROUND(E78*F78,2)</f>
        <v>0</v>
      </c>
      <c r="H78" s="178"/>
      <c r="I78" s="179">
        <f>ROUND(E78*H78,2)</f>
        <v>0</v>
      </c>
      <c r="J78" s="178"/>
      <c r="K78" s="179">
        <f>ROUND(E78*J78,2)</f>
        <v>0</v>
      </c>
      <c r="L78" s="179">
        <v>21</v>
      </c>
      <c r="M78" s="179">
        <f>G78*(1+L78/100)</f>
        <v>0</v>
      </c>
      <c r="N78" s="177">
        <v>0</v>
      </c>
      <c r="O78" s="177">
        <f>ROUND(E78*N78,2)</f>
        <v>0</v>
      </c>
      <c r="P78" s="177">
        <v>0</v>
      </c>
      <c r="Q78" s="177">
        <f>ROUND(E78*P78,2)</f>
        <v>0</v>
      </c>
      <c r="R78" s="179"/>
      <c r="S78" s="179" t="s">
        <v>323</v>
      </c>
      <c r="T78" s="180" t="s">
        <v>274</v>
      </c>
      <c r="U78" s="159">
        <v>0</v>
      </c>
      <c r="V78" s="159">
        <f>ROUND(E78*U78,2)</f>
        <v>0</v>
      </c>
      <c r="W78" s="159"/>
      <c r="X78" s="159" t="s">
        <v>337</v>
      </c>
      <c r="Y78" s="159" t="s">
        <v>275</v>
      </c>
      <c r="Z78" s="149"/>
      <c r="AA78" s="149"/>
      <c r="AB78" s="149"/>
      <c r="AC78" s="149"/>
      <c r="AD78" s="149"/>
      <c r="AE78" s="149"/>
      <c r="AF78" s="149"/>
      <c r="AG78" s="149" t="s">
        <v>1817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c r="A79" s="3"/>
      <c r="B79" s="4"/>
      <c r="C79" s="192"/>
      <c r="D79" s="6"/>
      <c r="E79" s="3"/>
      <c r="F79" s="3"/>
      <c r="G79" s="3"/>
      <c r="H79" s="3"/>
      <c r="I79" s="3"/>
      <c r="J79" s="3"/>
      <c r="K79" s="3"/>
      <c r="L79" s="3"/>
      <c r="M79" s="3"/>
      <c r="N79" s="3"/>
      <c r="O79" s="3"/>
      <c r="P79" s="3"/>
      <c r="Q79" s="3"/>
      <c r="R79" s="3"/>
      <c r="S79" s="3"/>
      <c r="T79" s="3"/>
      <c r="U79" s="3"/>
      <c r="V79" s="3"/>
      <c r="W79" s="3"/>
      <c r="X79" s="3"/>
      <c r="Y79" s="3"/>
      <c r="AE79">
        <v>12</v>
      </c>
      <c r="AF79">
        <v>21</v>
      </c>
      <c r="AG79" t="s">
        <v>254</v>
      </c>
    </row>
    <row r="80" spans="1:60">
      <c r="A80" s="152"/>
      <c r="B80" s="153" t="s">
        <v>29</v>
      </c>
      <c r="C80" s="193"/>
      <c r="D80" s="154"/>
      <c r="E80" s="155"/>
      <c r="F80" s="155"/>
      <c r="G80" s="173">
        <f>G8+G54+G59+G70+G72+G74</f>
        <v>0</v>
      </c>
      <c r="H80" s="3"/>
      <c r="I80" s="3"/>
      <c r="J80" s="3"/>
      <c r="K80" s="3"/>
      <c r="L80" s="3"/>
      <c r="M80" s="3"/>
      <c r="N80" s="3"/>
      <c r="O80" s="3"/>
      <c r="P80" s="3"/>
      <c r="Q80" s="3"/>
      <c r="R80" s="3"/>
      <c r="S80" s="3"/>
      <c r="T80" s="3"/>
      <c r="U80" s="3"/>
      <c r="V80" s="3"/>
      <c r="W80" s="3"/>
      <c r="X80" s="3"/>
      <c r="Y80" s="3"/>
      <c r="AE80">
        <f>SUMIF(L7:L78,AE79,G7:G78)</f>
        <v>0</v>
      </c>
      <c r="AF80">
        <f>SUMIF(L7:L78,AF79,G7:G78)</f>
        <v>0</v>
      </c>
      <c r="AG80" t="s">
        <v>329</v>
      </c>
    </row>
    <row r="81" spans="3:33">
      <c r="C81" s="194"/>
      <c r="D81" s="10"/>
      <c r="AG81" t="s">
        <v>331</v>
      </c>
    </row>
    <row r="82" spans="3:33">
      <c r="D82" s="10"/>
    </row>
    <row r="83" spans="3:33">
      <c r="D83" s="10"/>
    </row>
    <row r="84" spans="3:33">
      <c r="D84" s="10"/>
    </row>
    <row r="85" spans="3:33">
      <c r="D85" s="10"/>
    </row>
    <row r="86" spans="3:33">
      <c r="D86" s="10"/>
    </row>
    <row r="87" spans="3:33">
      <c r="D87" s="10"/>
    </row>
    <row r="88" spans="3:33">
      <c r="D88" s="10"/>
    </row>
    <row r="89" spans="3:33">
      <c r="D89" s="10"/>
    </row>
    <row r="90" spans="3:33">
      <c r="D90" s="10"/>
    </row>
    <row r="91" spans="3:33">
      <c r="D91" s="10"/>
    </row>
    <row r="92" spans="3:33">
      <c r="D92" s="10"/>
    </row>
    <row r="93" spans="3:33">
      <c r="D93" s="10"/>
    </row>
    <row r="94" spans="3:33">
      <c r="D94" s="10"/>
    </row>
    <row r="95" spans="3:33">
      <c r="D95" s="10"/>
    </row>
    <row r="96" spans="3: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3fiukNDOy33x0mCmSU3jwm9HOMGqzelkLT9/E4AgMcJoVogRfxOjVgbYu0hPvBQP1hQeTGDIKM0uf4VnYWpgSA==" saltValue="hmiTsaSPliq5sJK6Lx4Wg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67</v>
      </c>
      <c r="C4" s="316" t="s">
        <v>68</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201</v>
      </c>
      <c r="C8" s="189" t="s">
        <v>202</v>
      </c>
      <c r="D8" s="166"/>
      <c r="E8" s="167"/>
      <c r="F8" s="168"/>
      <c r="G8" s="168">
        <f>SUMIF(AG9:AG82,"&lt;&gt;NOR",G9:G82)</f>
        <v>0</v>
      </c>
      <c r="H8" s="168"/>
      <c r="I8" s="168">
        <f>SUM(I9:I82)</f>
        <v>0</v>
      </c>
      <c r="J8" s="168"/>
      <c r="K8" s="168">
        <f>SUM(K9:K82)</f>
        <v>0</v>
      </c>
      <c r="L8" s="168"/>
      <c r="M8" s="168">
        <f>SUM(M9:M82)</f>
        <v>0</v>
      </c>
      <c r="N8" s="167"/>
      <c r="O8" s="167">
        <f>SUM(O9:O82)</f>
        <v>0</v>
      </c>
      <c r="P8" s="167"/>
      <c r="Q8" s="167">
        <f>SUM(Q9:Q82)</f>
        <v>0</v>
      </c>
      <c r="R8" s="168"/>
      <c r="S8" s="168"/>
      <c r="T8" s="169"/>
      <c r="U8" s="163"/>
      <c r="V8" s="163">
        <f>SUM(V9:V82)</f>
        <v>0</v>
      </c>
      <c r="W8" s="163"/>
      <c r="X8" s="163"/>
      <c r="Y8" s="163"/>
      <c r="AG8" t="s">
        <v>269</v>
      </c>
    </row>
    <row r="9" spans="1:60" outlineLevel="1">
      <c r="A9" s="174">
        <v>1</v>
      </c>
      <c r="B9" s="175" t="s">
        <v>122</v>
      </c>
      <c r="C9" s="190" t="s">
        <v>2785</v>
      </c>
      <c r="D9" s="176" t="s">
        <v>2022</v>
      </c>
      <c r="E9" s="177">
        <v>2</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0" t="s">
        <v>2786</v>
      </c>
      <c r="D10" s="311"/>
      <c r="E10" s="311"/>
      <c r="F10" s="311"/>
      <c r="G10" s="31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08" t="s">
        <v>2192</v>
      </c>
      <c r="D11" s="309"/>
      <c r="E11" s="309"/>
      <c r="F11" s="309"/>
      <c r="G11" s="30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308" t="s">
        <v>2192</v>
      </c>
      <c r="D12" s="309"/>
      <c r="E12" s="309"/>
      <c r="F12" s="309"/>
      <c r="G12" s="30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136</v>
      </c>
      <c r="C13" s="190" t="s">
        <v>2787</v>
      </c>
      <c r="D13" s="176" t="s">
        <v>2022</v>
      </c>
      <c r="E13" s="177">
        <v>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10" t="s">
        <v>2193</v>
      </c>
      <c r="D14" s="311"/>
      <c r="E14" s="311"/>
      <c r="F14" s="311"/>
      <c r="G14" s="311"/>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08" t="s">
        <v>2788</v>
      </c>
      <c r="D15" s="309"/>
      <c r="E15" s="309"/>
      <c r="F15" s="309"/>
      <c r="G15" s="30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74">
        <v>3</v>
      </c>
      <c r="B16" s="175" t="s">
        <v>138</v>
      </c>
      <c r="C16" s="190" t="s">
        <v>2194</v>
      </c>
      <c r="D16" s="176" t="s">
        <v>2022</v>
      </c>
      <c r="E16" s="177">
        <v>12</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323</v>
      </c>
      <c r="T16" s="180" t="s">
        <v>274</v>
      </c>
      <c r="U16" s="159">
        <v>0</v>
      </c>
      <c r="V16" s="159">
        <f>ROUND(E16*U16,2)</f>
        <v>0</v>
      </c>
      <c r="W16" s="159"/>
      <c r="X16" s="159" t="s">
        <v>524</v>
      </c>
      <c r="Y16" s="159" t="s">
        <v>275</v>
      </c>
      <c r="Z16" s="149"/>
      <c r="AA16" s="149"/>
      <c r="AB16" s="149"/>
      <c r="AC16" s="149"/>
      <c r="AD16" s="149"/>
      <c r="AE16" s="149"/>
      <c r="AF16" s="149"/>
      <c r="AG16" s="149" t="s">
        <v>1798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310" t="s">
        <v>2789</v>
      </c>
      <c r="D17" s="311"/>
      <c r="E17" s="311"/>
      <c r="F17" s="311"/>
      <c r="G17" s="311"/>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08" t="s">
        <v>2194</v>
      </c>
      <c r="D18" s="309"/>
      <c r="E18" s="309"/>
      <c r="F18" s="309"/>
      <c r="G18" s="30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4</v>
      </c>
      <c r="B19" s="175" t="s">
        <v>144</v>
      </c>
      <c r="C19" s="190" t="s">
        <v>2790</v>
      </c>
      <c r="D19" s="176" t="s">
        <v>2022</v>
      </c>
      <c r="E19" s="177">
        <v>8</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10" t="s">
        <v>2791</v>
      </c>
      <c r="D20" s="311"/>
      <c r="E20" s="311"/>
      <c r="F20" s="311"/>
      <c r="G20" s="311"/>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5</v>
      </c>
      <c r="B21" s="175" t="s">
        <v>2195</v>
      </c>
      <c r="C21" s="190" t="s">
        <v>2792</v>
      </c>
      <c r="D21" s="176" t="s">
        <v>2022</v>
      </c>
      <c r="E21" s="177">
        <v>10</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10" t="s">
        <v>2791</v>
      </c>
      <c r="D22" s="311"/>
      <c r="E22" s="311"/>
      <c r="F22" s="311"/>
      <c r="G22" s="311"/>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6</v>
      </c>
      <c r="B23" s="175" t="s">
        <v>148</v>
      </c>
      <c r="C23" s="190" t="s">
        <v>2793</v>
      </c>
      <c r="D23" s="176" t="s">
        <v>2022</v>
      </c>
      <c r="E23" s="177">
        <v>2</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10" t="s">
        <v>2794</v>
      </c>
      <c r="D24" s="311"/>
      <c r="E24" s="311"/>
      <c r="F24" s="311"/>
      <c r="G24" s="311"/>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7</v>
      </c>
      <c r="B25" s="175" t="s">
        <v>2196</v>
      </c>
      <c r="C25" s="190" t="s">
        <v>2795</v>
      </c>
      <c r="D25" s="176" t="s">
        <v>2022</v>
      </c>
      <c r="E25" s="177">
        <v>2</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524</v>
      </c>
      <c r="Y25" s="159" t="s">
        <v>275</v>
      </c>
      <c r="Z25" s="149"/>
      <c r="AA25" s="149"/>
      <c r="AB25" s="149"/>
      <c r="AC25" s="149"/>
      <c r="AD25" s="149"/>
      <c r="AE25" s="149"/>
      <c r="AF25" s="149"/>
      <c r="AG25" s="149" t="s">
        <v>1798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10" t="s">
        <v>2796</v>
      </c>
      <c r="D26" s="311"/>
      <c r="E26" s="311"/>
      <c r="F26" s="311"/>
      <c r="G26" s="311"/>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8</v>
      </c>
      <c r="B27" s="175" t="s">
        <v>1812</v>
      </c>
      <c r="C27" s="190" t="s">
        <v>2797</v>
      </c>
      <c r="D27" s="176" t="s">
        <v>2022</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337</v>
      </c>
      <c r="Y27" s="159" t="s">
        <v>275</v>
      </c>
      <c r="Z27" s="149"/>
      <c r="AA27" s="149"/>
      <c r="AB27" s="149"/>
      <c r="AC27" s="149"/>
      <c r="AD27" s="149"/>
      <c r="AE27" s="149"/>
      <c r="AF27" s="149"/>
      <c r="AG27" s="149" t="s">
        <v>1918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10" t="s">
        <v>2797</v>
      </c>
      <c r="D28" s="311"/>
      <c r="E28" s="311"/>
      <c r="F28" s="311"/>
      <c r="G28" s="311"/>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9</v>
      </c>
      <c r="B29" s="175" t="s">
        <v>2197</v>
      </c>
      <c r="C29" s="190" t="s">
        <v>2798</v>
      </c>
      <c r="D29" s="176" t="s">
        <v>2022</v>
      </c>
      <c r="E29" s="177">
        <v>2</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10" t="s">
        <v>2799</v>
      </c>
      <c r="D30" s="311"/>
      <c r="E30" s="311"/>
      <c r="F30" s="311"/>
      <c r="G30" s="311"/>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10</v>
      </c>
      <c r="B31" s="175" t="s">
        <v>2198</v>
      </c>
      <c r="C31" s="190" t="s">
        <v>2800</v>
      </c>
      <c r="D31" s="176" t="s">
        <v>2022</v>
      </c>
      <c r="E31" s="177">
        <v>3</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10" t="s">
        <v>2801</v>
      </c>
      <c r="D32" s="311"/>
      <c r="E32" s="311"/>
      <c r="F32" s="311"/>
      <c r="G32" s="311"/>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11</v>
      </c>
      <c r="B33" s="175" t="s">
        <v>2199</v>
      </c>
      <c r="C33" s="190" t="s">
        <v>2802</v>
      </c>
      <c r="D33" s="176" t="s">
        <v>2022</v>
      </c>
      <c r="E33" s="177">
        <v>3</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10" t="s">
        <v>2803</v>
      </c>
      <c r="D34" s="311"/>
      <c r="E34" s="311"/>
      <c r="F34" s="311"/>
      <c r="G34" s="311"/>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12</v>
      </c>
      <c r="B35" s="175" t="s">
        <v>2200</v>
      </c>
      <c r="C35" s="190" t="s">
        <v>2804</v>
      </c>
      <c r="D35" s="176" t="s">
        <v>2022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10" t="s">
        <v>2804</v>
      </c>
      <c r="D36" s="311"/>
      <c r="E36" s="311"/>
      <c r="F36" s="311"/>
      <c r="G36" s="311"/>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13</v>
      </c>
      <c r="B37" s="175" t="s">
        <v>2201</v>
      </c>
      <c r="C37" s="190" t="s">
        <v>2805</v>
      </c>
      <c r="D37" s="176" t="s">
        <v>2022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10" t="s">
        <v>2805</v>
      </c>
      <c r="D38" s="311"/>
      <c r="E38" s="311"/>
      <c r="F38" s="311"/>
      <c r="G38" s="311"/>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14</v>
      </c>
      <c r="B39" s="175" t="s">
        <v>2202</v>
      </c>
      <c r="C39" s="190" t="s">
        <v>2806</v>
      </c>
      <c r="D39" s="176" t="s">
        <v>2022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0" t="s">
        <v>2806</v>
      </c>
      <c r="D40" s="311"/>
      <c r="E40" s="311"/>
      <c r="F40" s="311"/>
      <c r="G40" s="311"/>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15</v>
      </c>
      <c r="B41" s="175" t="s">
        <v>167</v>
      </c>
      <c r="C41" s="190" t="s">
        <v>2203</v>
      </c>
      <c r="D41" s="176" t="s">
        <v>469</v>
      </c>
      <c r="E41" s="177">
        <v>22</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1918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10" t="s">
        <v>2204</v>
      </c>
      <c r="D42" s="311"/>
      <c r="E42" s="311"/>
      <c r="F42" s="311"/>
      <c r="G42" s="311"/>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16</v>
      </c>
      <c r="B43" s="175" t="s">
        <v>2205</v>
      </c>
      <c r="C43" s="190" t="s">
        <v>2206</v>
      </c>
      <c r="D43" s="176" t="s">
        <v>469</v>
      </c>
      <c r="E43" s="177">
        <v>44</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1918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10" t="s">
        <v>2204</v>
      </c>
      <c r="D44" s="311"/>
      <c r="E44" s="311"/>
      <c r="F44" s="311"/>
      <c r="G44" s="311"/>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17</v>
      </c>
      <c r="B45" s="175" t="s">
        <v>2207</v>
      </c>
      <c r="C45" s="190" t="s">
        <v>2208</v>
      </c>
      <c r="D45" s="176" t="s">
        <v>469</v>
      </c>
      <c r="E45" s="177">
        <v>23</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1918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10" t="s">
        <v>2204</v>
      </c>
      <c r="D46" s="311"/>
      <c r="E46" s="311"/>
      <c r="F46" s="311"/>
      <c r="G46" s="311"/>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18</v>
      </c>
      <c r="B47" s="175" t="s">
        <v>2209</v>
      </c>
      <c r="C47" s="190" t="s">
        <v>2210</v>
      </c>
      <c r="D47" s="176" t="s">
        <v>469</v>
      </c>
      <c r="E47" s="177">
        <v>18</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1918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10" t="s">
        <v>2204</v>
      </c>
      <c r="D48" s="311"/>
      <c r="E48" s="311"/>
      <c r="F48" s="311"/>
      <c r="G48" s="311"/>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19</v>
      </c>
      <c r="B49" s="175" t="s">
        <v>2211</v>
      </c>
      <c r="C49" s="190" t="s">
        <v>2212</v>
      </c>
      <c r="D49" s="176" t="s">
        <v>469</v>
      </c>
      <c r="E49" s="177">
        <v>50</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1918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10" t="s">
        <v>2204</v>
      </c>
      <c r="D50" s="311"/>
      <c r="E50" s="311"/>
      <c r="F50" s="311"/>
      <c r="G50" s="311"/>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20</v>
      </c>
      <c r="B51" s="175" t="s">
        <v>2213</v>
      </c>
      <c r="C51" s="190" t="s">
        <v>2214</v>
      </c>
      <c r="D51" s="176" t="s">
        <v>469</v>
      </c>
      <c r="E51" s="177">
        <v>8</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1918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10" t="s">
        <v>2204</v>
      </c>
      <c r="D52" s="311"/>
      <c r="E52" s="311"/>
      <c r="F52" s="311"/>
      <c r="G52" s="311"/>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21</v>
      </c>
      <c r="B53" s="175" t="s">
        <v>2215</v>
      </c>
      <c r="C53" s="190" t="s">
        <v>2807</v>
      </c>
      <c r="D53" s="176" t="s">
        <v>469</v>
      </c>
      <c r="E53" s="177">
        <v>22</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1918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10" t="s">
        <v>2808</v>
      </c>
      <c r="D54" s="311"/>
      <c r="E54" s="311"/>
      <c r="F54" s="311"/>
      <c r="G54" s="311"/>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22</v>
      </c>
      <c r="B55" s="175" t="s">
        <v>2216</v>
      </c>
      <c r="C55" s="190" t="s">
        <v>2809</v>
      </c>
      <c r="D55" s="176" t="s">
        <v>469</v>
      </c>
      <c r="E55" s="177">
        <v>44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1918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10" t="s">
        <v>2810</v>
      </c>
      <c r="D56" s="311"/>
      <c r="E56" s="311"/>
      <c r="F56" s="311"/>
      <c r="G56" s="311"/>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23</v>
      </c>
      <c r="B57" s="175" t="s">
        <v>2217</v>
      </c>
      <c r="C57" s="190" t="s">
        <v>2811</v>
      </c>
      <c r="D57" s="176" t="s">
        <v>469</v>
      </c>
      <c r="E57" s="177">
        <v>23</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337</v>
      </c>
      <c r="Y57" s="159" t="s">
        <v>275</v>
      </c>
      <c r="Z57" s="149"/>
      <c r="AA57" s="149"/>
      <c r="AB57" s="149"/>
      <c r="AC57" s="149"/>
      <c r="AD57" s="149"/>
      <c r="AE57" s="149"/>
      <c r="AF57" s="149"/>
      <c r="AG57" s="149" t="s">
        <v>1918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10" t="s">
        <v>2812</v>
      </c>
      <c r="D58" s="311"/>
      <c r="E58" s="311"/>
      <c r="F58" s="311"/>
      <c r="G58" s="311"/>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24</v>
      </c>
      <c r="B59" s="175" t="s">
        <v>2218</v>
      </c>
      <c r="C59" s="190" t="s">
        <v>2813</v>
      </c>
      <c r="D59" s="176" t="s">
        <v>469</v>
      </c>
      <c r="E59" s="177">
        <v>18</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1918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10" t="s">
        <v>2812</v>
      </c>
      <c r="D60" s="311"/>
      <c r="E60" s="311"/>
      <c r="F60" s="311"/>
      <c r="G60" s="311"/>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25</v>
      </c>
      <c r="B61" s="175" t="s">
        <v>2219</v>
      </c>
      <c r="C61" s="190" t="s">
        <v>2814</v>
      </c>
      <c r="D61" s="176" t="s">
        <v>469</v>
      </c>
      <c r="E61" s="177">
        <v>50</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337</v>
      </c>
      <c r="Y61" s="159" t="s">
        <v>275</v>
      </c>
      <c r="Z61" s="149"/>
      <c r="AA61" s="149"/>
      <c r="AB61" s="149"/>
      <c r="AC61" s="149"/>
      <c r="AD61" s="149"/>
      <c r="AE61" s="149"/>
      <c r="AF61" s="149"/>
      <c r="AG61" s="149" t="s">
        <v>1918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10" t="s">
        <v>2815</v>
      </c>
      <c r="D62" s="311"/>
      <c r="E62" s="311"/>
      <c r="F62" s="311"/>
      <c r="G62" s="311"/>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26</v>
      </c>
      <c r="B63" s="175" t="s">
        <v>2220</v>
      </c>
      <c r="C63" s="190" t="s">
        <v>2816</v>
      </c>
      <c r="D63" s="176" t="s">
        <v>469</v>
      </c>
      <c r="E63" s="177">
        <v>8</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337</v>
      </c>
      <c r="Y63" s="159" t="s">
        <v>275</v>
      </c>
      <c r="Z63" s="149"/>
      <c r="AA63" s="149"/>
      <c r="AB63" s="149"/>
      <c r="AC63" s="149"/>
      <c r="AD63" s="149"/>
      <c r="AE63" s="149"/>
      <c r="AF63" s="149"/>
      <c r="AG63" s="149" t="s">
        <v>1918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10" t="s">
        <v>2817</v>
      </c>
      <c r="D64" s="311"/>
      <c r="E64" s="311"/>
      <c r="F64" s="311"/>
      <c r="G64" s="311"/>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27</v>
      </c>
      <c r="B65" s="175" t="s">
        <v>126</v>
      </c>
      <c r="C65" s="190" t="s">
        <v>2221</v>
      </c>
      <c r="D65" s="176" t="s">
        <v>469</v>
      </c>
      <c r="E65" s="177">
        <v>160</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1918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10" t="s">
        <v>2221</v>
      </c>
      <c r="D66" s="311"/>
      <c r="E66" s="311"/>
      <c r="F66" s="311"/>
      <c r="G66" s="311"/>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08" t="s">
        <v>2222</v>
      </c>
      <c r="D67" s="309"/>
      <c r="E67" s="309"/>
      <c r="F67" s="309"/>
      <c r="G67" s="30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c r="A68" s="156"/>
      <c r="B68" s="157"/>
      <c r="C68" s="308" t="s">
        <v>2222</v>
      </c>
      <c r="D68" s="309"/>
      <c r="E68" s="309"/>
      <c r="F68" s="309"/>
      <c r="G68" s="30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28</v>
      </c>
      <c r="B69" s="175" t="s">
        <v>2223</v>
      </c>
      <c r="C69" s="190" t="s">
        <v>2224</v>
      </c>
      <c r="D69" s="176" t="s">
        <v>469</v>
      </c>
      <c r="E69" s="177">
        <v>10</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10" t="s">
        <v>2224</v>
      </c>
      <c r="D70" s="311"/>
      <c r="E70" s="311"/>
      <c r="F70" s="311"/>
      <c r="G70" s="311"/>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c r="A71" s="156"/>
      <c r="B71" s="157"/>
      <c r="C71" s="308" t="s">
        <v>2225</v>
      </c>
      <c r="D71" s="309"/>
      <c r="E71" s="309"/>
      <c r="F71" s="309"/>
      <c r="G71" s="30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278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c r="A72" s="156"/>
      <c r="B72" s="157"/>
      <c r="C72" s="308" t="s">
        <v>2225</v>
      </c>
      <c r="D72" s="309"/>
      <c r="E72" s="309"/>
      <c r="F72" s="309"/>
      <c r="G72" s="30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29</v>
      </c>
      <c r="B73" s="175" t="s">
        <v>1827</v>
      </c>
      <c r="C73" s="190" t="s">
        <v>2818</v>
      </c>
      <c r="D73" s="176" t="s">
        <v>829</v>
      </c>
      <c r="E73" s="177">
        <v>1</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337</v>
      </c>
      <c r="Y73" s="159" t="s">
        <v>275</v>
      </c>
      <c r="Z73" s="149"/>
      <c r="AA73" s="149"/>
      <c r="AB73" s="149"/>
      <c r="AC73" s="149"/>
      <c r="AD73" s="149"/>
      <c r="AE73" s="149"/>
      <c r="AF73" s="149"/>
      <c r="AG73" s="149" t="s">
        <v>1918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10" t="s">
        <v>2818</v>
      </c>
      <c r="D74" s="311"/>
      <c r="E74" s="311"/>
      <c r="F74" s="311"/>
      <c r="G74" s="311"/>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308" t="s">
        <v>2226</v>
      </c>
      <c r="D75" s="309"/>
      <c r="E75" s="309"/>
      <c r="F75" s="309"/>
      <c r="G75" s="30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278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308" t="s">
        <v>2226</v>
      </c>
      <c r="D76" s="309"/>
      <c r="E76" s="309"/>
      <c r="F76" s="309"/>
      <c r="G76" s="30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30</v>
      </c>
      <c r="B77" s="175" t="s">
        <v>2227</v>
      </c>
      <c r="C77" s="190" t="s">
        <v>2228</v>
      </c>
      <c r="D77" s="176" t="s">
        <v>2022</v>
      </c>
      <c r="E77" s="177">
        <v>10</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10" t="s">
        <v>2228</v>
      </c>
      <c r="D78" s="311"/>
      <c r="E78" s="311"/>
      <c r="F78" s="311"/>
      <c r="G78" s="311"/>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31</v>
      </c>
      <c r="B79" s="175" t="s">
        <v>2229</v>
      </c>
      <c r="C79" s="190" t="s">
        <v>2230</v>
      </c>
      <c r="D79" s="176" t="s">
        <v>469</v>
      </c>
      <c r="E79" s="177">
        <v>140</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10" t="s">
        <v>2230</v>
      </c>
      <c r="D80" s="311"/>
      <c r="E80" s="311"/>
      <c r="F80" s="311"/>
      <c r="G80" s="311"/>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32</v>
      </c>
      <c r="B81" s="175" t="s">
        <v>1832</v>
      </c>
      <c r="C81" s="190" t="s">
        <v>2231</v>
      </c>
      <c r="D81" s="176" t="s">
        <v>829</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10" t="s">
        <v>2231</v>
      </c>
      <c r="D82" s="311"/>
      <c r="E82" s="311"/>
      <c r="F82" s="311"/>
      <c r="G82" s="311"/>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c r="A83" s="164" t="s">
        <v>268</v>
      </c>
      <c r="B83" s="165" t="s">
        <v>203</v>
      </c>
      <c r="C83" s="189" t="s">
        <v>204</v>
      </c>
      <c r="D83" s="166"/>
      <c r="E83" s="167"/>
      <c r="F83" s="168"/>
      <c r="G83" s="168">
        <f>SUMIF(AG84:AG103,"&lt;&gt;NOR",G84:G103)</f>
        <v>0</v>
      </c>
      <c r="H83" s="168"/>
      <c r="I83" s="168">
        <f>SUM(I84:I103)</f>
        <v>0</v>
      </c>
      <c r="J83" s="168"/>
      <c r="K83" s="168">
        <f>SUM(K84:K103)</f>
        <v>0</v>
      </c>
      <c r="L83" s="168"/>
      <c r="M83" s="168">
        <f>SUM(M84:M103)</f>
        <v>0</v>
      </c>
      <c r="N83" s="167"/>
      <c r="O83" s="167">
        <f>SUM(O84:O103)</f>
        <v>0</v>
      </c>
      <c r="P83" s="167"/>
      <c r="Q83" s="167">
        <f>SUM(Q84:Q103)</f>
        <v>0</v>
      </c>
      <c r="R83" s="168"/>
      <c r="S83" s="168"/>
      <c r="T83" s="169"/>
      <c r="U83" s="163"/>
      <c r="V83" s="163">
        <f>SUM(V84:V103)</f>
        <v>0</v>
      </c>
      <c r="W83" s="163"/>
      <c r="X83" s="163"/>
      <c r="Y83" s="163"/>
      <c r="AG83" t="s">
        <v>269</v>
      </c>
    </row>
    <row r="84" spans="1:60" outlineLevel="1">
      <c r="A84" s="174">
        <v>33</v>
      </c>
      <c r="B84" s="175" t="s">
        <v>122</v>
      </c>
      <c r="C84" s="190" t="s">
        <v>2232</v>
      </c>
      <c r="D84" s="176" t="s">
        <v>829</v>
      </c>
      <c r="E84" s="177">
        <v>1</v>
      </c>
      <c r="F84" s="178"/>
      <c r="G84" s="179">
        <f>ROUND(E84*F84,2)</f>
        <v>0</v>
      </c>
      <c r="H84" s="178"/>
      <c r="I84" s="179">
        <f>ROUND(E84*H84,2)</f>
        <v>0</v>
      </c>
      <c r="J84" s="178"/>
      <c r="K84" s="179">
        <f>ROUND(E84*J84,2)</f>
        <v>0</v>
      </c>
      <c r="L84" s="179">
        <v>21</v>
      </c>
      <c r="M84" s="179">
        <f>G84*(1+L84/100)</f>
        <v>0</v>
      </c>
      <c r="N84" s="177">
        <v>0</v>
      </c>
      <c r="O84" s="177">
        <f>ROUND(E84*N84,2)</f>
        <v>0</v>
      </c>
      <c r="P84" s="177">
        <v>0</v>
      </c>
      <c r="Q84" s="177">
        <f>ROUND(E84*P84,2)</f>
        <v>0</v>
      </c>
      <c r="R84" s="179"/>
      <c r="S84" s="179" t="s">
        <v>323</v>
      </c>
      <c r="T84" s="180" t="s">
        <v>274</v>
      </c>
      <c r="U84" s="159">
        <v>0</v>
      </c>
      <c r="V84" s="159">
        <f>ROUND(E84*U84,2)</f>
        <v>0</v>
      </c>
      <c r="W84" s="159"/>
      <c r="X84" s="159" t="s">
        <v>337</v>
      </c>
      <c r="Y84" s="159" t="s">
        <v>275</v>
      </c>
      <c r="Z84" s="149"/>
      <c r="AA84" s="149"/>
      <c r="AB84" s="149"/>
      <c r="AC84" s="149"/>
      <c r="AD84" s="149"/>
      <c r="AE84" s="149"/>
      <c r="AF84" s="149"/>
      <c r="AG84" s="149" t="s">
        <v>1918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c r="A85" s="156"/>
      <c r="B85" s="157"/>
      <c r="C85" s="310" t="s">
        <v>2232</v>
      </c>
      <c r="D85" s="311"/>
      <c r="E85" s="311"/>
      <c r="F85" s="311"/>
      <c r="G85" s="311"/>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34</v>
      </c>
      <c r="B86" s="175" t="s">
        <v>136</v>
      </c>
      <c r="C86" s="190" t="s">
        <v>2233</v>
      </c>
      <c r="D86" s="176" t="s">
        <v>829</v>
      </c>
      <c r="E86" s="177">
        <v>1</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c r="S86" s="179" t="s">
        <v>323</v>
      </c>
      <c r="T86" s="180" t="s">
        <v>274</v>
      </c>
      <c r="U86" s="159">
        <v>0</v>
      </c>
      <c r="V86" s="159">
        <f>ROUND(E86*U86,2)</f>
        <v>0</v>
      </c>
      <c r="W86" s="159"/>
      <c r="X86" s="159" t="s">
        <v>337</v>
      </c>
      <c r="Y86" s="159" t="s">
        <v>275</v>
      </c>
      <c r="Z86" s="149"/>
      <c r="AA86" s="149"/>
      <c r="AB86" s="149"/>
      <c r="AC86" s="149"/>
      <c r="AD86" s="149"/>
      <c r="AE86" s="149"/>
      <c r="AF86" s="149"/>
      <c r="AG86" s="149" t="s">
        <v>1918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10" t="s">
        <v>2233</v>
      </c>
      <c r="D87" s="311"/>
      <c r="E87" s="311"/>
      <c r="F87" s="311"/>
      <c r="G87" s="311"/>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74">
        <v>35</v>
      </c>
      <c r="B88" s="175" t="s">
        <v>138</v>
      </c>
      <c r="C88" s="190" t="s">
        <v>2234</v>
      </c>
      <c r="D88" s="176" t="s">
        <v>829</v>
      </c>
      <c r="E88" s="177">
        <v>1</v>
      </c>
      <c r="F88" s="178"/>
      <c r="G88" s="179">
        <f>ROUND(E88*F88,2)</f>
        <v>0</v>
      </c>
      <c r="H88" s="178"/>
      <c r="I88" s="179">
        <f>ROUND(E88*H88,2)</f>
        <v>0</v>
      </c>
      <c r="J88" s="178"/>
      <c r="K88" s="179">
        <f>ROUND(E88*J88,2)</f>
        <v>0</v>
      </c>
      <c r="L88" s="179">
        <v>21</v>
      </c>
      <c r="M88" s="179">
        <f>G88*(1+L88/100)</f>
        <v>0</v>
      </c>
      <c r="N88" s="177">
        <v>0</v>
      </c>
      <c r="O88" s="177">
        <f>ROUND(E88*N88,2)</f>
        <v>0</v>
      </c>
      <c r="P88" s="177">
        <v>0</v>
      </c>
      <c r="Q88" s="177">
        <f>ROUND(E88*P88,2)</f>
        <v>0</v>
      </c>
      <c r="R88" s="179"/>
      <c r="S88" s="179" t="s">
        <v>323</v>
      </c>
      <c r="T88" s="180" t="s">
        <v>274</v>
      </c>
      <c r="U88" s="159">
        <v>0</v>
      </c>
      <c r="V88" s="159">
        <f>ROUND(E88*U88,2)</f>
        <v>0</v>
      </c>
      <c r="W88" s="159"/>
      <c r="X88" s="159" t="s">
        <v>2235</v>
      </c>
      <c r="Y88" s="159" t="s">
        <v>275</v>
      </c>
      <c r="Z88" s="149"/>
      <c r="AA88" s="149"/>
      <c r="AB88" s="149"/>
      <c r="AC88" s="149"/>
      <c r="AD88" s="149"/>
      <c r="AE88" s="149"/>
      <c r="AF88" s="149"/>
      <c r="AG88" s="149" t="s">
        <v>2236</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c r="A89" s="156"/>
      <c r="B89" s="157"/>
      <c r="C89" s="310" t="s">
        <v>2234</v>
      </c>
      <c r="D89" s="311"/>
      <c r="E89" s="311"/>
      <c r="F89" s="311"/>
      <c r="G89" s="311"/>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36</v>
      </c>
      <c r="B90" s="175" t="s">
        <v>144</v>
      </c>
      <c r="C90" s="190" t="s">
        <v>2237</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337</v>
      </c>
      <c r="Y90" s="159" t="s">
        <v>275</v>
      </c>
      <c r="Z90" s="149"/>
      <c r="AA90" s="149"/>
      <c r="AB90" s="149"/>
      <c r="AC90" s="149"/>
      <c r="AD90" s="149"/>
      <c r="AE90" s="149"/>
      <c r="AF90" s="149"/>
      <c r="AG90" s="149" t="s">
        <v>1918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310" t="s">
        <v>2237</v>
      </c>
      <c r="D91" s="311"/>
      <c r="E91" s="311"/>
      <c r="F91" s="311"/>
      <c r="G91" s="311"/>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37</v>
      </c>
      <c r="B92" s="175" t="s">
        <v>148</v>
      </c>
      <c r="C92" s="190" t="s">
        <v>2238</v>
      </c>
      <c r="D92" s="176" t="s">
        <v>829</v>
      </c>
      <c r="E92" s="177">
        <v>1</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c r="S92" s="179" t="s">
        <v>323</v>
      </c>
      <c r="T92" s="180" t="s">
        <v>274</v>
      </c>
      <c r="U92" s="159">
        <v>0</v>
      </c>
      <c r="V92" s="159">
        <f>ROUND(E92*U92,2)</f>
        <v>0</v>
      </c>
      <c r="W92" s="159"/>
      <c r="X92" s="159" t="s">
        <v>2235</v>
      </c>
      <c r="Y92" s="159" t="s">
        <v>275</v>
      </c>
      <c r="Z92" s="149"/>
      <c r="AA92" s="149"/>
      <c r="AB92" s="149"/>
      <c r="AC92" s="149"/>
      <c r="AD92" s="149"/>
      <c r="AE92" s="149"/>
      <c r="AF92" s="149"/>
      <c r="AG92" s="149" t="s">
        <v>2236</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310" t="s">
        <v>2238</v>
      </c>
      <c r="D93" s="311"/>
      <c r="E93" s="311"/>
      <c r="F93" s="311"/>
      <c r="G93" s="311"/>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74">
        <v>38</v>
      </c>
      <c r="B94" s="175" t="s">
        <v>1812</v>
      </c>
      <c r="C94" s="190" t="s">
        <v>2239</v>
      </c>
      <c r="D94" s="176" t="s">
        <v>829</v>
      </c>
      <c r="E94" s="177">
        <v>1</v>
      </c>
      <c r="F94" s="178"/>
      <c r="G94" s="179">
        <f>ROUND(E94*F94,2)</f>
        <v>0</v>
      </c>
      <c r="H94" s="178"/>
      <c r="I94" s="179">
        <f>ROUND(E94*H94,2)</f>
        <v>0</v>
      </c>
      <c r="J94" s="178"/>
      <c r="K94" s="179">
        <f>ROUND(E94*J94,2)</f>
        <v>0</v>
      </c>
      <c r="L94" s="179">
        <v>21</v>
      </c>
      <c r="M94" s="179">
        <f>G94*(1+L94/100)</f>
        <v>0</v>
      </c>
      <c r="N94" s="177">
        <v>0</v>
      </c>
      <c r="O94" s="177">
        <f>ROUND(E94*N94,2)</f>
        <v>0</v>
      </c>
      <c r="P94" s="177">
        <v>0</v>
      </c>
      <c r="Q94" s="177">
        <f>ROUND(E94*P94,2)</f>
        <v>0</v>
      </c>
      <c r="R94" s="179"/>
      <c r="S94" s="179" t="s">
        <v>323</v>
      </c>
      <c r="T94" s="180" t="s">
        <v>274</v>
      </c>
      <c r="U94" s="159">
        <v>0</v>
      </c>
      <c r="V94" s="159">
        <f>ROUND(E94*U94,2)</f>
        <v>0</v>
      </c>
      <c r="W94" s="159"/>
      <c r="X94" s="159" t="s">
        <v>2235</v>
      </c>
      <c r="Y94" s="159" t="s">
        <v>275</v>
      </c>
      <c r="Z94" s="149"/>
      <c r="AA94" s="149"/>
      <c r="AB94" s="149"/>
      <c r="AC94" s="149"/>
      <c r="AD94" s="149"/>
      <c r="AE94" s="149"/>
      <c r="AF94" s="149"/>
      <c r="AG94" s="149" t="s">
        <v>2240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10" t="s">
        <v>2239</v>
      </c>
      <c r="D95" s="311"/>
      <c r="E95" s="311"/>
      <c r="F95" s="311"/>
      <c r="G95" s="311"/>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74">
        <v>39</v>
      </c>
      <c r="B96" s="175" t="s">
        <v>1815</v>
      </c>
      <c r="C96" s="190" t="s">
        <v>2241</v>
      </c>
      <c r="D96" s="176" t="s">
        <v>829</v>
      </c>
      <c r="E96" s="177">
        <v>1</v>
      </c>
      <c r="F96" s="178"/>
      <c r="G96" s="179">
        <f>ROUND(E96*F96,2)</f>
        <v>0</v>
      </c>
      <c r="H96" s="178"/>
      <c r="I96" s="179">
        <f>ROUND(E96*H96,2)</f>
        <v>0</v>
      </c>
      <c r="J96" s="178"/>
      <c r="K96" s="179">
        <f>ROUND(E96*J96,2)</f>
        <v>0</v>
      </c>
      <c r="L96" s="179">
        <v>21</v>
      </c>
      <c r="M96" s="179">
        <f>G96*(1+L96/100)</f>
        <v>0</v>
      </c>
      <c r="N96" s="177">
        <v>0</v>
      </c>
      <c r="O96" s="177">
        <f>ROUND(E96*N96,2)</f>
        <v>0</v>
      </c>
      <c r="P96" s="177">
        <v>0</v>
      </c>
      <c r="Q96" s="177">
        <f>ROUND(E96*P96,2)</f>
        <v>0</v>
      </c>
      <c r="R96" s="179"/>
      <c r="S96" s="179" t="s">
        <v>323</v>
      </c>
      <c r="T96" s="180" t="s">
        <v>274</v>
      </c>
      <c r="U96" s="159">
        <v>0</v>
      </c>
      <c r="V96" s="159">
        <f>ROUND(E96*U96,2)</f>
        <v>0</v>
      </c>
      <c r="W96" s="159"/>
      <c r="X96" s="159" t="s">
        <v>524</v>
      </c>
      <c r="Y96" s="159" t="s">
        <v>275</v>
      </c>
      <c r="Z96" s="149"/>
      <c r="AA96" s="149"/>
      <c r="AB96" s="149"/>
      <c r="AC96" s="149"/>
      <c r="AD96" s="149"/>
      <c r="AE96" s="149"/>
      <c r="AF96" s="149"/>
      <c r="AG96" s="149" t="s">
        <v>1798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c r="A97" s="156"/>
      <c r="B97" s="157"/>
      <c r="C97" s="310" t="s">
        <v>2241</v>
      </c>
      <c r="D97" s="311"/>
      <c r="E97" s="311"/>
      <c r="F97" s="311"/>
      <c r="G97" s="311"/>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278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74">
        <v>40</v>
      </c>
      <c r="B98" s="175" t="s">
        <v>961</v>
      </c>
      <c r="C98" s="190" t="s">
        <v>2242</v>
      </c>
      <c r="D98" s="176" t="s">
        <v>829</v>
      </c>
      <c r="E98" s="177">
        <v>1</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c r="S98" s="179" t="s">
        <v>323</v>
      </c>
      <c r="T98" s="180" t="s">
        <v>274</v>
      </c>
      <c r="U98" s="159">
        <v>0</v>
      </c>
      <c r="V98" s="159">
        <f>ROUND(E98*U98,2)</f>
        <v>0</v>
      </c>
      <c r="W98" s="159"/>
      <c r="X98" s="159" t="s">
        <v>337</v>
      </c>
      <c r="Y98" s="159" t="s">
        <v>275</v>
      </c>
      <c r="Z98" s="149"/>
      <c r="AA98" s="149"/>
      <c r="AB98" s="149"/>
      <c r="AC98" s="149"/>
      <c r="AD98" s="149"/>
      <c r="AE98" s="149"/>
      <c r="AF98" s="149"/>
      <c r="AG98" s="149" t="s">
        <v>1918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310" t="s">
        <v>2242</v>
      </c>
      <c r="D99" s="311"/>
      <c r="E99" s="311"/>
      <c r="F99" s="311"/>
      <c r="G99" s="311"/>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278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74">
        <v>41</v>
      </c>
      <c r="B100" s="175" t="s">
        <v>167</v>
      </c>
      <c r="C100" s="190" t="s">
        <v>2243</v>
      </c>
      <c r="D100" s="176" t="s">
        <v>829</v>
      </c>
      <c r="E100" s="177">
        <v>1</v>
      </c>
      <c r="F100" s="178"/>
      <c r="G100" s="179">
        <f>ROUND(E100*F100,2)</f>
        <v>0</v>
      </c>
      <c r="H100" s="178"/>
      <c r="I100" s="179">
        <f>ROUND(E100*H100,2)</f>
        <v>0</v>
      </c>
      <c r="J100" s="178"/>
      <c r="K100" s="179">
        <f>ROUND(E100*J100,2)</f>
        <v>0</v>
      </c>
      <c r="L100" s="179">
        <v>21</v>
      </c>
      <c r="M100" s="179">
        <f>G100*(1+L100/100)</f>
        <v>0</v>
      </c>
      <c r="N100" s="177">
        <v>0</v>
      </c>
      <c r="O100" s="177">
        <f>ROUND(E100*N100,2)</f>
        <v>0</v>
      </c>
      <c r="P100" s="177">
        <v>0</v>
      </c>
      <c r="Q100" s="177">
        <f>ROUND(E100*P100,2)</f>
        <v>0</v>
      </c>
      <c r="R100" s="179"/>
      <c r="S100" s="179" t="s">
        <v>323</v>
      </c>
      <c r="T100" s="180" t="s">
        <v>274</v>
      </c>
      <c r="U100" s="159">
        <v>0</v>
      </c>
      <c r="V100" s="159">
        <f>ROUND(E100*U100,2)</f>
        <v>0</v>
      </c>
      <c r="W100" s="159"/>
      <c r="X100" s="159" t="s">
        <v>524</v>
      </c>
      <c r="Y100" s="159" t="s">
        <v>275</v>
      </c>
      <c r="Z100" s="149"/>
      <c r="AA100" s="149"/>
      <c r="AB100" s="149"/>
      <c r="AC100" s="149"/>
      <c r="AD100" s="149"/>
      <c r="AE100" s="149"/>
      <c r="AF100" s="149"/>
      <c r="AG100" s="149" t="s">
        <v>1798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310" t="s">
        <v>2243</v>
      </c>
      <c r="D101" s="311"/>
      <c r="E101" s="311"/>
      <c r="F101" s="311"/>
      <c r="G101" s="311"/>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278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4">
        <v>42</v>
      </c>
      <c r="B102" s="175" t="s">
        <v>124</v>
      </c>
      <c r="C102" s="190" t="s">
        <v>2244</v>
      </c>
      <c r="D102" s="176" t="s">
        <v>829</v>
      </c>
      <c r="E102" s="177">
        <v>1</v>
      </c>
      <c r="F102" s="178"/>
      <c r="G102" s="179">
        <f>ROUND(E102*F102,2)</f>
        <v>0</v>
      </c>
      <c r="H102" s="178"/>
      <c r="I102" s="179">
        <f>ROUND(E102*H102,2)</f>
        <v>0</v>
      </c>
      <c r="J102" s="178"/>
      <c r="K102" s="179">
        <f>ROUND(E102*J102,2)</f>
        <v>0</v>
      </c>
      <c r="L102" s="179">
        <v>21</v>
      </c>
      <c r="M102" s="179">
        <f>G102*(1+L102/100)</f>
        <v>0</v>
      </c>
      <c r="N102" s="177">
        <v>0</v>
      </c>
      <c r="O102" s="177">
        <f>ROUND(E102*N102,2)</f>
        <v>0</v>
      </c>
      <c r="P102" s="177">
        <v>0</v>
      </c>
      <c r="Q102" s="177">
        <f>ROUND(E102*P102,2)</f>
        <v>0</v>
      </c>
      <c r="R102" s="179"/>
      <c r="S102" s="179" t="s">
        <v>323</v>
      </c>
      <c r="T102" s="180" t="s">
        <v>274</v>
      </c>
      <c r="U102" s="159">
        <v>0</v>
      </c>
      <c r="V102" s="159">
        <f>ROUND(E102*U102,2)</f>
        <v>0</v>
      </c>
      <c r="W102" s="159"/>
      <c r="X102" s="159" t="s">
        <v>524</v>
      </c>
      <c r="Y102" s="159" t="s">
        <v>275</v>
      </c>
      <c r="Z102" s="149"/>
      <c r="AA102" s="149"/>
      <c r="AB102" s="149"/>
      <c r="AC102" s="149"/>
      <c r="AD102" s="149"/>
      <c r="AE102" s="149"/>
      <c r="AF102" s="149"/>
      <c r="AG102" s="149" t="s">
        <v>1798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310" t="s">
        <v>2244</v>
      </c>
      <c r="D103" s="311"/>
      <c r="E103" s="311"/>
      <c r="F103" s="311"/>
      <c r="G103" s="311"/>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278</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c r="A104" s="3"/>
      <c r="B104" s="4"/>
      <c r="C104" s="192"/>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254</v>
      </c>
    </row>
    <row r="105" spans="1:60">
      <c r="A105" s="152"/>
      <c r="B105" s="153" t="s">
        <v>29</v>
      </c>
      <c r="C105" s="193"/>
      <c r="D105" s="154"/>
      <c r="E105" s="155"/>
      <c r="F105" s="155"/>
      <c r="G105" s="173">
        <f>G8+G83</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329</v>
      </c>
    </row>
    <row r="106" spans="1:60">
      <c r="C106" s="194"/>
      <c r="D106" s="10"/>
      <c r="AG106" t="s">
        <v>331</v>
      </c>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ccScumQ/RwOx47DxAPALZxl6bsEwEcBmJxN5Pu6THOWHE3pgqq4RJ3n9cbjQ2iId7wL66/cibp31Uu79XNFjQ==" saltValue="i7O8j9eVMsV5keoCSMVIxQ==" spinCount="100000" sheet="1" formatRows="0"/>
  <mergeCells count="56">
    <mergeCell ref="C20:G20"/>
    <mergeCell ref="A1:G1"/>
    <mergeCell ref="C2:G2"/>
    <mergeCell ref="C3:G3"/>
    <mergeCell ref="C4:G4"/>
    <mergeCell ref="C10:G10"/>
    <mergeCell ref="C11:G11"/>
    <mergeCell ref="C12:G12"/>
    <mergeCell ref="C14:G14"/>
    <mergeCell ref="C15:G15"/>
    <mergeCell ref="C17:G17"/>
    <mergeCell ref="C18:G18"/>
    <mergeCell ref="C44:G44"/>
    <mergeCell ref="C22:G22"/>
    <mergeCell ref="C24:G24"/>
    <mergeCell ref="C26:G26"/>
    <mergeCell ref="C28:G28"/>
    <mergeCell ref="C30:G30"/>
    <mergeCell ref="C32:G32"/>
    <mergeCell ref="C34:G34"/>
    <mergeCell ref="C36:G36"/>
    <mergeCell ref="C38:G38"/>
    <mergeCell ref="C40:G40"/>
    <mergeCell ref="C42:G42"/>
    <mergeCell ref="C67:G67"/>
    <mergeCell ref="C46:G46"/>
    <mergeCell ref="C48:G48"/>
    <mergeCell ref="C50:G50"/>
    <mergeCell ref="C52:G52"/>
    <mergeCell ref="C54:G54"/>
    <mergeCell ref="C56:G56"/>
    <mergeCell ref="C58:G58"/>
    <mergeCell ref="C60:G60"/>
    <mergeCell ref="C62:G62"/>
    <mergeCell ref="C64:G64"/>
    <mergeCell ref="C66:G66"/>
    <mergeCell ref="C87:G87"/>
    <mergeCell ref="C68:G68"/>
    <mergeCell ref="C70:G70"/>
    <mergeCell ref="C71:G71"/>
    <mergeCell ref="C72:G72"/>
    <mergeCell ref="C74:G74"/>
    <mergeCell ref="C75:G75"/>
    <mergeCell ref="C76:G76"/>
    <mergeCell ref="C78:G78"/>
    <mergeCell ref="C80:G80"/>
    <mergeCell ref="C82:G82"/>
    <mergeCell ref="C85:G85"/>
    <mergeCell ref="C101:G101"/>
    <mergeCell ref="C103:G103"/>
    <mergeCell ref="C89:G89"/>
    <mergeCell ref="C91:G91"/>
    <mergeCell ref="C93:G93"/>
    <mergeCell ref="C95:G95"/>
    <mergeCell ref="C97:G97"/>
    <mergeCell ref="C99:G9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14" sqref="C14:G14"/>
    </sheetView>
  </sheetViews>
  <sheetFormatPr defaultRowHeight="12.75" outlineLevelRow="3"/>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69</v>
      </c>
      <c r="C4" s="316" t="s">
        <v>70</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25.5">
      <c r="A8" s="164" t="s">
        <v>268</v>
      </c>
      <c r="B8" s="165" t="s">
        <v>51</v>
      </c>
      <c r="C8" s="189" t="s">
        <v>111</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outlineLevel="1">
      <c r="A9" s="174">
        <v>1</v>
      </c>
      <c r="B9" s="175" t="s">
        <v>2245</v>
      </c>
      <c r="C9" s="190" t="s">
        <v>2246</v>
      </c>
      <c r="D9" s="176" t="s">
        <v>2022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0" t="s">
        <v>2247</v>
      </c>
      <c r="D10" s="311"/>
      <c r="E10" s="311"/>
      <c r="F10" s="311"/>
      <c r="G10" s="31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2248</v>
      </c>
      <c r="C11" s="190" t="s">
        <v>2246</v>
      </c>
      <c r="D11" s="176" t="s">
        <v>2022</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338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10" t="s">
        <v>2249</v>
      </c>
      <c r="D12" s="311"/>
      <c r="E12" s="311"/>
      <c r="F12" s="311"/>
      <c r="G12" s="311"/>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2250</v>
      </c>
      <c r="C13" s="190" t="s">
        <v>2246</v>
      </c>
      <c r="D13" s="176" t="s">
        <v>2022</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10" t="s">
        <v>2251</v>
      </c>
      <c r="D14" s="311"/>
      <c r="E14" s="311"/>
      <c r="F14" s="311"/>
      <c r="G14" s="311"/>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2252</v>
      </c>
      <c r="C15" s="190" t="s">
        <v>2253</v>
      </c>
      <c r="D15" s="176" t="s">
        <v>2022</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337</v>
      </c>
      <c r="Y15" s="159" t="s">
        <v>275</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10" t="s">
        <v>2254</v>
      </c>
      <c r="D16" s="311"/>
      <c r="E16" s="311"/>
      <c r="F16" s="311"/>
      <c r="G16" s="311"/>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2255</v>
      </c>
      <c r="C17" s="190" t="s">
        <v>2256</v>
      </c>
      <c r="D17" s="176" t="s">
        <v>2022</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10" t="s">
        <v>2257</v>
      </c>
      <c r="D18" s="311"/>
      <c r="E18" s="311"/>
      <c r="F18" s="311"/>
      <c r="G18" s="311"/>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2258</v>
      </c>
      <c r="C19" s="190" t="s">
        <v>2256</v>
      </c>
      <c r="D19" s="176" t="s">
        <v>2022</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337</v>
      </c>
      <c r="Y19" s="159" t="s">
        <v>275</v>
      </c>
      <c r="Z19" s="149"/>
      <c r="AA19" s="149"/>
      <c r="AB19" s="149"/>
      <c r="AC19" s="149"/>
      <c r="AD19" s="149"/>
      <c r="AE19" s="149"/>
      <c r="AF19" s="149"/>
      <c r="AG19" s="149" t="s">
        <v>338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10" t="s">
        <v>2259</v>
      </c>
      <c r="D20" s="311"/>
      <c r="E20" s="311"/>
      <c r="F20" s="311"/>
      <c r="G20" s="311"/>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2260</v>
      </c>
      <c r="C21" s="190" t="s">
        <v>2261</v>
      </c>
      <c r="D21" s="176" t="s">
        <v>2022</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337</v>
      </c>
      <c r="Y21" s="159" t="s">
        <v>275</v>
      </c>
      <c r="Z21" s="149"/>
      <c r="AA21" s="149"/>
      <c r="AB21" s="149"/>
      <c r="AC21" s="149"/>
      <c r="AD21" s="149"/>
      <c r="AE21" s="149"/>
      <c r="AF21" s="149"/>
      <c r="AG21" s="149" t="s">
        <v>338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10" t="s">
        <v>2262</v>
      </c>
      <c r="D22" s="311"/>
      <c r="E22" s="311"/>
      <c r="F22" s="311"/>
      <c r="G22" s="311"/>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2263</v>
      </c>
      <c r="C23" s="190" t="s">
        <v>2261</v>
      </c>
      <c r="D23" s="176" t="s">
        <v>2022</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10" t="s">
        <v>2264</v>
      </c>
      <c r="D24" s="311"/>
      <c r="E24" s="311"/>
      <c r="F24" s="311"/>
      <c r="G24" s="311"/>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9</v>
      </c>
      <c r="B25" s="183" t="s">
        <v>2265</v>
      </c>
      <c r="C25" s="191" t="s">
        <v>2266</v>
      </c>
      <c r="D25" s="184" t="s">
        <v>2022</v>
      </c>
      <c r="E25" s="185">
        <v>1</v>
      </c>
      <c r="F25" s="186"/>
      <c r="G25" s="187">
        <f>ROUND(E25*F25,2)</f>
        <v>0</v>
      </c>
      <c r="H25" s="186"/>
      <c r="I25" s="187">
        <f>ROUND(E25*H25,2)</f>
        <v>0</v>
      </c>
      <c r="J25" s="186"/>
      <c r="K25" s="187">
        <f>ROUND(E25*J25,2)</f>
        <v>0</v>
      </c>
      <c r="L25" s="187">
        <v>21</v>
      </c>
      <c r="M25" s="187">
        <f>G25*(1+L25/100)</f>
        <v>0</v>
      </c>
      <c r="N25" s="185">
        <v>0</v>
      </c>
      <c r="O25" s="185">
        <f>ROUND(E25*N25,2)</f>
        <v>0</v>
      </c>
      <c r="P25" s="185">
        <v>0</v>
      </c>
      <c r="Q25" s="185">
        <f>ROUND(E25*P25,2)</f>
        <v>0</v>
      </c>
      <c r="R25" s="187"/>
      <c r="S25" s="187" t="s">
        <v>323</v>
      </c>
      <c r="T25" s="188" t="s">
        <v>274</v>
      </c>
      <c r="U25" s="159">
        <v>0</v>
      </c>
      <c r="V25" s="159">
        <f>ROUND(E25*U25,2)</f>
        <v>0</v>
      </c>
      <c r="W25" s="159"/>
      <c r="X25" s="159" t="s">
        <v>337</v>
      </c>
      <c r="Y25" s="159" t="s">
        <v>275</v>
      </c>
      <c r="Z25" s="149"/>
      <c r="AA25" s="149"/>
      <c r="AB25" s="149"/>
      <c r="AC25" s="149"/>
      <c r="AD25" s="149"/>
      <c r="AE25" s="149"/>
      <c r="AF25" s="149"/>
      <c r="AG25" s="149" t="s">
        <v>338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10</v>
      </c>
      <c r="B26" s="175" t="s">
        <v>2267</v>
      </c>
      <c r="C26" s="190" t="s">
        <v>2268</v>
      </c>
      <c r="D26" s="176" t="s">
        <v>2022</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323</v>
      </c>
      <c r="T26" s="180" t="s">
        <v>274</v>
      </c>
      <c r="U26" s="159">
        <v>0</v>
      </c>
      <c r="V26" s="159">
        <f>ROUND(E26*U26,2)</f>
        <v>0</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10" t="s">
        <v>2269</v>
      </c>
      <c r="D27" s="311"/>
      <c r="E27" s="311"/>
      <c r="F27" s="311"/>
      <c r="G27" s="311"/>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4">
        <v>11</v>
      </c>
      <c r="B28" s="175" t="s">
        <v>2270</v>
      </c>
      <c r="C28" s="190" t="s">
        <v>2271</v>
      </c>
      <c r="D28" s="176" t="s">
        <v>2022</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323</v>
      </c>
      <c r="T28" s="180" t="s">
        <v>274</v>
      </c>
      <c r="U28" s="159">
        <v>0</v>
      </c>
      <c r="V28" s="159">
        <f>ROUND(E28*U28,2)</f>
        <v>0</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10" t="s">
        <v>2272</v>
      </c>
      <c r="D29" s="311"/>
      <c r="E29" s="311"/>
      <c r="F29" s="311"/>
      <c r="G29" s="311"/>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12</v>
      </c>
      <c r="B30" s="183" t="s">
        <v>2273</v>
      </c>
      <c r="C30" s="191" t="s">
        <v>2274</v>
      </c>
      <c r="D30" s="184" t="s">
        <v>2022</v>
      </c>
      <c r="E30" s="185">
        <v>1</v>
      </c>
      <c r="F30" s="186"/>
      <c r="G30" s="187">
        <f>ROUND(E30*F30,2)</f>
        <v>0</v>
      </c>
      <c r="H30" s="186"/>
      <c r="I30" s="187">
        <f>ROUND(E30*H30,2)</f>
        <v>0</v>
      </c>
      <c r="J30" s="186"/>
      <c r="K30" s="187">
        <f>ROUND(E30*J30,2)</f>
        <v>0</v>
      </c>
      <c r="L30" s="187">
        <v>21</v>
      </c>
      <c r="M30" s="187">
        <f>G30*(1+L30/100)</f>
        <v>0</v>
      </c>
      <c r="N30" s="185">
        <v>0</v>
      </c>
      <c r="O30" s="185">
        <f>ROUND(E30*N30,2)</f>
        <v>0</v>
      </c>
      <c r="P30" s="185">
        <v>0</v>
      </c>
      <c r="Q30" s="185">
        <f>ROUND(E30*P30,2)</f>
        <v>0</v>
      </c>
      <c r="R30" s="187"/>
      <c r="S30" s="187" t="s">
        <v>323</v>
      </c>
      <c r="T30" s="188" t="s">
        <v>274</v>
      </c>
      <c r="U30" s="159">
        <v>0</v>
      </c>
      <c r="V30" s="159">
        <f>ROUND(E30*U30,2)</f>
        <v>0</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13</v>
      </c>
      <c r="B31" s="175" t="s">
        <v>2275</v>
      </c>
      <c r="C31" s="190" t="s">
        <v>2276</v>
      </c>
      <c r="D31" s="176" t="s">
        <v>2022</v>
      </c>
      <c r="E31" s="177">
        <v>1</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337</v>
      </c>
      <c r="Y31" s="159" t="s">
        <v>275</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10" t="s">
        <v>2277</v>
      </c>
      <c r="D32" s="311"/>
      <c r="E32" s="311"/>
      <c r="F32" s="311"/>
      <c r="G32" s="311"/>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14</v>
      </c>
      <c r="B33" s="175" t="s">
        <v>2278</v>
      </c>
      <c r="C33" s="190" t="s">
        <v>2279</v>
      </c>
      <c r="D33" s="176" t="s">
        <v>2022</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337</v>
      </c>
      <c r="Y33" s="159" t="s">
        <v>275</v>
      </c>
      <c r="Z33" s="149"/>
      <c r="AA33" s="149"/>
      <c r="AB33" s="149"/>
      <c r="AC33" s="149"/>
      <c r="AD33" s="149"/>
      <c r="AE33" s="149"/>
      <c r="AF33" s="149"/>
      <c r="AG33" s="149" t="s">
        <v>338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10" t="s">
        <v>2280</v>
      </c>
      <c r="D34" s="311"/>
      <c r="E34" s="311"/>
      <c r="F34" s="311"/>
      <c r="G34" s="311"/>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15</v>
      </c>
      <c r="B35" s="175" t="s">
        <v>2281</v>
      </c>
      <c r="C35" s="190" t="s">
        <v>2282</v>
      </c>
      <c r="D35" s="176" t="s">
        <v>2022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10" t="s">
        <v>2283</v>
      </c>
      <c r="D36" s="311"/>
      <c r="E36" s="311"/>
      <c r="F36" s="311"/>
      <c r="G36" s="311"/>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c r="A37" s="174">
        <v>16</v>
      </c>
      <c r="B37" s="175" t="s">
        <v>2284</v>
      </c>
      <c r="C37" s="190" t="s">
        <v>2285</v>
      </c>
      <c r="D37" s="176" t="s">
        <v>2022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337</v>
      </c>
      <c r="Y37" s="159" t="s">
        <v>275</v>
      </c>
      <c r="Z37" s="149"/>
      <c r="AA37" s="149"/>
      <c r="AB37" s="149"/>
      <c r="AC37" s="149"/>
      <c r="AD37" s="149"/>
      <c r="AE37" s="149"/>
      <c r="AF37" s="149"/>
      <c r="AG37" s="149" t="s">
        <v>338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10" t="s">
        <v>2286</v>
      </c>
      <c r="D38" s="311"/>
      <c r="E38" s="311"/>
      <c r="F38" s="311"/>
      <c r="G38" s="311"/>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2.5" outlineLevel="1">
      <c r="A39" s="174">
        <v>17</v>
      </c>
      <c r="B39" s="175" t="s">
        <v>2287</v>
      </c>
      <c r="C39" s="190" t="s">
        <v>2288</v>
      </c>
      <c r="D39" s="176" t="s">
        <v>2022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0" t="s">
        <v>2289</v>
      </c>
      <c r="D40" s="311"/>
      <c r="E40" s="311"/>
      <c r="F40" s="311"/>
      <c r="G40" s="311"/>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2.5" outlineLevel="1">
      <c r="A41" s="174">
        <v>18</v>
      </c>
      <c r="B41" s="175" t="s">
        <v>2290</v>
      </c>
      <c r="C41" s="190" t="s">
        <v>2288</v>
      </c>
      <c r="D41" s="176" t="s">
        <v>2022</v>
      </c>
      <c r="E41" s="177">
        <v>1</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338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10" t="s">
        <v>2291</v>
      </c>
      <c r="D42" s="311"/>
      <c r="E42" s="311"/>
      <c r="F42" s="311"/>
      <c r="G42" s="311"/>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19</v>
      </c>
      <c r="B43" s="175" t="s">
        <v>2292</v>
      </c>
      <c r="C43" s="190" t="s">
        <v>2293</v>
      </c>
      <c r="D43" s="176" t="s">
        <v>2022</v>
      </c>
      <c r="E43" s="177">
        <v>1</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338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10" t="s">
        <v>2294</v>
      </c>
      <c r="D44" s="311"/>
      <c r="E44" s="311"/>
      <c r="F44" s="311"/>
      <c r="G44" s="311"/>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20</v>
      </c>
      <c r="B45" s="175" t="s">
        <v>2295</v>
      </c>
      <c r="C45" s="190" t="s">
        <v>2296</v>
      </c>
      <c r="D45" s="176" t="s">
        <v>2022</v>
      </c>
      <c r="E45" s="177">
        <v>2</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10" t="s">
        <v>2269</v>
      </c>
      <c r="D46" s="311"/>
      <c r="E46" s="311"/>
      <c r="F46" s="311"/>
      <c r="G46" s="311"/>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21</v>
      </c>
      <c r="B47" s="175" t="s">
        <v>2297</v>
      </c>
      <c r="C47" s="190" t="s">
        <v>2296</v>
      </c>
      <c r="D47" s="176" t="s">
        <v>2022</v>
      </c>
      <c r="E47" s="177">
        <v>2</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338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10" t="s">
        <v>2272</v>
      </c>
      <c r="D48" s="311"/>
      <c r="E48" s="311"/>
      <c r="F48" s="311"/>
      <c r="G48" s="311"/>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22</v>
      </c>
      <c r="B49" s="175" t="s">
        <v>2298</v>
      </c>
      <c r="C49" s="190" t="s">
        <v>2299</v>
      </c>
      <c r="D49" s="176" t="s">
        <v>2022</v>
      </c>
      <c r="E49" s="177">
        <v>1</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10" t="s">
        <v>2300</v>
      </c>
      <c r="D50" s="311"/>
      <c r="E50" s="311"/>
      <c r="F50" s="311"/>
      <c r="G50" s="311"/>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23</v>
      </c>
      <c r="B51" s="183" t="s">
        <v>2301</v>
      </c>
      <c r="C51" s="191" t="s">
        <v>2302</v>
      </c>
      <c r="D51" s="184" t="s">
        <v>2022</v>
      </c>
      <c r="E51" s="185">
        <v>1</v>
      </c>
      <c r="F51" s="186"/>
      <c r="G51" s="187">
        <f>ROUND(E51*F51,2)</f>
        <v>0</v>
      </c>
      <c r="H51" s="186"/>
      <c r="I51" s="187">
        <f>ROUND(E51*H51,2)</f>
        <v>0</v>
      </c>
      <c r="J51" s="186"/>
      <c r="K51" s="187">
        <f>ROUND(E51*J51,2)</f>
        <v>0</v>
      </c>
      <c r="L51" s="187">
        <v>21</v>
      </c>
      <c r="M51" s="187">
        <f>G51*(1+L51/100)</f>
        <v>0</v>
      </c>
      <c r="N51" s="185">
        <v>0</v>
      </c>
      <c r="O51" s="185">
        <f>ROUND(E51*N51,2)</f>
        <v>0</v>
      </c>
      <c r="P51" s="185">
        <v>0</v>
      </c>
      <c r="Q51" s="185">
        <f>ROUND(E51*P51,2)</f>
        <v>0</v>
      </c>
      <c r="R51" s="187"/>
      <c r="S51" s="187" t="s">
        <v>323</v>
      </c>
      <c r="T51" s="188" t="s">
        <v>274</v>
      </c>
      <c r="U51" s="159">
        <v>0</v>
      </c>
      <c r="V51" s="159">
        <f>ROUND(E51*U51,2)</f>
        <v>0</v>
      </c>
      <c r="W51" s="159"/>
      <c r="X51" s="159" t="s">
        <v>337</v>
      </c>
      <c r="Y51" s="159" t="s">
        <v>275</v>
      </c>
      <c r="Z51" s="149"/>
      <c r="AA51" s="149"/>
      <c r="AB51" s="149"/>
      <c r="AC51" s="149"/>
      <c r="AD51" s="149"/>
      <c r="AE51" s="149"/>
      <c r="AF51" s="149"/>
      <c r="AG51" s="149" t="s">
        <v>338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74">
        <v>24</v>
      </c>
      <c r="B52" s="175" t="s">
        <v>2303</v>
      </c>
      <c r="C52" s="190" t="s">
        <v>2304</v>
      </c>
      <c r="D52" s="176" t="s">
        <v>2022</v>
      </c>
      <c r="E52" s="177">
        <v>1</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c r="S52" s="179" t="s">
        <v>323</v>
      </c>
      <c r="T52" s="180" t="s">
        <v>274</v>
      </c>
      <c r="U52" s="159">
        <v>0</v>
      </c>
      <c r="V52" s="159">
        <f>ROUND(E52*U52,2)</f>
        <v>0</v>
      </c>
      <c r="W52" s="159"/>
      <c r="X52" s="159" t="s">
        <v>337</v>
      </c>
      <c r="Y52" s="159" t="s">
        <v>275</v>
      </c>
      <c r="Z52" s="149"/>
      <c r="AA52" s="149"/>
      <c r="AB52" s="149"/>
      <c r="AC52" s="149"/>
      <c r="AD52" s="149"/>
      <c r="AE52" s="149"/>
      <c r="AF52" s="149"/>
      <c r="AG52" s="149" t="s">
        <v>338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310" t="s">
        <v>2305</v>
      </c>
      <c r="D53" s="311"/>
      <c r="E53" s="311"/>
      <c r="F53" s="311"/>
      <c r="G53" s="311"/>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278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116</v>
      </c>
      <c r="C54" s="189" t="s">
        <v>117</v>
      </c>
      <c r="D54" s="166"/>
      <c r="E54" s="167"/>
      <c r="F54" s="168"/>
      <c r="G54" s="168">
        <f>SUMIF(AG55:AG62,"&lt;&gt;NOR",G55:G62)</f>
        <v>0</v>
      </c>
      <c r="H54" s="168"/>
      <c r="I54" s="168">
        <f>SUM(I55:I62)</f>
        <v>0</v>
      </c>
      <c r="J54" s="168"/>
      <c r="K54" s="168">
        <f>SUM(K55:K62)</f>
        <v>0</v>
      </c>
      <c r="L54" s="168"/>
      <c r="M54" s="168">
        <f>SUM(M55:M62)</f>
        <v>0</v>
      </c>
      <c r="N54" s="167"/>
      <c r="O54" s="167">
        <f>SUM(O55:O62)</f>
        <v>0</v>
      </c>
      <c r="P54" s="167"/>
      <c r="Q54" s="167">
        <f>SUM(Q55:Q62)</f>
        <v>0</v>
      </c>
      <c r="R54" s="168"/>
      <c r="S54" s="168"/>
      <c r="T54" s="169"/>
      <c r="U54" s="163"/>
      <c r="V54" s="163">
        <f>SUM(V55:V62)</f>
        <v>0</v>
      </c>
      <c r="W54" s="163"/>
      <c r="X54" s="163"/>
      <c r="Y54" s="163"/>
      <c r="AG54" t="s">
        <v>269</v>
      </c>
    </row>
    <row r="55" spans="1:60" outlineLevel="1">
      <c r="A55" s="182">
        <v>25</v>
      </c>
      <c r="B55" s="183" t="s">
        <v>2306</v>
      </c>
      <c r="C55" s="191" t="s">
        <v>2307</v>
      </c>
      <c r="D55" s="184" t="s">
        <v>2022</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337</v>
      </c>
      <c r="Y55" s="159" t="s">
        <v>275</v>
      </c>
      <c r="Z55" s="149"/>
      <c r="AA55" s="149"/>
      <c r="AB55" s="149"/>
      <c r="AC55" s="149"/>
      <c r="AD55" s="149"/>
      <c r="AE55" s="149"/>
      <c r="AF55" s="149"/>
      <c r="AG55" s="149" t="s">
        <v>338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26</v>
      </c>
      <c r="B56" s="183" t="s">
        <v>2308</v>
      </c>
      <c r="C56" s="191" t="s">
        <v>2309</v>
      </c>
      <c r="D56" s="184" t="s">
        <v>2022</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27</v>
      </c>
      <c r="B57" s="183" t="s">
        <v>2310</v>
      </c>
      <c r="C57" s="191" t="s">
        <v>2311</v>
      </c>
      <c r="D57" s="184" t="s">
        <v>2022</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338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28</v>
      </c>
      <c r="B58" s="183" t="s">
        <v>2312</v>
      </c>
      <c r="C58" s="191" t="s">
        <v>2313</v>
      </c>
      <c r="D58" s="184" t="s">
        <v>2022</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29</v>
      </c>
      <c r="B59" s="175" t="s">
        <v>2314</v>
      </c>
      <c r="C59" s="190" t="s">
        <v>2315</v>
      </c>
      <c r="D59" s="176" t="s">
        <v>2022</v>
      </c>
      <c r="E59" s="177">
        <v>1</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338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10" t="s">
        <v>2316</v>
      </c>
      <c r="D60" s="311"/>
      <c r="E60" s="311"/>
      <c r="F60" s="311"/>
      <c r="G60" s="311"/>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30</v>
      </c>
      <c r="B61" s="183" t="s">
        <v>2317</v>
      </c>
      <c r="C61" s="191" t="s">
        <v>2318</v>
      </c>
      <c r="D61" s="184" t="s">
        <v>2022</v>
      </c>
      <c r="E61" s="185">
        <v>1</v>
      </c>
      <c r="F61" s="186"/>
      <c r="G61" s="187">
        <f>ROUND(E61*F61,2)</f>
        <v>0</v>
      </c>
      <c r="H61" s="186"/>
      <c r="I61" s="187">
        <f>ROUND(E61*H61,2)</f>
        <v>0</v>
      </c>
      <c r="J61" s="186"/>
      <c r="K61" s="187">
        <f>ROUND(E61*J61,2)</f>
        <v>0</v>
      </c>
      <c r="L61" s="187">
        <v>21</v>
      </c>
      <c r="M61" s="187">
        <f>G61*(1+L61/100)</f>
        <v>0</v>
      </c>
      <c r="N61" s="185">
        <v>0</v>
      </c>
      <c r="O61" s="185">
        <f>ROUND(E61*N61,2)</f>
        <v>0</v>
      </c>
      <c r="P61" s="185">
        <v>0</v>
      </c>
      <c r="Q61" s="185">
        <f>ROUND(E61*P61,2)</f>
        <v>0</v>
      </c>
      <c r="R61" s="187"/>
      <c r="S61" s="187" t="s">
        <v>323</v>
      </c>
      <c r="T61" s="188" t="s">
        <v>274</v>
      </c>
      <c r="U61" s="159">
        <v>0</v>
      </c>
      <c r="V61" s="159">
        <f>ROUND(E61*U61,2)</f>
        <v>0</v>
      </c>
      <c r="W61" s="159"/>
      <c r="X61" s="159" t="s">
        <v>337</v>
      </c>
      <c r="Y61" s="159" t="s">
        <v>275</v>
      </c>
      <c r="Z61" s="149"/>
      <c r="AA61" s="149"/>
      <c r="AB61" s="149"/>
      <c r="AC61" s="149"/>
      <c r="AD61" s="149"/>
      <c r="AE61" s="149"/>
      <c r="AF61" s="149"/>
      <c r="AG61" s="149" t="s">
        <v>338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31</v>
      </c>
      <c r="B62" s="183" t="s">
        <v>2319</v>
      </c>
      <c r="C62" s="191" t="s">
        <v>2320</v>
      </c>
      <c r="D62" s="184" t="s">
        <v>2022</v>
      </c>
      <c r="E62" s="185">
        <v>1</v>
      </c>
      <c r="F62" s="186"/>
      <c r="G62" s="187">
        <f>ROUND(E62*F62,2)</f>
        <v>0</v>
      </c>
      <c r="H62" s="186"/>
      <c r="I62" s="187">
        <f>ROUND(E62*H62,2)</f>
        <v>0</v>
      </c>
      <c r="J62" s="186"/>
      <c r="K62" s="187">
        <f>ROUND(E62*J62,2)</f>
        <v>0</v>
      </c>
      <c r="L62" s="187">
        <v>21</v>
      </c>
      <c r="M62" s="187">
        <f>G62*(1+L62/100)</f>
        <v>0</v>
      </c>
      <c r="N62" s="185">
        <v>0</v>
      </c>
      <c r="O62" s="185">
        <f>ROUND(E62*N62,2)</f>
        <v>0</v>
      </c>
      <c r="P62" s="185">
        <v>0</v>
      </c>
      <c r="Q62" s="185">
        <f>ROUND(E62*P62,2)</f>
        <v>0</v>
      </c>
      <c r="R62" s="187"/>
      <c r="S62" s="187" t="s">
        <v>323</v>
      </c>
      <c r="T62" s="188" t="s">
        <v>274</v>
      </c>
      <c r="U62" s="159">
        <v>0</v>
      </c>
      <c r="V62" s="159">
        <f>ROUND(E62*U62,2)</f>
        <v>0</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c r="A63" s="164" t="s">
        <v>268</v>
      </c>
      <c r="B63" s="165" t="s">
        <v>118</v>
      </c>
      <c r="C63" s="189" t="s">
        <v>119</v>
      </c>
      <c r="D63" s="166"/>
      <c r="E63" s="167"/>
      <c r="F63" s="168"/>
      <c r="G63" s="168">
        <f>SUMIF(AG64:AG67,"&lt;&gt;NOR",G64:G67)</f>
        <v>0</v>
      </c>
      <c r="H63" s="168"/>
      <c r="I63" s="168">
        <f>SUM(I64:I67)</f>
        <v>0</v>
      </c>
      <c r="J63" s="168"/>
      <c r="K63" s="168">
        <f>SUM(K64:K67)</f>
        <v>0</v>
      </c>
      <c r="L63" s="168"/>
      <c r="M63" s="168">
        <f>SUM(M64:M67)</f>
        <v>0</v>
      </c>
      <c r="N63" s="167"/>
      <c r="O63" s="167">
        <f>SUM(O64:O67)</f>
        <v>0</v>
      </c>
      <c r="P63" s="167"/>
      <c r="Q63" s="167">
        <f>SUM(Q64:Q67)</f>
        <v>0</v>
      </c>
      <c r="R63" s="168"/>
      <c r="S63" s="168"/>
      <c r="T63" s="169"/>
      <c r="U63" s="163"/>
      <c r="V63" s="163">
        <f>SUM(V64:V67)</f>
        <v>0</v>
      </c>
      <c r="W63" s="163"/>
      <c r="X63" s="163"/>
      <c r="Y63" s="163"/>
      <c r="AG63" t="s">
        <v>269</v>
      </c>
    </row>
    <row r="64" spans="1:60" outlineLevel="1">
      <c r="A64" s="174">
        <v>32</v>
      </c>
      <c r="B64" s="175" t="s">
        <v>2321</v>
      </c>
      <c r="C64" s="190" t="s">
        <v>2322</v>
      </c>
      <c r="D64" s="176" t="s">
        <v>2022</v>
      </c>
      <c r="E64" s="177">
        <v>1</v>
      </c>
      <c r="F64" s="178"/>
      <c r="G64" s="179">
        <f>ROUND(E64*F64,2)</f>
        <v>0</v>
      </c>
      <c r="H64" s="178"/>
      <c r="I64" s="179">
        <f>ROUND(E64*H64,2)</f>
        <v>0</v>
      </c>
      <c r="J64" s="178"/>
      <c r="K64" s="179">
        <f>ROUND(E64*J64,2)</f>
        <v>0</v>
      </c>
      <c r="L64" s="179">
        <v>21</v>
      </c>
      <c r="M64" s="179">
        <f>G64*(1+L64/100)</f>
        <v>0</v>
      </c>
      <c r="N64" s="177">
        <v>0</v>
      </c>
      <c r="O64" s="177">
        <f>ROUND(E64*N64,2)</f>
        <v>0</v>
      </c>
      <c r="P64" s="177">
        <v>0</v>
      </c>
      <c r="Q64" s="177">
        <f>ROUND(E64*P64,2)</f>
        <v>0</v>
      </c>
      <c r="R64" s="179"/>
      <c r="S64" s="179" t="s">
        <v>323</v>
      </c>
      <c r="T64" s="180" t="s">
        <v>274</v>
      </c>
      <c r="U64" s="159">
        <v>0</v>
      </c>
      <c r="V64" s="159">
        <f>ROUND(E64*U64,2)</f>
        <v>0</v>
      </c>
      <c r="W64" s="159"/>
      <c r="X64" s="159" t="s">
        <v>337</v>
      </c>
      <c r="Y64" s="159" t="s">
        <v>275</v>
      </c>
      <c r="Z64" s="149"/>
      <c r="AA64" s="149"/>
      <c r="AB64" s="149"/>
      <c r="AC64" s="149"/>
      <c r="AD64" s="149"/>
      <c r="AE64" s="149"/>
      <c r="AF64" s="149"/>
      <c r="AG64" s="149" t="s">
        <v>338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310" t="s">
        <v>2323</v>
      </c>
      <c r="D65" s="311"/>
      <c r="E65" s="311"/>
      <c r="F65" s="311"/>
      <c r="G65" s="311"/>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278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308" t="s">
        <v>2324</v>
      </c>
      <c r="D66" s="309"/>
      <c r="E66" s="309"/>
      <c r="F66" s="309"/>
      <c r="G66" s="30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08" t="s">
        <v>2325</v>
      </c>
      <c r="D67" s="309"/>
      <c r="E67" s="309"/>
      <c r="F67" s="309"/>
      <c r="G67" s="30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c r="A68" s="164" t="s">
        <v>268</v>
      </c>
      <c r="B68" s="165" t="s">
        <v>120</v>
      </c>
      <c r="C68" s="189" t="s">
        <v>121</v>
      </c>
      <c r="D68" s="166"/>
      <c r="E68" s="167"/>
      <c r="F68" s="168"/>
      <c r="G68" s="168">
        <f>SUMIF(AG69:AG70,"&lt;&gt;NOR",G69:G70)</f>
        <v>0</v>
      </c>
      <c r="H68" s="168"/>
      <c r="I68" s="168">
        <f>SUM(I69:I70)</f>
        <v>0</v>
      </c>
      <c r="J68" s="168"/>
      <c r="K68" s="168">
        <f>SUM(K69:K70)</f>
        <v>0</v>
      </c>
      <c r="L68" s="168"/>
      <c r="M68" s="168">
        <f>SUM(M69:M70)</f>
        <v>0</v>
      </c>
      <c r="N68" s="167"/>
      <c r="O68" s="167">
        <f>SUM(O69:O70)</f>
        <v>0</v>
      </c>
      <c r="P68" s="167"/>
      <c r="Q68" s="167">
        <f>SUM(Q69:Q70)</f>
        <v>0</v>
      </c>
      <c r="R68" s="168"/>
      <c r="S68" s="168"/>
      <c r="T68" s="169"/>
      <c r="U68" s="163"/>
      <c r="V68" s="163">
        <f>SUM(V69:V70)</f>
        <v>0</v>
      </c>
      <c r="W68" s="163"/>
      <c r="X68" s="163"/>
      <c r="Y68" s="163"/>
      <c r="AG68" t="s">
        <v>269</v>
      </c>
    </row>
    <row r="69" spans="1:60" outlineLevel="1">
      <c r="A69" s="182">
        <v>33</v>
      </c>
      <c r="B69" s="183" t="s">
        <v>2326</v>
      </c>
      <c r="C69" s="191" t="s">
        <v>2327</v>
      </c>
      <c r="D69" s="184" t="s">
        <v>2022</v>
      </c>
      <c r="E69" s="185">
        <v>1</v>
      </c>
      <c r="F69" s="186"/>
      <c r="G69" s="187">
        <f>ROUND(E69*F69,2)</f>
        <v>0</v>
      </c>
      <c r="H69" s="186"/>
      <c r="I69" s="187">
        <f>ROUND(E69*H69,2)</f>
        <v>0</v>
      </c>
      <c r="J69" s="186"/>
      <c r="K69" s="187">
        <f>ROUND(E69*J69,2)</f>
        <v>0</v>
      </c>
      <c r="L69" s="187">
        <v>21</v>
      </c>
      <c r="M69" s="187">
        <f>G69*(1+L69/100)</f>
        <v>0</v>
      </c>
      <c r="N69" s="185">
        <v>0</v>
      </c>
      <c r="O69" s="185">
        <f>ROUND(E69*N69,2)</f>
        <v>0</v>
      </c>
      <c r="P69" s="185">
        <v>0</v>
      </c>
      <c r="Q69" s="185">
        <f>ROUND(E69*P69,2)</f>
        <v>0</v>
      </c>
      <c r="R69" s="187"/>
      <c r="S69" s="187" t="s">
        <v>323</v>
      </c>
      <c r="T69" s="188" t="s">
        <v>274</v>
      </c>
      <c r="U69" s="159">
        <v>0</v>
      </c>
      <c r="V69" s="159">
        <f>ROUND(E69*U69,2)</f>
        <v>0</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v>34</v>
      </c>
      <c r="B70" s="183" t="s">
        <v>2328</v>
      </c>
      <c r="C70" s="191" t="s">
        <v>2329</v>
      </c>
      <c r="D70" s="184" t="s">
        <v>2022</v>
      </c>
      <c r="E70" s="185">
        <v>1</v>
      </c>
      <c r="F70" s="186"/>
      <c r="G70" s="187">
        <f>ROUND(E70*F70,2)</f>
        <v>0</v>
      </c>
      <c r="H70" s="186"/>
      <c r="I70" s="187">
        <f>ROUND(E70*H70,2)</f>
        <v>0</v>
      </c>
      <c r="J70" s="186"/>
      <c r="K70" s="187">
        <f>ROUND(E70*J70,2)</f>
        <v>0</v>
      </c>
      <c r="L70" s="187">
        <v>21</v>
      </c>
      <c r="M70" s="187">
        <f>G70*(1+L70/100)</f>
        <v>0</v>
      </c>
      <c r="N70" s="185">
        <v>0</v>
      </c>
      <c r="O70" s="185">
        <f>ROUND(E70*N70,2)</f>
        <v>0</v>
      </c>
      <c r="P70" s="185">
        <v>0</v>
      </c>
      <c r="Q70" s="185">
        <f>ROUND(E70*P70,2)</f>
        <v>0</v>
      </c>
      <c r="R70" s="187"/>
      <c r="S70" s="187" t="s">
        <v>323</v>
      </c>
      <c r="T70" s="188" t="s">
        <v>274</v>
      </c>
      <c r="U70" s="159">
        <v>0</v>
      </c>
      <c r="V70" s="159">
        <f>ROUND(E70*U70,2)</f>
        <v>0</v>
      </c>
      <c r="W70" s="159"/>
      <c r="X70" s="159" t="s">
        <v>337</v>
      </c>
      <c r="Y70" s="159" t="s">
        <v>275</v>
      </c>
      <c r="Z70" s="149"/>
      <c r="AA70" s="149"/>
      <c r="AB70" s="149"/>
      <c r="AC70" s="149"/>
      <c r="AD70" s="149"/>
      <c r="AE70" s="149"/>
      <c r="AF70" s="149"/>
      <c r="AG70" s="149" t="s">
        <v>338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c r="A71" s="164" t="s">
        <v>268</v>
      </c>
      <c r="B71" s="165" t="s">
        <v>124</v>
      </c>
      <c r="C71" s="189" t="s">
        <v>125</v>
      </c>
      <c r="D71" s="166"/>
      <c r="E71" s="167"/>
      <c r="F71" s="168"/>
      <c r="G71" s="168">
        <f>SUMIF(AG72:AG83,"&lt;&gt;NOR",G72:G83)</f>
        <v>0</v>
      </c>
      <c r="H71" s="168"/>
      <c r="I71" s="168">
        <f>SUM(I72:I83)</f>
        <v>0</v>
      </c>
      <c r="J71" s="168"/>
      <c r="K71" s="168">
        <f>SUM(K72:K83)</f>
        <v>0</v>
      </c>
      <c r="L71" s="168"/>
      <c r="M71" s="168">
        <f>SUM(M72:M83)</f>
        <v>0</v>
      </c>
      <c r="N71" s="167"/>
      <c r="O71" s="167">
        <f>SUM(O72:O83)</f>
        <v>0</v>
      </c>
      <c r="P71" s="167"/>
      <c r="Q71" s="167">
        <f>SUM(Q72:Q83)</f>
        <v>0</v>
      </c>
      <c r="R71" s="168"/>
      <c r="S71" s="168"/>
      <c r="T71" s="169"/>
      <c r="U71" s="163"/>
      <c r="V71" s="163">
        <f>SUM(V72:V83)</f>
        <v>0</v>
      </c>
      <c r="W71" s="163"/>
      <c r="X71" s="163"/>
      <c r="Y71" s="163"/>
      <c r="AG71" t="s">
        <v>269</v>
      </c>
    </row>
    <row r="72" spans="1:60" outlineLevel="1">
      <c r="A72" s="182">
        <v>35</v>
      </c>
      <c r="B72" s="183" t="s">
        <v>2330</v>
      </c>
      <c r="C72" s="191" t="s">
        <v>2331</v>
      </c>
      <c r="D72" s="184" t="s">
        <v>469</v>
      </c>
      <c r="E72" s="185">
        <v>260</v>
      </c>
      <c r="F72" s="186"/>
      <c r="G72" s="187">
        <f t="shared" ref="G72:G83" si="0">ROUND(E72*F72,2)</f>
        <v>0</v>
      </c>
      <c r="H72" s="186"/>
      <c r="I72" s="187">
        <f t="shared" ref="I72:I83" si="1">ROUND(E72*H72,2)</f>
        <v>0</v>
      </c>
      <c r="J72" s="186"/>
      <c r="K72" s="187">
        <f t="shared" ref="K72:K83" si="2">ROUND(E72*J72,2)</f>
        <v>0</v>
      </c>
      <c r="L72" s="187">
        <v>21</v>
      </c>
      <c r="M72" s="187">
        <f t="shared" ref="M72:M83" si="3">G72*(1+L72/100)</f>
        <v>0</v>
      </c>
      <c r="N72" s="185">
        <v>0</v>
      </c>
      <c r="O72" s="185">
        <f t="shared" ref="O72:O83" si="4">ROUND(E72*N72,2)</f>
        <v>0</v>
      </c>
      <c r="P72" s="185">
        <v>0</v>
      </c>
      <c r="Q72" s="185">
        <f t="shared" ref="Q72:Q83" si="5">ROUND(E72*P72,2)</f>
        <v>0</v>
      </c>
      <c r="R72" s="187"/>
      <c r="S72" s="187" t="s">
        <v>323</v>
      </c>
      <c r="T72" s="188" t="s">
        <v>274</v>
      </c>
      <c r="U72" s="159">
        <v>0</v>
      </c>
      <c r="V72" s="159">
        <f t="shared" ref="V72:V83" si="6">ROUND(E72*U72,2)</f>
        <v>0</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36</v>
      </c>
      <c r="B73" s="183" t="s">
        <v>2332</v>
      </c>
      <c r="C73" s="191" t="s">
        <v>2333</v>
      </c>
      <c r="D73" s="184" t="s">
        <v>469</v>
      </c>
      <c r="E73" s="185">
        <v>400</v>
      </c>
      <c r="F73" s="186"/>
      <c r="G73" s="187">
        <f t="shared" si="0"/>
        <v>0</v>
      </c>
      <c r="H73" s="186"/>
      <c r="I73" s="187">
        <f t="shared" si="1"/>
        <v>0</v>
      </c>
      <c r="J73" s="186"/>
      <c r="K73" s="187">
        <f t="shared" si="2"/>
        <v>0</v>
      </c>
      <c r="L73" s="187">
        <v>21</v>
      </c>
      <c r="M73" s="187">
        <f t="shared" si="3"/>
        <v>0</v>
      </c>
      <c r="N73" s="185">
        <v>0</v>
      </c>
      <c r="O73" s="185">
        <f t="shared" si="4"/>
        <v>0</v>
      </c>
      <c r="P73" s="185">
        <v>0</v>
      </c>
      <c r="Q73" s="185">
        <f t="shared" si="5"/>
        <v>0</v>
      </c>
      <c r="R73" s="187"/>
      <c r="S73" s="187" t="s">
        <v>323</v>
      </c>
      <c r="T73" s="188" t="s">
        <v>274</v>
      </c>
      <c r="U73" s="159">
        <v>0</v>
      </c>
      <c r="V73" s="159">
        <f t="shared" si="6"/>
        <v>0</v>
      </c>
      <c r="W73" s="159"/>
      <c r="X73" s="159" t="s">
        <v>337</v>
      </c>
      <c r="Y73" s="159" t="s">
        <v>275</v>
      </c>
      <c r="Z73" s="149"/>
      <c r="AA73" s="149"/>
      <c r="AB73" s="149"/>
      <c r="AC73" s="149"/>
      <c r="AD73" s="149"/>
      <c r="AE73" s="149"/>
      <c r="AF73" s="149"/>
      <c r="AG73" s="149" t="s">
        <v>338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37</v>
      </c>
      <c r="B74" s="183" t="s">
        <v>2334</v>
      </c>
      <c r="C74" s="191" t="s">
        <v>2335</v>
      </c>
      <c r="D74" s="184" t="s">
        <v>469</v>
      </c>
      <c r="E74" s="185">
        <v>100</v>
      </c>
      <c r="F74" s="186"/>
      <c r="G74" s="187">
        <f t="shared" si="0"/>
        <v>0</v>
      </c>
      <c r="H74" s="186"/>
      <c r="I74" s="187">
        <f t="shared" si="1"/>
        <v>0</v>
      </c>
      <c r="J74" s="186"/>
      <c r="K74" s="187">
        <f t="shared" si="2"/>
        <v>0</v>
      </c>
      <c r="L74" s="187">
        <v>21</v>
      </c>
      <c r="M74" s="187">
        <f t="shared" si="3"/>
        <v>0</v>
      </c>
      <c r="N74" s="185">
        <v>0</v>
      </c>
      <c r="O74" s="185">
        <f t="shared" si="4"/>
        <v>0</v>
      </c>
      <c r="P74" s="185">
        <v>0</v>
      </c>
      <c r="Q74" s="185">
        <f t="shared" si="5"/>
        <v>0</v>
      </c>
      <c r="R74" s="187"/>
      <c r="S74" s="187" t="s">
        <v>323</v>
      </c>
      <c r="T74" s="188" t="s">
        <v>274</v>
      </c>
      <c r="U74" s="159">
        <v>0</v>
      </c>
      <c r="V74" s="159">
        <f t="shared" si="6"/>
        <v>0</v>
      </c>
      <c r="W74" s="159"/>
      <c r="X74" s="159" t="s">
        <v>337</v>
      </c>
      <c r="Y74" s="159" t="s">
        <v>275</v>
      </c>
      <c r="Z74" s="149"/>
      <c r="AA74" s="149"/>
      <c r="AB74" s="149"/>
      <c r="AC74" s="149"/>
      <c r="AD74" s="149"/>
      <c r="AE74" s="149"/>
      <c r="AF74" s="149"/>
      <c r="AG74" s="149" t="s">
        <v>338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38</v>
      </c>
      <c r="B75" s="183" t="s">
        <v>2336</v>
      </c>
      <c r="C75" s="191" t="s">
        <v>2337</v>
      </c>
      <c r="D75" s="184" t="s">
        <v>469</v>
      </c>
      <c r="E75" s="185">
        <v>60</v>
      </c>
      <c r="F75" s="186"/>
      <c r="G75" s="187">
        <f t="shared" si="0"/>
        <v>0</v>
      </c>
      <c r="H75" s="186"/>
      <c r="I75" s="187">
        <f t="shared" si="1"/>
        <v>0</v>
      </c>
      <c r="J75" s="186"/>
      <c r="K75" s="187">
        <f t="shared" si="2"/>
        <v>0</v>
      </c>
      <c r="L75" s="187">
        <v>21</v>
      </c>
      <c r="M75" s="187">
        <f t="shared" si="3"/>
        <v>0</v>
      </c>
      <c r="N75" s="185">
        <v>0</v>
      </c>
      <c r="O75" s="185">
        <f t="shared" si="4"/>
        <v>0</v>
      </c>
      <c r="P75" s="185">
        <v>0</v>
      </c>
      <c r="Q75" s="185">
        <f t="shared" si="5"/>
        <v>0</v>
      </c>
      <c r="R75" s="187"/>
      <c r="S75" s="187" t="s">
        <v>323</v>
      </c>
      <c r="T75" s="188" t="s">
        <v>274</v>
      </c>
      <c r="U75" s="159">
        <v>0</v>
      </c>
      <c r="V75" s="159">
        <f t="shared" si="6"/>
        <v>0</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39</v>
      </c>
      <c r="B76" s="183" t="s">
        <v>2338</v>
      </c>
      <c r="C76" s="191" t="s">
        <v>2339</v>
      </c>
      <c r="D76" s="184" t="s">
        <v>469</v>
      </c>
      <c r="E76" s="185">
        <v>60</v>
      </c>
      <c r="F76" s="186"/>
      <c r="G76" s="187">
        <f t="shared" si="0"/>
        <v>0</v>
      </c>
      <c r="H76" s="186"/>
      <c r="I76" s="187">
        <f t="shared" si="1"/>
        <v>0</v>
      </c>
      <c r="J76" s="186"/>
      <c r="K76" s="187">
        <f t="shared" si="2"/>
        <v>0</v>
      </c>
      <c r="L76" s="187">
        <v>21</v>
      </c>
      <c r="M76" s="187">
        <f t="shared" si="3"/>
        <v>0</v>
      </c>
      <c r="N76" s="185">
        <v>0</v>
      </c>
      <c r="O76" s="185">
        <f t="shared" si="4"/>
        <v>0</v>
      </c>
      <c r="P76" s="185">
        <v>0</v>
      </c>
      <c r="Q76" s="185">
        <f t="shared" si="5"/>
        <v>0</v>
      </c>
      <c r="R76" s="187"/>
      <c r="S76" s="187" t="s">
        <v>323</v>
      </c>
      <c r="T76" s="188" t="s">
        <v>274</v>
      </c>
      <c r="U76" s="159">
        <v>0</v>
      </c>
      <c r="V76" s="159">
        <f t="shared" si="6"/>
        <v>0</v>
      </c>
      <c r="W76" s="159"/>
      <c r="X76" s="159" t="s">
        <v>337</v>
      </c>
      <c r="Y76" s="159" t="s">
        <v>275</v>
      </c>
      <c r="Z76" s="149"/>
      <c r="AA76" s="149"/>
      <c r="AB76" s="149"/>
      <c r="AC76" s="149"/>
      <c r="AD76" s="149"/>
      <c r="AE76" s="149"/>
      <c r="AF76" s="149"/>
      <c r="AG76" s="149" t="s">
        <v>338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40</v>
      </c>
      <c r="B77" s="183" t="s">
        <v>2340</v>
      </c>
      <c r="C77" s="191" t="s">
        <v>2341</v>
      </c>
      <c r="D77" s="184" t="s">
        <v>469</v>
      </c>
      <c r="E77" s="185">
        <v>40</v>
      </c>
      <c r="F77" s="186"/>
      <c r="G77" s="187">
        <f t="shared" si="0"/>
        <v>0</v>
      </c>
      <c r="H77" s="186"/>
      <c r="I77" s="187">
        <f t="shared" si="1"/>
        <v>0</v>
      </c>
      <c r="J77" s="186"/>
      <c r="K77" s="187">
        <f t="shared" si="2"/>
        <v>0</v>
      </c>
      <c r="L77" s="187">
        <v>21</v>
      </c>
      <c r="M77" s="187">
        <f t="shared" si="3"/>
        <v>0</v>
      </c>
      <c r="N77" s="185">
        <v>0</v>
      </c>
      <c r="O77" s="185">
        <f t="shared" si="4"/>
        <v>0</v>
      </c>
      <c r="P77" s="185">
        <v>0</v>
      </c>
      <c r="Q77" s="185">
        <f t="shared" si="5"/>
        <v>0</v>
      </c>
      <c r="R77" s="187"/>
      <c r="S77" s="187" t="s">
        <v>323</v>
      </c>
      <c r="T77" s="188" t="s">
        <v>274</v>
      </c>
      <c r="U77" s="159">
        <v>0</v>
      </c>
      <c r="V77" s="159">
        <f t="shared" si="6"/>
        <v>0</v>
      </c>
      <c r="W77" s="159"/>
      <c r="X77" s="159" t="s">
        <v>337</v>
      </c>
      <c r="Y77" s="159" t="s">
        <v>275</v>
      </c>
      <c r="Z77" s="149"/>
      <c r="AA77" s="149"/>
      <c r="AB77" s="149"/>
      <c r="AC77" s="149"/>
      <c r="AD77" s="149"/>
      <c r="AE77" s="149"/>
      <c r="AF77" s="149"/>
      <c r="AG77" s="149" t="s">
        <v>338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41</v>
      </c>
      <c r="B78" s="183" t="s">
        <v>2342</v>
      </c>
      <c r="C78" s="191" t="s">
        <v>2343</v>
      </c>
      <c r="D78" s="184" t="s">
        <v>469</v>
      </c>
      <c r="E78" s="185">
        <v>60</v>
      </c>
      <c r="F78" s="186"/>
      <c r="G78" s="187">
        <f t="shared" si="0"/>
        <v>0</v>
      </c>
      <c r="H78" s="186"/>
      <c r="I78" s="187">
        <f t="shared" si="1"/>
        <v>0</v>
      </c>
      <c r="J78" s="186"/>
      <c r="K78" s="187">
        <f t="shared" si="2"/>
        <v>0</v>
      </c>
      <c r="L78" s="187">
        <v>21</v>
      </c>
      <c r="M78" s="187">
        <f t="shared" si="3"/>
        <v>0</v>
      </c>
      <c r="N78" s="185">
        <v>0</v>
      </c>
      <c r="O78" s="185">
        <f t="shared" si="4"/>
        <v>0</v>
      </c>
      <c r="P78" s="185">
        <v>0</v>
      </c>
      <c r="Q78" s="185">
        <f t="shared" si="5"/>
        <v>0</v>
      </c>
      <c r="R78" s="187"/>
      <c r="S78" s="187" t="s">
        <v>323</v>
      </c>
      <c r="T78" s="188" t="s">
        <v>274</v>
      </c>
      <c r="U78" s="159">
        <v>0</v>
      </c>
      <c r="V78" s="159">
        <f t="shared" si="6"/>
        <v>0</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42</v>
      </c>
      <c r="B79" s="183" t="s">
        <v>2344</v>
      </c>
      <c r="C79" s="191" t="s">
        <v>2782</v>
      </c>
      <c r="D79" s="184" t="s">
        <v>469</v>
      </c>
      <c r="E79" s="185">
        <v>20</v>
      </c>
      <c r="F79" s="186"/>
      <c r="G79" s="187">
        <f t="shared" si="0"/>
        <v>0</v>
      </c>
      <c r="H79" s="186"/>
      <c r="I79" s="187">
        <f t="shared" si="1"/>
        <v>0</v>
      </c>
      <c r="J79" s="186"/>
      <c r="K79" s="187">
        <f t="shared" si="2"/>
        <v>0</v>
      </c>
      <c r="L79" s="187">
        <v>21</v>
      </c>
      <c r="M79" s="187">
        <f t="shared" si="3"/>
        <v>0</v>
      </c>
      <c r="N79" s="185">
        <v>0</v>
      </c>
      <c r="O79" s="185">
        <f t="shared" si="4"/>
        <v>0</v>
      </c>
      <c r="P79" s="185">
        <v>0</v>
      </c>
      <c r="Q79" s="185">
        <f t="shared" si="5"/>
        <v>0</v>
      </c>
      <c r="R79" s="187"/>
      <c r="S79" s="187" t="s">
        <v>323</v>
      </c>
      <c r="T79" s="188" t="s">
        <v>274</v>
      </c>
      <c r="U79" s="159">
        <v>0</v>
      </c>
      <c r="V79" s="159">
        <f t="shared" si="6"/>
        <v>0</v>
      </c>
      <c r="W79" s="159"/>
      <c r="X79" s="159" t="s">
        <v>337</v>
      </c>
      <c r="Y79" s="159" t="s">
        <v>275</v>
      </c>
      <c r="Z79" s="149"/>
      <c r="AA79" s="149"/>
      <c r="AB79" s="149"/>
      <c r="AC79" s="149"/>
      <c r="AD79" s="149"/>
      <c r="AE79" s="149"/>
      <c r="AF79" s="149"/>
      <c r="AG79" s="149" t="s">
        <v>338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43</v>
      </c>
      <c r="B80" s="183" t="s">
        <v>2345</v>
      </c>
      <c r="C80" s="191" t="s">
        <v>2783</v>
      </c>
      <c r="D80" s="184" t="s">
        <v>469</v>
      </c>
      <c r="E80" s="185">
        <v>20</v>
      </c>
      <c r="F80" s="186"/>
      <c r="G80" s="187">
        <f t="shared" si="0"/>
        <v>0</v>
      </c>
      <c r="H80" s="186"/>
      <c r="I80" s="187">
        <f t="shared" si="1"/>
        <v>0</v>
      </c>
      <c r="J80" s="186"/>
      <c r="K80" s="187">
        <f t="shared" si="2"/>
        <v>0</v>
      </c>
      <c r="L80" s="187">
        <v>21</v>
      </c>
      <c r="M80" s="187">
        <f t="shared" si="3"/>
        <v>0</v>
      </c>
      <c r="N80" s="185">
        <v>0</v>
      </c>
      <c r="O80" s="185">
        <f t="shared" si="4"/>
        <v>0</v>
      </c>
      <c r="P80" s="185">
        <v>0</v>
      </c>
      <c r="Q80" s="185">
        <f t="shared" si="5"/>
        <v>0</v>
      </c>
      <c r="R80" s="187"/>
      <c r="S80" s="187" t="s">
        <v>323</v>
      </c>
      <c r="T80" s="188" t="s">
        <v>274</v>
      </c>
      <c r="U80" s="159">
        <v>0</v>
      </c>
      <c r="V80" s="159">
        <f t="shared" si="6"/>
        <v>0</v>
      </c>
      <c r="W80" s="159"/>
      <c r="X80" s="159" t="s">
        <v>337</v>
      </c>
      <c r="Y80" s="159" t="s">
        <v>275</v>
      </c>
      <c r="Z80" s="149"/>
      <c r="AA80" s="149"/>
      <c r="AB80" s="149"/>
      <c r="AC80" s="149"/>
      <c r="AD80" s="149"/>
      <c r="AE80" s="149"/>
      <c r="AF80" s="149"/>
      <c r="AG80" s="149" t="s">
        <v>338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44</v>
      </c>
      <c r="B81" s="183" t="s">
        <v>2346</v>
      </c>
      <c r="C81" s="191" t="s">
        <v>2347</v>
      </c>
      <c r="D81" s="184" t="s">
        <v>469</v>
      </c>
      <c r="E81" s="185">
        <v>20</v>
      </c>
      <c r="F81" s="186"/>
      <c r="G81" s="187">
        <f t="shared" si="0"/>
        <v>0</v>
      </c>
      <c r="H81" s="186"/>
      <c r="I81" s="187">
        <f t="shared" si="1"/>
        <v>0</v>
      </c>
      <c r="J81" s="186"/>
      <c r="K81" s="187">
        <f t="shared" si="2"/>
        <v>0</v>
      </c>
      <c r="L81" s="187">
        <v>21</v>
      </c>
      <c r="M81" s="187">
        <f t="shared" si="3"/>
        <v>0</v>
      </c>
      <c r="N81" s="185">
        <v>0</v>
      </c>
      <c r="O81" s="185">
        <f t="shared" si="4"/>
        <v>0</v>
      </c>
      <c r="P81" s="185">
        <v>0</v>
      </c>
      <c r="Q81" s="185">
        <f t="shared" si="5"/>
        <v>0</v>
      </c>
      <c r="R81" s="187"/>
      <c r="S81" s="187" t="s">
        <v>323</v>
      </c>
      <c r="T81" s="188" t="s">
        <v>274</v>
      </c>
      <c r="U81" s="159">
        <v>0</v>
      </c>
      <c r="V81" s="159">
        <f t="shared" si="6"/>
        <v>0</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45</v>
      </c>
      <c r="B82" s="183" t="s">
        <v>2348</v>
      </c>
      <c r="C82" s="191" t="s">
        <v>2784</v>
      </c>
      <c r="D82" s="184" t="s">
        <v>469</v>
      </c>
      <c r="E82" s="185">
        <v>20</v>
      </c>
      <c r="F82" s="186"/>
      <c r="G82" s="187">
        <f t="shared" si="0"/>
        <v>0</v>
      </c>
      <c r="H82" s="186"/>
      <c r="I82" s="187">
        <f t="shared" si="1"/>
        <v>0</v>
      </c>
      <c r="J82" s="186"/>
      <c r="K82" s="187">
        <f t="shared" si="2"/>
        <v>0</v>
      </c>
      <c r="L82" s="187">
        <v>21</v>
      </c>
      <c r="M82" s="187">
        <f t="shared" si="3"/>
        <v>0</v>
      </c>
      <c r="N82" s="185">
        <v>0</v>
      </c>
      <c r="O82" s="185">
        <f t="shared" si="4"/>
        <v>0</v>
      </c>
      <c r="P82" s="185">
        <v>0</v>
      </c>
      <c r="Q82" s="185">
        <f t="shared" si="5"/>
        <v>0</v>
      </c>
      <c r="R82" s="187"/>
      <c r="S82" s="187" t="s">
        <v>323</v>
      </c>
      <c r="T82" s="188" t="s">
        <v>274</v>
      </c>
      <c r="U82" s="159">
        <v>0</v>
      </c>
      <c r="V82" s="159">
        <f t="shared" si="6"/>
        <v>0</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46</v>
      </c>
      <c r="B83" s="183" t="s">
        <v>2349</v>
      </c>
      <c r="C83" s="191" t="s">
        <v>2350</v>
      </c>
      <c r="D83" s="184" t="s">
        <v>2022</v>
      </c>
      <c r="E83" s="185">
        <v>10</v>
      </c>
      <c r="F83" s="186"/>
      <c r="G83" s="187">
        <f t="shared" si="0"/>
        <v>0</v>
      </c>
      <c r="H83" s="186"/>
      <c r="I83" s="187">
        <f t="shared" si="1"/>
        <v>0</v>
      </c>
      <c r="J83" s="186"/>
      <c r="K83" s="187">
        <f t="shared" si="2"/>
        <v>0</v>
      </c>
      <c r="L83" s="187">
        <v>21</v>
      </c>
      <c r="M83" s="187">
        <f t="shared" si="3"/>
        <v>0</v>
      </c>
      <c r="N83" s="185">
        <v>0</v>
      </c>
      <c r="O83" s="185">
        <f t="shared" si="4"/>
        <v>0</v>
      </c>
      <c r="P83" s="185">
        <v>0</v>
      </c>
      <c r="Q83" s="185">
        <f t="shared" si="5"/>
        <v>0</v>
      </c>
      <c r="R83" s="187"/>
      <c r="S83" s="187" t="s">
        <v>323</v>
      </c>
      <c r="T83" s="188" t="s">
        <v>274</v>
      </c>
      <c r="U83" s="159">
        <v>0</v>
      </c>
      <c r="V83" s="159">
        <f t="shared" si="6"/>
        <v>0</v>
      </c>
      <c r="W83" s="159"/>
      <c r="X83" s="159" t="s">
        <v>337</v>
      </c>
      <c r="Y83" s="159" t="s">
        <v>275</v>
      </c>
      <c r="Z83" s="149"/>
      <c r="AA83" s="149"/>
      <c r="AB83" s="149"/>
      <c r="AC83" s="149"/>
      <c r="AD83" s="149"/>
      <c r="AE83" s="149"/>
      <c r="AF83" s="149"/>
      <c r="AG83" s="149" t="s">
        <v>338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4" t="s">
        <v>268</v>
      </c>
      <c r="B84" s="165" t="s">
        <v>126</v>
      </c>
      <c r="C84" s="189" t="s">
        <v>127</v>
      </c>
      <c r="D84" s="166"/>
      <c r="E84" s="167"/>
      <c r="F84" s="168"/>
      <c r="G84" s="168">
        <f>SUMIF(AG85:AG93,"&lt;&gt;NOR",G85:G93)</f>
        <v>0</v>
      </c>
      <c r="H84" s="168"/>
      <c r="I84" s="168">
        <f>SUM(I85:I93)</f>
        <v>0</v>
      </c>
      <c r="J84" s="168"/>
      <c r="K84" s="168">
        <f>SUM(K85:K93)</f>
        <v>0</v>
      </c>
      <c r="L84" s="168"/>
      <c r="M84" s="168">
        <f>SUM(M85:M93)</f>
        <v>0</v>
      </c>
      <c r="N84" s="167"/>
      <c r="O84" s="167">
        <f>SUM(O85:O93)</f>
        <v>0</v>
      </c>
      <c r="P84" s="167"/>
      <c r="Q84" s="167">
        <f>SUM(Q85:Q93)</f>
        <v>0</v>
      </c>
      <c r="R84" s="168"/>
      <c r="S84" s="168"/>
      <c r="T84" s="169"/>
      <c r="U84" s="163"/>
      <c r="V84" s="163">
        <f>SUM(V85:V93)</f>
        <v>0</v>
      </c>
      <c r="W84" s="163"/>
      <c r="X84" s="163"/>
      <c r="Y84" s="163"/>
      <c r="AG84" t="s">
        <v>269</v>
      </c>
    </row>
    <row r="85" spans="1:60" outlineLevel="1">
      <c r="A85" s="174">
        <v>47</v>
      </c>
      <c r="B85" s="175" t="s">
        <v>2351</v>
      </c>
      <c r="C85" s="190" t="s">
        <v>2352</v>
      </c>
      <c r="D85" s="176" t="s">
        <v>829</v>
      </c>
      <c r="E85" s="177">
        <v>1</v>
      </c>
      <c r="F85" s="178"/>
      <c r="G85" s="179">
        <f>ROUND(E85*F85,2)</f>
        <v>0</v>
      </c>
      <c r="H85" s="178"/>
      <c r="I85" s="179">
        <f>ROUND(E85*H85,2)</f>
        <v>0</v>
      </c>
      <c r="J85" s="178"/>
      <c r="K85" s="179">
        <f>ROUND(E85*J85,2)</f>
        <v>0</v>
      </c>
      <c r="L85" s="179">
        <v>21</v>
      </c>
      <c r="M85" s="179">
        <f>G85*(1+L85/100)</f>
        <v>0</v>
      </c>
      <c r="N85" s="177">
        <v>0</v>
      </c>
      <c r="O85" s="177">
        <f>ROUND(E85*N85,2)</f>
        <v>0</v>
      </c>
      <c r="P85" s="177">
        <v>0</v>
      </c>
      <c r="Q85" s="177">
        <f>ROUND(E85*P85,2)</f>
        <v>0</v>
      </c>
      <c r="R85" s="179"/>
      <c r="S85" s="179" t="s">
        <v>323</v>
      </c>
      <c r="T85" s="180" t="s">
        <v>274</v>
      </c>
      <c r="U85" s="159">
        <v>0</v>
      </c>
      <c r="V85" s="159">
        <f>ROUND(E85*U85,2)</f>
        <v>0</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310" t="s">
        <v>2353</v>
      </c>
      <c r="D86" s="311"/>
      <c r="E86" s="311"/>
      <c r="F86" s="311"/>
      <c r="G86" s="311"/>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c r="A87" s="156"/>
      <c r="B87" s="157"/>
      <c r="C87" s="308" t="s">
        <v>2354</v>
      </c>
      <c r="D87" s="309"/>
      <c r="E87" s="309"/>
      <c r="F87" s="309"/>
      <c r="G87" s="30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c r="A88" s="156"/>
      <c r="B88" s="157"/>
      <c r="C88" s="308" t="s">
        <v>2355</v>
      </c>
      <c r="D88" s="309"/>
      <c r="E88" s="309"/>
      <c r="F88" s="309"/>
      <c r="G88" s="30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278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308" t="s">
        <v>2356</v>
      </c>
      <c r="D89" s="309"/>
      <c r="E89" s="309"/>
      <c r="F89" s="309"/>
      <c r="G89" s="30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308" t="s">
        <v>2357</v>
      </c>
      <c r="D90" s="309"/>
      <c r="E90" s="309"/>
      <c r="F90" s="309"/>
      <c r="G90" s="30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278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308" t="s">
        <v>2358</v>
      </c>
      <c r="D91" s="309"/>
      <c r="E91" s="309"/>
      <c r="F91" s="309"/>
      <c r="G91" s="30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308" t="s">
        <v>2359</v>
      </c>
      <c r="D92" s="309"/>
      <c r="E92" s="309"/>
      <c r="F92" s="309"/>
      <c r="G92" s="30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278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c r="A93" s="156"/>
      <c r="B93" s="157"/>
      <c r="C93" s="308" t="s">
        <v>2360</v>
      </c>
      <c r="D93" s="309"/>
      <c r="E93" s="309"/>
      <c r="F93" s="309"/>
      <c r="G93" s="30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c r="A94" s="3"/>
      <c r="B94" s="4"/>
      <c r="C94" s="192"/>
      <c r="D94" s="6"/>
      <c r="E94" s="3"/>
      <c r="F94" s="3"/>
      <c r="G94" s="3"/>
      <c r="H94" s="3"/>
      <c r="I94" s="3"/>
      <c r="J94" s="3"/>
      <c r="K94" s="3"/>
      <c r="L94" s="3"/>
      <c r="M94" s="3"/>
      <c r="N94" s="3"/>
      <c r="O94" s="3"/>
      <c r="P94" s="3"/>
      <c r="Q94" s="3"/>
      <c r="R94" s="3"/>
      <c r="S94" s="3"/>
      <c r="T94" s="3"/>
      <c r="U94" s="3"/>
      <c r="V94" s="3"/>
      <c r="W94" s="3"/>
      <c r="X94" s="3"/>
      <c r="Y94" s="3"/>
      <c r="AE94">
        <v>12</v>
      </c>
      <c r="AF94">
        <v>21</v>
      </c>
      <c r="AG94" t="s">
        <v>254</v>
      </c>
    </row>
    <row r="95" spans="1:60">
      <c r="A95" s="152"/>
      <c r="B95" s="153" t="s">
        <v>29</v>
      </c>
      <c r="C95" s="193"/>
      <c r="D95" s="154"/>
      <c r="E95" s="155"/>
      <c r="F95" s="155"/>
      <c r="G95" s="173">
        <f>G8+G54+G63+G68+G71+G84</f>
        <v>0</v>
      </c>
      <c r="H95" s="3"/>
      <c r="I95" s="3"/>
      <c r="J95" s="3"/>
      <c r="K95" s="3"/>
      <c r="L95" s="3"/>
      <c r="M95" s="3"/>
      <c r="N95" s="3"/>
      <c r="O95" s="3"/>
      <c r="P95" s="3"/>
      <c r="Q95" s="3"/>
      <c r="R95" s="3"/>
      <c r="S95" s="3"/>
      <c r="T95" s="3"/>
      <c r="U95" s="3"/>
      <c r="V95" s="3"/>
      <c r="W95" s="3"/>
      <c r="X95" s="3"/>
      <c r="Y95" s="3"/>
      <c r="AE95">
        <f>SUMIF(L7:L93,AE94,G7:G93)</f>
        <v>0</v>
      </c>
      <c r="AF95">
        <f>SUMIF(L7:L93,AF94,G7:G93)</f>
        <v>0</v>
      </c>
      <c r="AG95" t="s">
        <v>329</v>
      </c>
    </row>
    <row r="96" spans="1:60">
      <c r="C96" s="194"/>
      <c r="D96" s="10"/>
      <c r="AG96" t="s">
        <v>331</v>
      </c>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9SlPpZcSZz0Qk4ZBfbXOqx3bQle0YEZLt5bilzfJMTfAml6hIjnfABNlbDGbbFIlwjmWyUxIRs9/GN1M6F0twA==" saltValue="xrtIS9PewArfamurGv//8A==" spinCount="100000" sheet="1" formatRows="0"/>
  <mergeCells count="37">
    <mergeCell ref="C12:G12"/>
    <mergeCell ref="A1:G1"/>
    <mergeCell ref="C2:G2"/>
    <mergeCell ref="C3:G3"/>
    <mergeCell ref="C4:G4"/>
    <mergeCell ref="C10:G10"/>
    <mergeCell ref="C38:G38"/>
    <mergeCell ref="C14:G14"/>
    <mergeCell ref="C16:G16"/>
    <mergeCell ref="C18:G18"/>
    <mergeCell ref="C20:G20"/>
    <mergeCell ref="C22:G22"/>
    <mergeCell ref="C24:G24"/>
    <mergeCell ref="C27:G27"/>
    <mergeCell ref="C29:G29"/>
    <mergeCell ref="C32:G32"/>
    <mergeCell ref="C34:G34"/>
    <mergeCell ref="C36:G36"/>
    <mergeCell ref="C86:G86"/>
    <mergeCell ref="C40:G40"/>
    <mergeCell ref="C42:G42"/>
    <mergeCell ref="C44:G44"/>
    <mergeCell ref="C46:G46"/>
    <mergeCell ref="C48:G48"/>
    <mergeCell ref="C50:G50"/>
    <mergeCell ref="C53:G53"/>
    <mergeCell ref="C60:G60"/>
    <mergeCell ref="C65:G65"/>
    <mergeCell ref="C66:G66"/>
    <mergeCell ref="C67:G67"/>
    <mergeCell ref="C93:G93"/>
    <mergeCell ref="C87:G87"/>
    <mergeCell ref="C88:G88"/>
    <mergeCell ref="C89:G89"/>
    <mergeCell ref="C90:G90"/>
    <mergeCell ref="C91:G91"/>
    <mergeCell ref="C92:G9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58" activePane="bottomLeft" state="frozen"/>
      <selection pane="bottomLeft" sqref="A1:G1"/>
    </sheetView>
  </sheetViews>
  <sheetFormatPr defaultRowHeight="12.75" outlineLevelRow="1"/>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71</v>
      </c>
      <c r="C4" s="316" t="s">
        <v>72</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205</v>
      </c>
      <c r="C8" s="189" t="s">
        <v>72</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Y8" s="163"/>
      <c r="AG8" t="s">
        <v>269</v>
      </c>
    </row>
    <row r="9" spans="1:60" ht="22.5" outlineLevel="1">
      <c r="A9" s="182">
        <v>1</v>
      </c>
      <c r="B9" s="183" t="s">
        <v>2361</v>
      </c>
      <c r="C9" s="191" t="s">
        <v>2362</v>
      </c>
      <c r="D9" s="184" t="s">
        <v>469</v>
      </c>
      <c r="E9" s="185">
        <v>90</v>
      </c>
      <c r="F9" s="186"/>
      <c r="G9" s="187">
        <f t="shared" ref="G9:G40" si="0">ROUND(E9*F9,2)</f>
        <v>0</v>
      </c>
      <c r="H9" s="186"/>
      <c r="I9" s="187">
        <f t="shared" ref="I9:I40" si="1">ROUND(E9*H9,2)</f>
        <v>0</v>
      </c>
      <c r="J9" s="186"/>
      <c r="K9" s="187">
        <f t="shared" ref="K9:K40" si="2">ROUND(E9*J9,2)</f>
        <v>0</v>
      </c>
      <c r="L9" s="187">
        <v>21</v>
      </c>
      <c r="M9" s="187">
        <f t="shared" ref="M9:M40" si="3">G9*(1+L9/100)</f>
        <v>0</v>
      </c>
      <c r="N9" s="185">
        <v>0</v>
      </c>
      <c r="O9" s="185">
        <f t="shared" ref="O9:O40" si="4">ROUND(E9*N9,2)</f>
        <v>0</v>
      </c>
      <c r="P9" s="185">
        <v>0</v>
      </c>
      <c r="Q9" s="185">
        <f t="shared" ref="Q9:Q40" si="5">ROUND(E9*P9,2)</f>
        <v>0</v>
      </c>
      <c r="R9" s="187"/>
      <c r="S9" s="187" t="s">
        <v>323</v>
      </c>
      <c r="T9" s="188" t="s">
        <v>274</v>
      </c>
      <c r="U9" s="159">
        <v>0</v>
      </c>
      <c r="V9" s="159">
        <f t="shared" ref="V9:V40" si="6">ROUND(E9*U9,2)</f>
        <v>0</v>
      </c>
      <c r="W9" s="159"/>
      <c r="X9" s="159" t="s">
        <v>337</v>
      </c>
      <c r="Y9" s="159" t="s">
        <v>275</v>
      </c>
      <c r="Z9" s="149"/>
      <c r="AA9" s="149"/>
      <c r="AB9" s="149"/>
      <c r="AC9" s="149"/>
      <c r="AD9" s="149"/>
      <c r="AE9" s="149"/>
      <c r="AF9" s="149"/>
      <c r="AG9" s="149" t="s">
        <v>1918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1">
      <c r="A10" s="182">
        <v>2</v>
      </c>
      <c r="B10" s="183" t="s">
        <v>2363</v>
      </c>
      <c r="C10" s="191" t="s">
        <v>2364</v>
      </c>
      <c r="D10" s="184" t="s">
        <v>469</v>
      </c>
      <c r="E10" s="185">
        <v>190</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c r="A11" s="182">
        <v>3</v>
      </c>
      <c r="B11" s="183" t="s">
        <v>2365</v>
      </c>
      <c r="C11" s="191" t="s">
        <v>2366</v>
      </c>
      <c r="D11" s="184" t="s">
        <v>469</v>
      </c>
      <c r="E11" s="185">
        <v>65</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524</v>
      </c>
      <c r="Y11" s="159" t="s">
        <v>275</v>
      </c>
      <c r="Z11" s="149"/>
      <c r="AA11" s="149"/>
      <c r="AB11" s="149"/>
      <c r="AC11" s="149"/>
      <c r="AD11" s="149"/>
      <c r="AE11" s="149"/>
      <c r="AF11" s="149"/>
      <c r="AG11" s="149" t="s">
        <v>1798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2367</v>
      </c>
      <c r="C12" s="191" t="s">
        <v>2368</v>
      </c>
      <c r="D12" s="184" t="s">
        <v>469</v>
      </c>
      <c r="E12" s="185">
        <v>30</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2369</v>
      </c>
      <c r="C13" s="191" t="s">
        <v>2370</v>
      </c>
      <c r="D13" s="184" t="s">
        <v>469</v>
      </c>
      <c r="E13" s="185">
        <v>60</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2371</v>
      </c>
      <c r="C14" s="191" t="s">
        <v>2372</v>
      </c>
      <c r="D14" s="184" t="s">
        <v>469</v>
      </c>
      <c r="E14" s="185">
        <v>60</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2373</v>
      </c>
      <c r="C15" s="191" t="s">
        <v>2374</v>
      </c>
      <c r="D15" s="184" t="s">
        <v>469</v>
      </c>
      <c r="E15" s="185">
        <v>120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2375</v>
      </c>
      <c r="C16" s="191" t="s">
        <v>2376</v>
      </c>
      <c r="D16" s="184" t="s">
        <v>469</v>
      </c>
      <c r="E16" s="185">
        <v>140</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2377</v>
      </c>
      <c r="C17" s="191" t="s">
        <v>2378</v>
      </c>
      <c r="D17" s="184" t="s">
        <v>469</v>
      </c>
      <c r="E17" s="185">
        <v>80</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2379</v>
      </c>
      <c r="C18" s="191" t="s">
        <v>2380</v>
      </c>
      <c r="D18" s="184" t="s">
        <v>469</v>
      </c>
      <c r="E18" s="185">
        <v>120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c r="A19" s="182">
        <v>11</v>
      </c>
      <c r="B19" s="183" t="s">
        <v>2381</v>
      </c>
      <c r="C19" s="191" t="s">
        <v>2382</v>
      </c>
      <c r="D19" s="184" t="s">
        <v>469</v>
      </c>
      <c r="E19" s="185">
        <v>80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2383</v>
      </c>
      <c r="C20" s="191" t="s">
        <v>2384</v>
      </c>
      <c r="D20" s="184" t="s">
        <v>469</v>
      </c>
      <c r="E20" s="185">
        <v>35</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c r="A21" s="182">
        <v>13</v>
      </c>
      <c r="B21" s="183" t="s">
        <v>2385</v>
      </c>
      <c r="C21" s="191" t="s">
        <v>2386</v>
      </c>
      <c r="D21" s="184" t="s">
        <v>2022</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1">
      <c r="A22" s="182">
        <v>14</v>
      </c>
      <c r="B22" s="183" t="s">
        <v>2387</v>
      </c>
      <c r="C22" s="191" t="s">
        <v>2388</v>
      </c>
      <c r="D22" s="184" t="s">
        <v>2022</v>
      </c>
      <c r="E22" s="185">
        <v>45</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337</v>
      </c>
      <c r="Y22" s="159" t="s">
        <v>275</v>
      </c>
      <c r="Z22" s="149"/>
      <c r="AA22" s="149"/>
      <c r="AB22" s="149"/>
      <c r="AC22" s="149"/>
      <c r="AD22" s="149"/>
      <c r="AE22" s="149"/>
      <c r="AF22" s="149"/>
      <c r="AG22" s="149" t="s">
        <v>1918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c r="A23" s="182">
        <v>15</v>
      </c>
      <c r="B23" s="183" t="s">
        <v>2389</v>
      </c>
      <c r="C23" s="191" t="s">
        <v>2390</v>
      </c>
      <c r="D23" s="184" t="s">
        <v>2022</v>
      </c>
      <c r="E23" s="185">
        <v>8</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337</v>
      </c>
      <c r="Y23" s="159" t="s">
        <v>275</v>
      </c>
      <c r="Z23" s="149"/>
      <c r="AA23" s="149"/>
      <c r="AB23" s="149"/>
      <c r="AC23" s="149"/>
      <c r="AD23" s="149"/>
      <c r="AE23" s="149"/>
      <c r="AF23" s="149"/>
      <c r="AG23" s="149" t="s">
        <v>1918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c r="A24" s="182">
        <v>16</v>
      </c>
      <c r="B24" s="183" t="s">
        <v>2391</v>
      </c>
      <c r="C24" s="191" t="s">
        <v>2392</v>
      </c>
      <c r="D24" s="184" t="s">
        <v>2022</v>
      </c>
      <c r="E24" s="185">
        <v>15</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337</v>
      </c>
      <c r="Y24" s="159" t="s">
        <v>275</v>
      </c>
      <c r="Z24" s="149"/>
      <c r="AA24" s="149"/>
      <c r="AB24" s="149"/>
      <c r="AC24" s="149"/>
      <c r="AD24" s="149"/>
      <c r="AE24" s="149"/>
      <c r="AF24" s="149"/>
      <c r="AG24" s="149" t="s">
        <v>1918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c r="A25" s="182">
        <v>17</v>
      </c>
      <c r="B25" s="183" t="s">
        <v>2393</v>
      </c>
      <c r="C25" s="191" t="s">
        <v>2394</v>
      </c>
      <c r="D25" s="184" t="s">
        <v>469</v>
      </c>
      <c r="E25" s="185">
        <v>160</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337</v>
      </c>
      <c r="Y25" s="159" t="s">
        <v>275</v>
      </c>
      <c r="Z25" s="149"/>
      <c r="AA25" s="149"/>
      <c r="AB25" s="149"/>
      <c r="AC25" s="149"/>
      <c r="AD25" s="149"/>
      <c r="AE25" s="149"/>
      <c r="AF25" s="149"/>
      <c r="AG25" s="149" t="s">
        <v>1918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2.5" outlineLevel="1">
      <c r="A26" s="182">
        <v>18</v>
      </c>
      <c r="B26" s="183" t="s">
        <v>2395</v>
      </c>
      <c r="C26" s="191" t="s">
        <v>2396</v>
      </c>
      <c r="D26" s="184" t="s">
        <v>469</v>
      </c>
      <c r="E26" s="185">
        <v>450</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337</v>
      </c>
      <c r="Y26" s="159" t="s">
        <v>275</v>
      </c>
      <c r="Z26" s="149"/>
      <c r="AA26" s="149"/>
      <c r="AB26" s="149"/>
      <c r="AC26" s="149"/>
      <c r="AD26" s="149"/>
      <c r="AE26" s="149"/>
      <c r="AF26" s="149"/>
      <c r="AG26" s="149" t="s">
        <v>1918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c r="A27" s="182">
        <v>19</v>
      </c>
      <c r="B27" s="183" t="s">
        <v>2397</v>
      </c>
      <c r="C27" s="191" t="s">
        <v>2398</v>
      </c>
      <c r="D27" s="184" t="s">
        <v>469</v>
      </c>
      <c r="E27" s="185">
        <v>850</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337</v>
      </c>
      <c r="Y27" s="159" t="s">
        <v>275</v>
      </c>
      <c r="Z27" s="149"/>
      <c r="AA27" s="149"/>
      <c r="AB27" s="149"/>
      <c r="AC27" s="149"/>
      <c r="AD27" s="149"/>
      <c r="AE27" s="149"/>
      <c r="AF27" s="149"/>
      <c r="AG27" s="149" t="s">
        <v>1918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c r="A28" s="182">
        <v>20</v>
      </c>
      <c r="B28" s="183" t="s">
        <v>2399</v>
      </c>
      <c r="C28" s="191" t="s">
        <v>2400</v>
      </c>
      <c r="D28" s="184" t="s">
        <v>469</v>
      </c>
      <c r="E28" s="185">
        <v>220</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337</v>
      </c>
      <c r="Y28" s="159" t="s">
        <v>275</v>
      </c>
      <c r="Z28" s="149"/>
      <c r="AA28" s="149"/>
      <c r="AB28" s="149"/>
      <c r="AC28" s="149"/>
      <c r="AD28" s="149"/>
      <c r="AE28" s="149"/>
      <c r="AF28" s="149"/>
      <c r="AG28" s="149" t="s">
        <v>1918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c r="A29" s="182">
        <v>21</v>
      </c>
      <c r="B29" s="183" t="s">
        <v>2401</v>
      </c>
      <c r="C29" s="191" t="s">
        <v>2402</v>
      </c>
      <c r="D29" s="184" t="s">
        <v>469</v>
      </c>
      <c r="E29" s="185">
        <v>110</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1918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c r="A30" s="182">
        <v>22</v>
      </c>
      <c r="B30" s="183" t="s">
        <v>2403</v>
      </c>
      <c r="C30" s="191" t="s">
        <v>2404</v>
      </c>
      <c r="D30" s="184" t="s">
        <v>469</v>
      </c>
      <c r="E30" s="185">
        <v>65</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1918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c r="A31" s="182">
        <v>23</v>
      </c>
      <c r="B31" s="183" t="s">
        <v>2405</v>
      </c>
      <c r="C31" s="191" t="s">
        <v>2406</v>
      </c>
      <c r="D31" s="184" t="s">
        <v>469</v>
      </c>
      <c r="E31" s="185">
        <v>115</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1918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c r="A32" s="182">
        <v>24</v>
      </c>
      <c r="B32" s="183" t="s">
        <v>2407</v>
      </c>
      <c r="C32" s="191" t="s">
        <v>2408</v>
      </c>
      <c r="D32" s="184" t="s">
        <v>469</v>
      </c>
      <c r="E32" s="185">
        <v>50</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c r="A33" s="182">
        <v>25</v>
      </c>
      <c r="B33" s="183" t="s">
        <v>2409</v>
      </c>
      <c r="C33" s="191" t="s">
        <v>2410</v>
      </c>
      <c r="D33" s="184" t="s">
        <v>469</v>
      </c>
      <c r="E33" s="185">
        <v>90</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c r="A34" s="182">
        <v>26</v>
      </c>
      <c r="B34" s="183" t="s">
        <v>2411</v>
      </c>
      <c r="C34" s="191" t="s">
        <v>2412</v>
      </c>
      <c r="D34" s="184" t="s">
        <v>469</v>
      </c>
      <c r="E34" s="185">
        <v>146</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1">
      <c r="A35" s="182">
        <v>27</v>
      </c>
      <c r="B35" s="183" t="s">
        <v>2413</v>
      </c>
      <c r="C35" s="191" t="s">
        <v>2414</v>
      </c>
      <c r="D35" s="184">
        <v>75</v>
      </c>
      <c r="E35" s="185">
        <v>65</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28</v>
      </c>
      <c r="B36" s="183" t="s">
        <v>2415</v>
      </c>
      <c r="C36" s="191" t="s">
        <v>2416</v>
      </c>
      <c r="D36" s="184" t="s">
        <v>469</v>
      </c>
      <c r="E36" s="185">
        <v>20</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29</v>
      </c>
      <c r="B37" s="183" t="s">
        <v>2417</v>
      </c>
      <c r="C37" s="191" t="s">
        <v>2418</v>
      </c>
      <c r="D37" s="184" t="s">
        <v>469</v>
      </c>
      <c r="E37" s="185">
        <v>30</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1918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30</v>
      </c>
      <c r="B38" s="183" t="s">
        <v>2419</v>
      </c>
      <c r="C38" s="191" t="s">
        <v>2420</v>
      </c>
      <c r="D38" s="184" t="s">
        <v>469</v>
      </c>
      <c r="E38" s="185">
        <v>30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31</v>
      </c>
      <c r="B39" s="183" t="s">
        <v>2421</v>
      </c>
      <c r="C39" s="191" t="s">
        <v>2422</v>
      </c>
      <c r="D39" s="184" t="s">
        <v>469</v>
      </c>
      <c r="E39" s="185">
        <v>40</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32</v>
      </c>
      <c r="B40" s="183" t="s">
        <v>2423</v>
      </c>
      <c r="C40" s="191" t="s">
        <v>2424</v>
      </c>
      <c r="D40" s="184" t="s">
        <v>469</v>
      </c>
      <c r="E40" s="185">
        <v>60</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2.5" outlineLevel="1">
      <c r="A41" s="182">
        <v>33</v>
      </c>
      <c r="B41" s="183" t="s">
        <v>2425</v>
      </c>
      <c r="C41" s="191" t="s">
        <v>2426</v>
      </c>
      <c r="D41" s="184" t="s">
        <v>2022</v>
      </c>
      <c r="E41" s="185">
        <v>800</v>
      </c>
      <c r="F41" s="186"/>
      <c r="G41" s="187">
        <f t="shared" ref="G41:G72" si="7">ROUND(E41*F41,2)</f>
        <v>0</v>
      </c>
      <c r="H41" s="186"/>
      <c r="I41" s="187">
        <f t="shared" ref="I41:I72" si="8">ROUND(E41*H41,2)</f>
        <v>0</v>
      </c>
      <c r="J41" s="186"/>
      <c r="K41" s="187">
        <f t="shared" ref="K41:K72" si="9">ROUND(E41*J41,2)</f>
        <v>0</v>
      </c>
      <c r="L41" s="187">
        <v>21</v>
      </c>
      <c r="M41" s="187">
        <f t="shared" ref="M41:M72" si="10">G41*(1+L41/100)</f>
        <v>0</v>
      </c>
      <c r="N41" s="185">
        <v>0</v>
      </c>
      <c r="O41" s="185">
        <f t="shared" ref="O41:O72" si="11">ROUND(E41*N41,2)</f>
        <v>0</v>
      </c>
      <c r="P41" s="185">
        <v>0</v>
      </c>
      <c r="Q41" s="185">
        <f t="shared" ref="Q41:Q72" si="12">ROUND(E41*P41,2)</f>
        <v>0</v>
      </c>
      <c r="R41" s="187"/>
      <c r="S41" s="187" t="s">
        <v>323</v>
      </c>
      <c r="T41" s="188" t="s">
        <v>274</v>
      </c>
      <c r="U41" s="159">
        <v>0</v>
      </c>
      <c r="V41" s="159">
        <f t="shared" ref="V41:V72" si="13">ROUND(E41*U41,2)</f>
        <v>0</v>
      </c>
      <c r="W41" s="159"/>
      <c r="X41" s="159" t="s">
        <v>337</v>
      </c>
      <c r="Y41" s="159" t="s">
        <v>275</v>
      </c>
      <c r="Z41" s="149"/>
      <c r="AA41" s="149"/>
      <c r="AB41" s="149"/>
      <c r="AC41" s="149"/>
      <c r="AD41" s="149"/>
      <c r="AE41" s="149"/>
      <c r="AF41" s="149"/>
      <c r="AG41" s="149" t="s">
        <v>1918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c r="A42" s="182">
        <v>34</v>
      </c>
      <c r="B42" s="183" t="s">
        <v>2427</v>
      </c>
      <c r="C42" s="191" t="s">
        <v>2428</v>
      </c>
      <c r="D42" s="184" t="s">
        <v>2022</v>
      </c>
      <c r="E42" s="185">
        <v>256</v>
      </c>
      <c r="F42" s="186"/>
      <c r="G42" s="187">
        <f t="shared" si="7"/>
        <v>0</v>
      </c>
      <c r="H42" s="186"/>
      <c r="I42" s="187">
        <f t="shared" si="8"/>
        <v>0</v>
      </c>
      <c r="J42" s="186"/>
      <c r="K42" s="187">
        <f t="shared" si="9"/>
        <v>0</v>
      </c>
      <c r="L42" s="187">
        <v>21</v>
      </c>
      <c r="M42" s="187">
        <f t="shared" si="10"/>
        <v>0</v>
      </c>
      <c r="N42" s="185">
        <v>0</v>
      </c>
      <c r="O42" s="185">
        <f t="shared" si="11"/>
        <v>0</v>
      </c>
      <c r="P42" s="185">
        <v>0</v>
      </c>
      <c r="Q42" s="185">
        <f t="shared" si="12"/>
        <v>0</v>
      </c>
      <c r="R42" s="187"/>
      <c r="S42" s="187" t="s">
        <v>323</v>
      </c>
      <c r="T42" s="188" t="s">
        <v>274</v>
      </c>
      <c r="U42" s="159">
        <v>0</v>
      </c>
      <c r="V42" s="159">
        <f t="shared" si="13"/>
        <v>0</v>
      </c>
      <c r="W42" s="159"/>
      <c r="X42" s="159" t="s">
        <v>337</v>
      </c>
      <c r="Y42" s="159" t="s">
        <v>275</v>
      </c>
      <c r="Z42" s="149"/>
      <c r="AA42" s="149"/>
      <c r="AB42" s="149"/>
      <c r="AC42" s="149"/>
      <c r="AD42" s="149"/>
      <c r="AE42" s="149"/>
      <c r="AF42" s="149"/>
      <c r="AG42" s="149" t="s">
        <v>1918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22.5" outlineLevel="1">
      <c r="A43" s="182">
        <v>35</v>
      </c>
      <c r="B43" s="183" t="s">
        <v>2429</v>
      </c>
      <c r="C43" s="191" t="s">
        <v>2430</v>
      </c>
      <c r="D43" s="184" t="s">
        <v>2022</v>
      </c>
      <c r="E43" s="185">
        <v>40</v>
      </c>
      <c r="F43" s="186"/>
      <c r="G43" s="187">
        <f t="shared" si="7"/>
        <v>0</v>
      </c>
      <c r="H43" s="186"/>
      <c r="I43" s="187">
        <f t="shared" si="8"/>
        <v>0</v>
      </c>
      <c r="J43" s="186"/>
      <c r="K43" s="187">
        <f t="shared" si="9"/>
        <v>0</v>
      </c>
      <c r="L43" s="187">
        <v>21</v>
      </c>
      <c r="M43" s="187">
        <f t="shared" si="10"/>
        <v>0</v>
      </c>
      <c r="N43" s="185">
        <v>0</v>
      </c>
      <c r="O43" s="185">
        <f t="shared" si="11"/>
        <v>0</v>
      </c>
      <c r="P43" s="185">
        <v>0</v>
      </c>
      <c r="Q43" s="185">
        <f t="shared" si="12"/>
        <v>0</v>
      </c>
      <c r="R43" s="187"/>
      <c r="S43" s="187" t="s">
        <v>323</v>
      </c>
      <c r="T43" s="188" t="s">
        <v>274</v>
      </c>
      <c r="U43" s="159">
        <v>0</v>
      </c>
      <c r="V43" s="159">
        <f t="shared" si="13"/>
        <v>0</v>
      </c>
      <c r="W43" s="159"/>
      <c r="X43" s="159" t="s">
        <v>337</v>
      </c>
      <c r="Y43" s="159" t="s">
        <v>275</v>
      </c>
      <c r="Z43" s="149"/>
      <c r="AA43" s="149"/>
      <c r="AB43" s="149"/>
      <c r="AC43" s="149"/>
      <c r="AD43" s="149"/>
      <c r="AE43" s="149"/>
      <c r="AF43" s="149"/>
      <c r="AG43" s="149" t="s">
        <v>1918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c r="A44" s="182">
        <v>36</v>
      </c>
      <c r="B44" s="183" t="s">
        <v>2431</v>
      </c>
      <c r="C44" s="191" t="s">
        <v>2432</v>
      </c>
      <c r="D44" s="184" t="s">
        <v>2022</v>
      </c>
      <c r="E44" s="185">
        <v>20</v>
      </c>
      <c r="F44" s="186"/>
      <c r="G44" s="187">
        <f t="shared" si="7"/>
        <v>0</v>
      </c>
      <c r="H44" s="186"/>
      <c r="I44" s="187">
        <f t="shared" si="8"/>
        <v>0</v>
      </c>
      <c r="J44" s="186"/>
      <c r="K44" s="187">
        <f t="shared" si="9"/>
        <v>0</v>
      </c>
      <c r="L44" s="187">
        <v>21</v>
      </c>
      <c r="M44" s="187">
        <f t="shared" si="10"/>
        <v>0</v>
      </c>
      <c r="N44" s="185">
        <v>0</v>
      </c>
      <c r="O44" s="185">
        <f t="shared" si="11"/>
        <v>0</v>
      </c>
      <c r="P44" s="185">
        <v>0</v>
      </c>
      <c r="Q44" s="185">
        <f t="shared" si="12"/>
        <v>0</v>
      </c>
      <c r="R44" s="187"/>
      <c r="S44" s="187" t="s">
        <v>323</v>
      </c>
      <c r="T44" s="188" t="s">
        <v>274</v>
      </c>
      <c r="U44" s="159">
        <v>0</v>
      </c>
      <c r="V44" s="159">
        <f t="shared" si="13"/>
        <v>0</v>
      </c>
      <c r="W44" s="159"/>
      <c r="X44" s="159" t="s">
        <v>337</v>
      </c>
      <c r="Y44" s="159" t="s">
        <v>275</v>
      </c>
      <c r="Z44" s="149"/>
      <c r="AA44" s="149"/>
      <c r="AB44" s="149"/>
      <c r="AC44" s="149"/>
      <c r="AD44" s="149"/>
      <c r="AE44" s="149"/>
      <c r="AF44" s="149"/>
      <c r="AG44" s="149" t="s">
        <v>1918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c r="A45" s="182">
        <v>37</v>
      </c>
      <c r="B45" s="183" t="s">
        <v>2433</v>
      </c>
      <c r="C45" s="191" t="s">
        <v>2434</v>
      </c>
      <c r="D45" s="184" t="s">
        <v>2022</v>
      </c>
      <c r="E45" s="185">
        <v>20</v>
      </c>
      <c r="F45" s="186"/>
      <c r="G45" s="187">
        <f t="shared" si="7"/>
        <v>0</v>
      </c>
      <c r="H45" s="186"/>
      <c r="I45" s="187">
        <f t="shared" si="8"/>
        <v>0</v>
      </c>
      <c r="J45" s="186"/>
      <c r="K45" s="187">
        <f t="shared" si="9"/>
        <v>0</v>
      </c>
      <c r="L45" s="187">
        <v>21</v>
      </c>
      <c r="M45" s="187">
        <f t="shared" si="10"/>
        <v>0</v>
      </c>
      <c r="N45" s="185">
        <v>0</v>
      </c>
      <c r="O45" s="185">
        <f t="shared" si="11"/>
        <v>0</v>
      </c>
      <c r="P45" s="185">
        <v>0</v>
      </c>
      <c r="Q45" s="185">
        <f t="shared" si="12"/>
        <v>0</v>
      </c>
      <c r="R45" s="187"/>
      <c r="S45" s="187" t="s">
        <v>323</v>
      </c>
      <c r="T45" s="188" t="s">
        <v>274</v>
      </c>
      <c r="U45" s="159">
        <v>0</v>
      </c>
      <c r="V45" s="159">
        <f t="shared" si="13"/>
        <v>0</v>
      </c>
      <c r="W45" s="159"/>
      <c r="X45" s="159" t="s">
        <v>337</v>
      </c>
      <c r="Y45" s="159" t="s">
        <v>275</v>
      </c>
      <c r="Z45" s="149"/>
      <c r="AA45" s="149"/>
      <c r="AB45" s="149"/>
      <c r="AC45" s="149"/>
      <c r="AD45" s="149"/>
      <c r="AE45" s="149"/>
      <c r="AF45" s="149"/>
      <c r="AG45" s="149" t="s">
        <v>1918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c r="A46" s="182">
        <v>38</v>
      </c>
      <c r="B46" s="183" t="s">
        <v>2435</v>
      </c>
      <c r="C46" s="191" t="s">
        <v>2436</v>
      </c>
      <c r="D46" s="184" t="s">
        <v>2022</v>
      </c>
      <c r="E46" s="185">
        <v>2</v>
      </c>
      <c r="F46" s="186"/>
      <c r="G46" s="187">
        <f t="shared" si="7"/>
        <v>0</v>
      </c>
      <c r="H46" s="186"/>
      <c r="I46" s="187">
        <f t="shared" si="8"/>
        <v>0</v>
      </c>
      <c r="J46" s="186"/>
      <c r="K46" s="187">
        <f t="shared" si="9"/>
        <v>0</v>
      </c>
      <c r="L46" s="187">
        <v>21</v>
      </c>
      <c r="M46" s="187">
        <f t="shared" si="10"/>
        <v>0</v>
      </c>
      <c r="N46" s="185">
        <v>0</v>
      </c>
      <c r="O46" s="185">
        <f t="shared" si="11"/>
        <v>0</v>
      </c>
      <c r="P46" s="185">
        <v>0</v>
      </c>
      <c r="Q46" s="185">
        <f t="shared" si="12"/>
        <v>0</v>
      </c>
      <c r="R46" s="187"/>
      <c r="S46" s="187" t="s">
        <v>323</v>
      </c>
      <c r="T46" s="188" t="s">
        <v>274</v>
      </c>
      <c r="U46" s="159">
        <v>0</v>
      </c>
      <c r="V46" s="159">
        <f t="shared" si="13"/>
        <v>0</v>
      </c>
      <c r="W46" s="159"/>
      <c r="X46" s="159" t="s">
        <v>337</v>
      </c>
      <c r="Y46" s="159" t="s">
        <v>275</v>
      </c>
      <c r="Z46" s="149"/>
      <c r="AA46" s="149"/>
      <c r="AB46" s="149"/>
      <c r="AC46" s="149"/>
      <c r="AD46" s="149"/>
      <c r="AE46" s="149"/>
      <c r="AF46" s="149"/>
      <c r="AG46" s="149" t="s">
        <v>1918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c r="A47" s="182">
        <v>39</v>
      </c>
      <c r="B47" s="183" t="s">
        <v>2437</v>
      </c>
      <c r="C47" s="191" t="s">
        <v>2438</v>
      </c>
      <c r="D47" s="184" t="s">
        <v>2022</v>
      </c>
      <c r="E47" s="185">
        <v>6</v>
      </c>
      <c r="F47" s="186"/>
      <c r="G47" s="187">
        <f t="shared" si="7"/>
        <v>0</v>
      </c>
      <c r="H47" s="186"/>
      <c r="I47" s="187">
        <f t="shared" si="8"/>
        <v>0</v>
      </c>
      <c r="J47" s="186"/>
      <c r="K47" s="187">
        <f t="shared" si="9"/>
        <v>0</v>
      </c>
      <c r="L47" s="187">
        <v>21</v>
      </c>
      <c r="M47" s="187">
        <f t="shared" si="10"/>
        <v>0</v>
      </c>
      <c r="N47" s="185">
        <v>0</v>
      </c>
      <c r="O47" s="185">
        <f t="shared" si="11"/>
        <v>0</v>
      </c>
      <c r="P47" s="185">
        <v>0</v>
      </c>
      <c r="Q47" s="185">
        <f t="shared" si="12"/>
        <v>0</v>
      </c>
      <c r="R47" s="187"/>
      <c r="S47" s="187" t="s">
        <v>323</v>
      </c>
      <c r="T47" s="188" t="s">
        <v>274</v>
      </c>
      <c r="U47" s="159">
        <v>0</v>
      </c>
      <c r="V47" s="159">
        <f t="shared" si="13"/>
        <v>0</v>
      </c>
      <c r="W47" s="159"/>
      <c r="X47" s="159" t="s">
        <v>337</v>
      </c>
      <c r="Y47" s="159" t="s">
        <v>275</v>
      </c>
      <c r="Z47" s="149"/>
      <c r="AA47" s="149"/>
      <c r="AB47" s="149"/>
      <c r="AC47" s="149"/>
      <c r="AD47" s="149"/>
      <c r="AE47" s="149"/>
      <c r="AF47" s="149"/>
      <c r="AG47" s="149" t="s">
        <v>1918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c r="A48" s="182">
        <v>40</v>
      </c>
      <c r="B48" s="183" t="s">
        <v>2439</v>
      </c>
      <c r="C48" s="191" t="s">
        <v>2440</v>
      </c>
      <c r="D48" s="184" t="s">
        <v>2022</v>
      </c>
      <c r="E48" s="185">
        <v>10</v>
      </c>
      <c r="F48" s="186"/>
      <c r="G48" s="187">
        <f t="shared" si="7"/>
        <v>0</v>
      </c>
      <c r="H48" s="186"/>
      <c r="I48" s="187">
        <f t="shared" si="8"/>
        <v>0</v>
      </c>
      <c r="J48" s="186"/>
      <c r="K48" s="187">
        <f t="shared" si="9"/>
        <v>0</v>
      </c>
      <c r="L48" s="187">
        <v>21</v>
      </c>
      <c r="M48" s="187">
        <f t="shared" si="10"/>
        <v>0</v>
      </c>
      <c r="N48" s="185">
        <v>0</v>
      </c>
      <c r="O48" s="185">
        <f t="shared" si="11"/>
        <v>0</v>
      </c>
      <c r="P48" s="185">
        <v>0</v>
      </c>
      <c r="Q48" s="185">
        <f t="shared" si="12"/>
        <v>0</v>
      </c>
      <c r="R48" s="187"/>
      <c r="S48" s="187" t="s">
        <v>323</v>
      </c>
      <c r="T48" s="188" t="s">
        <v>274</v>
      </c>
      <c r="U48" s="159">
        <v>0</v>
      </c>
      <c r="V48" s="159">
        <f t="shared" si="13"/>
        <v>0</v>
      </c>
      <c r="W48" s="159"/>
      <c r="X48" s="159" t="s">
        <v>337</v>
      </c>
      <c r="Y48" s="159" t="s">
        <v>275</v>
      </c>
      <c r="Z48" s="149"/>
      <c r="AA48" s="149"/>
      <c r="AB48" s="149"/>
      <c r="AC48" s="149"/>
      <c r="AD48" s="149"/>
      <c r="AE48" s="149"/>
      <c r="AF48" s="149"/>
      <c r="AG48" s="149" t="s">
        <v>1918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1">
      <c r="A49" s="182">
        <v>41</v>
      </c>
      <c r="B49" s="183" t="s">
        <v>2441</v>
      </c>
      <c r="C49" s="191" t="s">
        <v>2442</v>
      </c>
      <c r="D49" s="184" t="s">
        <v>2022</v>
      </c>
      <c r="E49" s="185">
        <v>5</v>
      </c>
      <c r="F49" s="186"/>
      <c r="G49" s="187">
        <f t="shared" si="7"/>
        <v>0</v>
      </c>
      <c r="H49" s="186"/>
      <c r="I49" s="187">
        <f t="shared" si="8"/>
        <v>0</v>
      </c>
      <c r="J49" s="186"/>
      <c r="K49" s="187">
        <f t="shared" si="9"/>
        <v>0</v>
      </c>
      <c r="L49" s="187">
        <v>21</v>
      </c>
      <c r="M49" s="187">
        <f t="shared" si="10"/>
        <v>0</v>
      </c>
      <c r="N49" s="185">
        <v>0</v>
      </c>
      <c r="O49" s="185">
        <f t="shared" si="11"/>
        <v>0</v>
      </c>
      <c r="P49" s="185">
        <v>0</v>
      </c>
      <c r="Q49" s="185">
        <f t="shared" si="12"/>
        <v>0</v>
      </c>
      <c r="R49" s="187"/>
      <c r="S49" s="187" t="s">
        <v>323</v>
      </c>
      <c r="T49" s="188" t="s">
        <v>274</v>
      </c>
      <c r="U49" s="159">
        <v>0</v>
      </c>
      <c r="V49" s="159">
        <f t="shared" si="13"/>
        <v>0</v>
      </c>
      <c r="W49" s="159"/>
      <c r="X49" s="159" t="s">
        <v>337</v>
      </c>
      <c r="Y49" s="159" t="s">
        <v>275</v>
      </c>
      <c r="Z49" s="149"/>
      <c r="AA49" s="149"/>
      <c r="AB49" s="149"/>
      <c r="AC49" s="149"/>
      <c r="AD49" s="149"/>
      <c r="AE49" s="149"/>
      <c r="AF49" s="149"/>
      <c r="AG49" s="149" t="s">
        <v>1918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c r="A50" s="182">
        <v>42</v>
      </c>
      <c r="B50" s="183" t="s">
        <v>2443</v>
      </c>
      <c r="C50" s="191" t="s">
        <v>2444</v>
      </c>
      <c r="D50" s="184" t="s">
        <v>2022</v>
      </c>
      <c r="E50" s="185">
        <v>14</v>
      </c>
      <c r="F50" s="186"/>
      <c r="G50" s="187">
        <f t="shared" si="7"/>
        <v>0</v>
      </c>
      <c r="H50" s="186"/>
      <c r="I50" s="187">
        <f t="shared" si="8"/>
        <v>0</v>
      </c>
      <c r="J50" s="186"/>
      <c r="K50" s="187">
        <f t="shared" si="9"/>
        <v>0</v>
      </c>
      <c r="L50" s="187">
        <v>21</v>
      </c>
      <c r="M50" s="187">
        <f t="shared" si="10"/>
        <v>0</v>
      </c>
      <c r="N50" s="185">
        <v>0</v>
      </c>
      <c r="O50" s="185">
        <f t="shared" si="11"/>
        <v>0</v>
      </c>
      <c r="P50" s="185">
        <v>0</v>
      </c>
      <c r="Q50" s="185">
        <f t="shared" si="12"/>
        <v>0</v>
      </c>
      <c r="R50" s="187"/>
      <c r="S50" s="187" t="s">
        <v>323</v>
      </c>
      <c r="T50" s="188" t="s">
        <v>274</v>
      </c>
      <c r="U50" s="159">
        <v>0</v>
      </c>
      <c r="V50" s="159">
        <f t="shared" si="13"/>
        <v>0</v>
      </c>
      <c r="W50" s="159"/>
      <c r="X50" s="159" t="s">
        <v>337</v>
      </c>
      <c r="Y50" s="159" t="s">
        <v>275</v>
      </c>
      <c r="Z50" s="149"/>
      <c r="AA50" s="149"/>
      <c r="AB50" s="149"/>
      <c r="AC50" s="149"/>
      <c r="AD50" s="149"/>
      <c r="AE50" s="149"/>
      <c r="AF50" s="149"/>
      <c r="AG50" s="149" t="s">
        <v>1918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1">
      <c r="A51" s="182">
        <v>43</v>
      </c>
      <c r="B51" s="183" t="s">
        <v>2445</v>
      </c>
      <c r="C51" s="191" t="s">
        <v>2446</v>
      </c>
      <c r="D51" s="184" t="s">
        <v>2022</v>
      </c>
      <c r="E51" s="185">
        <v>2</v>
      </c>
      <c r="F51" s="186"/>
      <c r="G51" s="187">
        <f t="shared" si="7"/>
        <v>0</v>
      </c>
      <c r="H51" s="186"/>
      <c r="I51" s="187">
        <f t="shared" si="8"/>
        <v>0</v>
      </c>
      <c r="J51" s="186"/>
      <c r="K51" s="187">
        <f t="shared" si="9"/>
        <v>0</v>
      </c>
      <c r="L51" s="187">
        <v>21</v>
      </c>
      <c r="M51" s="187">
        <f t="shared" si="10"/>
        <v>0</v>
      </c>
      <c r="N51" s="185">
        <v>0</v>
      </c>
      <c r="O51" s="185">
        <f t="shared" si="11"/>
        <v>0</v>
      </c>
      <c r="P51" s="185">
        <v>0</v>
      </c>
      <c r="Q51" s="185">
        <f t="shared" si="12"/>
        <v>0</v>
      </c>
      <c r="R51" s="187"/>
      <c r="S51" s="187" t="s">
        <v>323</v>
      </c>
      <c r="T51" s="188" t="s">
        <v>274</v>
      </c>
      <c r="U51" s="159">
        <v>0</v>
      </c>
      <c r="V51" s="159">
        <f t="shared" si="13"/>
        <v>0</v>
      </c>
      <c r="W51" s="159"/>
      <c r="X51" s="159" t="s">
        <v>337</v>
      </c>
      <c r="Y51" s="159" t="s">
        <v>275</v>
      </c>
      <c r="Z51" s="149"/>
      <c r="AA51" s="149"/>
      <c r="AB51" s="149"/>
      <c r="AC51" s="149"/>
      <c r="AD51" s="149"/>
      <c r="AE51" s="149"/>
      <c r="AF51" s="149"/>
      <c r="AG51" s="149" t="s">
        <v>1918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c r="A52" s="182">
        <v>44</v>
      </c>
      <c r="B52" s="183" t="s">
        <v>2447</v>
      </c>
      <c r="C52" s="191" t="s">
        <v>2448</v>
      </c>
      <c r="D52" s="184" t="s">
        <v>2022</v>
      </c>
      <c r="E52" s="185">
        <v>1</v>
      </c>
      <c r="F52" s="186"/>
      <c r="G52" s="187">
        <f t="shared" si="7"/>
        <v>0</v>
      </c>
      <c r="H52" s="186"/>
      <c r="I52" s="187">
        <f t="shared" si="8"/>
        <v>0</v>
      </c>
      <c r="J52" s="186"/>
      <c r="K52" s="187">
        <f t="shared" si="9"/>
        <v>0</v>
      </c>
      <c r="L52" s="187">
        <v>21</v>
      </c>
      <c r="M52" s="187">
        <f t="shared" si="10"/>
        <v>0</v>
      </c>
      <c r="N52" s="185">
        <v>0</v>
      </c>
      <c r="O52" s="185">
        <f t="shared" si="11"/>
        <v>0</v>
      </c>
      <c r="P52" s="185">
        <v>0</v>
      </c>
      <c r="Q52" s="185">
        <f t="shared" si="12"/>
        <v>0</v>
      </c>
      <c r="R52" s="187"/>
      <c r="S52" s="187" t="s">
        <v>323</v>
      </c>
      <c r="T52" s="188" t="s">
        <v>274</v>
      </c>
      <c r="U52" s="159">
        <v>0</v>
      </c>
      <c r="V52" s="159">
        <f t="shared" si="13"/>
        <v>0</v>
      </c>
      <c r="W52" s="159"/>
      <c r="X52" s="159" t="s">
        <v>337</v>
      </c>
      <c r="Y52" s="159" t="s">
        <v>275</v>
      </c>
      <c r="Z52" s="149"/>
      <c r="AA52" s="149"/>
      <c r="AB52" s="149"/>
      <c r="AC52" s="149"/>
      <c r="AD52" s="149"/>
      <c r="AE52" s="149"/>
      <c r="AF52" s="149"/>
      <c r="AG52" s="149" t="s">
        <v>1918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c r="A53" s="182">
        <v>45</v>
      </c>
      <c r="B53" s="183" t="s">
        <v>2449</v>
      </c>
      <c r="C53" s="191" t="s">
        <v>2450</v>
      </c>
      <c r="D53" s="184" t="s">
        <v>2022</v>
      </c>
      <c r="E53" s="185">
        <v>47</v>
      </c>
      <c r="F53" s="186"/>
      <c r="G53" s="187">
        <f t="shared" si="7"/>
        <v>0</v>
      </c>
      <c r="H53" s="186"/>
      <c r="I53" s="187">
        <f t="shared" si="8"/>
        <v>0</v>
      </c>
      <c r="J53" s="186"/>
      <c r="K53" s="187">
        <f t="shared" si="9"/>
        <v>0</v>
      </c>
      <c r="L53" s="187">
        <v>21</v>
      </c>
      <c r="M53" s="187">
        <f t="shared" si="10"/>
        <v>0</v>
      </c>
      <c r="N53" s="185">
        <v>0</v>
      </c>
      <c r="O53" s="185">
        <f t="shared" si="11"/>
        <v>0</v>
      </c>
      <c r="P53" s="185">
        <v>0</v>
      </c>
      <c r="Q53" s="185">
        <f t="shared" si="12"/>
        <v>0</v>
      </c>
      <c r="R53" s="187"/>
      <c r="S53" s="187" t="s">
        <v>323</v>
      </c>
      <c r="T53" s="188" t="s">
        <v>274</v>
      </c>
      <c r="U53" s="159">
        <v>0</v>
      </c>
      <c r="V53" s="159">
        <f t="shared" si="13"/>
        <v>0</v>
      </c>
      <c r="W53" s="159"/>
      <c r="X53" s="159" t="s">
        <v>337</v>
      </c>
      <c r="Y53" s="159" t="s">
        <v>275</v>
      </c>
      <c r="Z53" s="149"/>
      <c r="AA53" s="149"/>
      <c r="AB53" s="149"/>
      <c r="AC53" s="149"/>
      <c r="AD53" s="149"/>
      <c r="AE53" s="149"/>
      <c r="AF53" s="149"/>
      <c r="AG53" s="149" t="s">
        <v>1918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c r="A54" s="182">
        <v>46</v>
      </c>
      <c r="B54" s="183" t="s">
        <v>2451</v>
      </c>
      <c r="C54" s="191" t="s">
        <v>2452</v>
      </c>
      <c r="D54" s="184" t="s">
        <v>2022</v>
      </c>
      <c r="E54" s="185">
        <v>18</v>
      </c>
      <c r="F54" s="186"/>
      <c r="G54" s="187">
        <f t="shared" si="7"/>
        <v>0</v>
      </c>
      <c r="H54" s="186"/>
      <c r="I54" s="187">
        <f t="shared" si="8"/>
        <v>0</v>
      </c>
      <c r="J54" s="186"/>
      <c r="K54" s="187">
        <f t="shared" si="9"/>
        <v>0</v>
      </c>
      <c r="L54" s="187">
        <v>21</v>
      </c>
      <c r="M54" s="187">
        <f t="shared" si="10"/>
        <v>0</v>
      </c>
      <c r="N54" s="185">
        <v>0</v>
      </c>
      <c r="O54" s="185">
        <f t="shared" si="11"/>
        <v>0</v>
      </c>
      <c r="P54" s="185">
        <v>0</v>
      </c>
      <c r="Q54" s="185">
        <f t="shared" si="12"/>
        <v>0</v>
      </c>
      <c r="R54" s="187"/>
      <c r="S54" s="187" t="s">
        <v>323</v>
      </c>
      <c r="T54" s="188" t="s">
        <v>274</v>
      </c>
      <c r="U54" s="159">
        <v>0</v>
      </c>
      <c r="V54" s="159">
        <f t="shared" si="13"/>
        <v>0</v>
      </c>
      <c r="W54" s="159"/>
      <c r="X54" s="159" t="s">
        <v>337</v>
      </c>
      <c r="Y54" s="159" t="s">
        <v>275</v>
      </c>
      <c r="Z54" s="149"/>
      <c r="AA54" s="149"/>
      <c r="AB54" s="149"/>
      <c r="AC54" s="149"/>
      <c r="AD54" s="149"/>
      <c r="AE54" s="149"/>
      <c r="AF54" s="149"/>
      <c r="AG54" s="149" t="s">
        <v>1918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c r="A55" s="182">
        <v>47</v>
      </c>
      <c r="B55" s="183" t="s">
        <v>2453</v>
      </c>
      <c r="C55" s="191" t="s">
        <v>2454</v>
      </c>
      <c r="D55" s="184" t="s">
        <v>2022</v>
      </c>
      <c r="E55" s="185">
        <v>4</v>
      </c>
      <c r="F55" s="186"/>
      <c r="G55" s="187">
        <f t="shared" si="7"/>
        <v>0</v>
      </c>
      <c r="H55" s="186"/>
      <c r="I55" s="187">
        <f t="shared" si="8"/>
        <v>0</v>
      </c>
      <c r="J55" s="186"/>
      <c r="K55" s="187">
        <f t="shared" si="9"/>
        <v>0</v>
      </c>
      <c r="L55" s="187">
        <v>21</v>
      </c>
      <c r="M55" s="187">
        <f t="shared" si="10"/>
        <v>0</v>
      </c>
      <c r="N55" s="185">
        <v>0</v>
      </c>
      <c r="O55" s="185">
        <f t="shared" si="11"/>
        <v>0</v>
      </c>
      <c r="P55" s="185">
        <v>0</v>
      </c>
      <c r="Q55" s="185">
        <f t="shared" si="12"/>
        <v>0</v>
      </c>
      <c r="R55" s="187"/>
      <c r="S55" s="187" t="s">
        <v>323</v>
      </c>
      <c r="T55" s="188" t="s">
        <v>274</v>
      </c>
      <c r="U55" s="159">
        <v>0</v>
      </c>
      <c r="V55" s="159">
        <f t="shared" si="13"/>
        <v>0</v>
      </c>
      <c r="W55" s="159"/>
      <c r="X55" s="159" t="s">
        <v>337</v>
      </c>
      <c r="Y55" s="159" t="s">
        <v>275</v>
      </c>
      <c r="Z55" s="149"/>
      <c r="AA55" s="149"/>
      <c r="AB55" s="149"/>
      <c r="AC55" s="149"/>
      <c r="AD55" s="149"/>
      <c r="AE55" s="149"/>
      <c r="AF55" s="149"/>
      <c r="AG55" s="149" t="s">
        <v>1918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1">
      <c r="A56" s="182">
        <v>48</v>
      </c>
      <c r="B56" s="183" t="s">
        <v>2455</v>
      </c>
      <c r="C56" s="191" t="s">
        <v>2456</v>
      </c>
      <c r="D56" s="184" t="s">
        <v>2022</v>
      </c>
      <c r="E56" s="185">
        <v>1</v>
      </c>
      <c r="F56" s="186"/>
      <c r="G56" s="187">
        <f t="shared" si="7"/>
        <v>0</v>
      </c>
      <c r="H56" s="186"/>
      <c r="I56" s="187">
        <f t="shared" si="8"/>
        <v>0</v>
      </c>
      <c r="J56" s="186"/>
      <c r="K56" s="187">
        <f t="shared" si="9"/>
        <v>0</v>
      </c>
      <c r="L56" s="187">
        <v>21</v>
      </c>
      <c r="M56" s="187">
        <f t="shared" si="10"/>
        <v>0</v>
      </c>
      <c r="N56" s="185">
        <v>0</v>
      </c>
      <c r="O56" s="185">
        <f t="shared" si="11"/>
        <v>0</v>
      </c>
      <c r="P56" s="185">
        <v>0</v>
      </c>
      <c r="Q56" s="185">
        <f t="shared" si="12"/>
        <v>0</v>
      </c>
      <c r="R56" s="187"/>
      <c r="S56" s="187" t="s">
        <v>323</v>
      </c>
      <c r="T56" s="188" t="s">
        <v>274</v>
      </c>
      <c r="U56" s="159">
        <v>0</v>
      </c>
      <c r="V56" s="159">
        <f t="shared" si="13"/>
        <v>0</v>
      </c>
      <c r="W56" s="159"/>
      <c r="X56" s="159" t="s">
        <v>337</v>
      </c>
      <c r="Y56" s="159" t="s">
        <v>275</v>
      </c>
      <c r="Z56" s="149"/>
      <c r="AA56" s="149"/>
      <c r="AB56" s="149"/>
      <c r="AC56" s="149"/>
      <c r="AD56" s="149"/>
      <c r="AE56" s="149"/>
      <c r="AF56" s="149"/>
      <c r="AG56" s="149" t="s">
        <v>1918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c r="A57" s="182">
        <v>49</v>
      </c>
      <c r="B57" s="183" t="s">
        <v>2457</v>
      </c>
      <c r="C57" s="191" t="s">
        <v>2458</v>
      </c>
      <c r="D57" s="184" t="s">
        <v>2022</v>
      </c>
      <c r="E57" s="185">
        <v>5</v>
      </c>
      <c r="F57" s="186"/>
      <c r="G57" s="187">
        <f t="shared" si="7"/>
        <v>0</v>
      </c>
      <c r="H57" s="186"/>
      <c r="I57" s="187">
        <f t="shared" si="8"/>
        <v>0</v>
      </c>
      <c r="J57" s="186"/>
      <c r="K57" s="187">
        <f t="shared" si="9"/>
        <v>0</v>
      </c>
      <c r="L57" s="187">
        <v>21</v>
      </c>
      <c r="M57" s="187">
        <f t="shared" si="10"/>
        <v>0</v>
      </c>
      <c r="N57" s="185">
        <v>0</v>
      </c>
      <c r="O57" s="185">
        <f t="shared" si="11"/>
        <v>0</v>
      </c>
      <c r="P57" s="185">
        <v>0</v>
      </c>
      <c r="Q57" s="185">
        <f t="shared" si="12"/>
        <v>0</v>
      </c>
      <c r="R57" s="187"/>
      <c r="S57" s="187" t="s">
        <v>323</v>
      </c>
      <c r="T57" s="188" t="s">
        <v>274</v>
      </c>
      <c r="U57" s="159">
        <v>0</v>
      </c>
      <c r="V57" s="159">
        <f t="shared" si="13"/>
        <v>0</v>
      </c>
      <c r="W57" s="159"/>
      <c r="X57" s="159" t="s">
        <v>337</v>
      </c>
      <c r="Y57" s="159" t="s">
        <v>275</v>
      </c>
      <c r="Z57" s="149"/>
      <c r="AA57" s="149"/>
      <c r="AB57" s="149"/>
      <c r="AC57" s="149"/>
      <c r="AD57" s="149"/>
      <c r="AE57" s="149"/>
      <c r="AF57" s="149"/>
      <c r="AG57" s="149" t="s">
        <v>1918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2.5" outlineLevel="1">
      <c r="A58" s="182">
        <v>50</v>
      </c>
      <c r="B58" s="183" t="s">
        <v>2459</v>
      </c>
      <c r="C58" s="191" t="s">
        <v>2460</v>
      </c>
      <c r="D58" s="184" t="s">
        <v>2022</v>
      </c>
      <c r="E58" s="185">
        <v>10</v>
      </c>
      <c r="F58" s="186"/>
      <c r="G58" s="187">
        <f t="shared" si="7"/>
        <v>0</v>
      </c>
      <c r="H58" s="186"/>
      <c r="I58" s="187">
        <f t="shared" si="8"/>
        <v>0</v>
      </c>
      <c r="J58" s="186"/>
      <c r="K58" s="187">
        <f t="shared" si="9"/>
        <v>0</v>
      </c>
      <c r="L58" s="187">
        <v>21</v>
      </c>
      <c r="M58" s="187">
        <f t="shared" si="10"/>
        <v>0</v>
      </c>
      <c r="N58" s="185">
        <v>0</v>
      </c>
      <c r="O58" s="185">
        <f t="shared" si="11"/>
        <v>0</v>
      </c>
      <c r="P58" s="185">
        <v>0</v>
      </c>
      <c r="Q58" s="185">
        <f t="shared" si="12"/>
        <v>0</v>
      </c>
      <c r="R58" s="187"/>
      <c r="S58" s="187" t="s">
        <v>323</v>
      </c>
      <c r="T58" s="188" t="s">
        <v>274</v>
      </c>
      <c r="U58" s="159">
        <v>0</v>
      </c>
      <c r="V58" s="159">
        <f t="shared" si="13"/>
        <v>0</v>
      </c>
      <c r="W58" s="159"/>
      <c r="X58" s="159" t="s">
        <v>337</v>
      </c>
      <c r="Y58" s="159" t="s">
        <v>275</v>
      </c>
      <c r="Z58" s="149"/>
      <c r="AA58" s="149"/>
      <c r="AB58" s="149"/>
      <c r="AC58" s="149"/>
      <c r="AD58" s="149"/>
      <c r="AE58" s="149"/>
      <c r="AF58" s="149"/>
      <c r="AG58" s="149" t="s">
        <v>1918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1">
      <c r="A59" s="182">
        <v>51</v>
      </c>
      <c r="B59" s="183" t="s">
        <v>2461</v>
      </c>
      <c r="C59" s="191" t="s">
        <v>2462</v>
      </c>
      <c r="D59" s="184" t="s">
        <v>2022</v>
      </c>
      <c r="E59" s="185">
        <v>2</v>
      </c>
      <c r="F59" s="186"/>
      <c r="G59" s="187">
        <f t="shared" si="7"/>
        <v>0</v>
      </c>
      <c r="H59" s="186"/>
      <c r="I59" s="187">
        <f t="shared" si="8"/>
        <v>0</v>
      </c>
      <c r="J59" s="186"/>
      <c r="K59" s="187">
        <f t="shared" si="9"/>
        <v>0</v>
      </c>
      <c r="L59" s="187">
        <v>21</v>
      </c>
      <c r="M59" s="187">
        <f t="shared" si="10"/>
        <v>0</v>
      </c>
      <c r="N59" s="185">
        <v>0</v>
      </c>
      <c r="O59" s="185">
        <f t="shared" si="11"/>
        <v>0</v>
      </c>
      <c r="P59" s="185">
        <v>0</v>
      </c>
      <c r="Q59" s="185">
        <f t="shared" si="12"/>
        <v>0</v>
      </c>
      <c r="R59" s="187"/>
      <c r="S59" s="187" t="s">
        <v>323</v>
      </c>
      <c r="T59" s="188" t="s">
        <v>274</v>
      </c>
      <c r="U59" s="159">
        <v>0</v>
      </c>
      <c r="V59" s="159">
        <f t="shared" si="13"/>
        <v>0</v>
      </c>
      <c r="W59" s="159"/>
      <c r="X59" s="159" t="s">
        <v>337</v>
      </c>
      <c r="Y59" s="159" t="s">
        <v>275</v>
      </c>
      <c r="Z59" s="149"/>
      <c r="AA59" s="149"/>
      <c r="AB59" s="149"/>
      <c r="AC59" s="149"/>
      <c r="AD59" s="149"/>
      <c r="AE59" s="149"/>
      <c r="AF59" s="149"/>
      <c r="AG59" s="149" t="s">
        <v>1918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2.5" outlineLevel="1">
      <c r="A60" s="182">
        <v>52</v>
      </c>
      <c r="B60" s="183" t="s">
        <v>2463</v>
      </c>
      <c r="C60" s="191" t="s">
        <v>2464</v>
      </c>
      <c r="D60" s="184" t="s">
        <v>2022</v>
      </c>
      <c r="E60" s="185">
        <v>5</v>
      </c>
      <c r="F60" s="186"/>
      <c r="G60" s="187">
        <f t="shared" si="7"/>
        <v>0</v>
      </c>
      <c r="H60" s="186"/>
      <c r="I60" s="187">
        <f t="shared" si="8"/>
        <v>0</v>
      </c>
      <c r="J60" s="186"/>
      <c r="K60" s="187">
        <f t="shared" si="9"/>
        <v>0</v>
      </c>
      <c r="L60" s="187">
        <v>21</v>
      </c>
      <c r="M60" s="187">
        <f t="shared" si="10"/>
        <v>0</v>
      </c>
      <c r="N60" s="185">
        <v>0</v>
      </c>
      <c r="O60" s="185">
        <f t="shared" si="11"/>
        <v>0</v>
      </c>
      <c r="P60" s="185">
        <v>0</v>
      </c>
      <c r="Q60" s="185">
        <f t="shared" si="12"/>
        <v>0</v>
      </c>
      <c r="R60" s="187"/>
      <c r="S60" s="187" t="s">
        <v>323</v>
      </c>
      <c r="T60" s="188" t="s">
        <v>274</v>
      </c>
      <c r="U60" s="159">
        <v>0</v>
      </c>
      <c r="V60" s="159">
        <f t="shared" si="13"/>
        <v>0</v>
      </c>
      <c r="W60" s="159"/>
      <c r="X60" s="159" t="s">
        <v>337</v>
      </c>
      <c r="Y60" s="159" t="s">
        <v>275</v>
      </c>
      <c r="Z60" s="149"/>
      <c r="AA60" s="149"/>
      <c r="AB60" s="149"/>
      <c r="AC60" s="149"/>
      <c r="AD60" s="149"/>
      <c r="AE60" s="149"/>
      <c r="AF60" s="149"/>
      <c r="AG60" s="149" t="s">
        <v>1918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c r="A61" s="182">
        <v>53</v>
      </c>
      <c r="B61" s="183" t="s">
        <v>2465</v>
      </c>
      <c r="C61" s="191" t="s">
        <v>2466</v>
      </c>
      <c r="D61" s="184" t="s">
        <v>2022</v>
      </c>
      <c r="E61" s="185">
        <v>3</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337</v>
      </c>
      <c r="Y61" s="159" t="s">
        <v>275</v>
      </c>
      <c r="Z61" s="149"/>
      <c r="AA61" s="149"/>
      <c r="AB61" s="149"/>
      <c r="AC61" s="149"/>
      <c r="AD61" s="149"/>
      <c r="AE61" s="149"/>
      <c r="AF61" s="149"/>
      <c r="AG61" s="149" t="s">
        <v>1918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54</v>
      </c>
      <c r="B62" s="183" t="s">
        <v>2467</v>
      </c>
      <c r="C62" s="191" t="s">
        <v>2468</v>
      </c>
      <c r="D62" s="184" t="s">
        <v>2022</v>
      </c>
      <c r="E62" s="185">
        <v>3</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337</v>
      </c>
      <c r="Y62" s="159" t="s">
        <v>275</v>
      </c>
      <c r="Z62" s="149"/>
      <c r="AA62" s="149"/>
      <c r="AB62" s="149"/>
      <c r="AC62" s="149"/>
      <c r="AD62" s="149"/>
      <c r="AE62" s="149"/>
      <c r="AF62" s="149"/>
      <c r="AG62" s="149" t="s">
        <v>1918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55</v>
      </c>
      <c r="B63" s="183" t="s">
        <v>2469</v>
      </c>
      <c r="C63" s="191" t="s">
        <v>2470</v>
      </c>
      <c r="D63" s="184" t="s">
        <v>2022</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56</v>
      </c>
      <c r="B64" s="183" t="s">
        <v>2471</v>
      </c>
      <c r="C64" s="191" t="s">
        <v>2472</v>
      </c>
      <c r="D64" s="184" t="s">
        <v>2022</v>
      </c>
      <c r="E64" s="185">
        <v>1</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57</v>
      </c>
      <c r="B65" s="183" t="s">
        <v>2473</v>
      </c>
      <c r="C65" s="191" t="s">
        <v>2474</v>
      </c>
      <c r="D65" s="184" t="s">
        <v>2022</v>
      </c>
      <c r="E65" s="185">
        <v>97</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58</v>
      </c>
      <c r="B66" s="183" t="s">
        <v>2475</v>
      </c>
      <c r="C66" s="191" t="s">
        <v>2819</v>
      </c>
      <c r="D66" s="184" t="s">
        <v>2022</v>
      </c>
      <c r="E66" s="185">
        <v>3</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59</v>
      </c>
      <c r="B67" s="183" t="s">
        <v>2476</v>
      </c>
      <c r="C67" s="191" t="s">
        <v>2820</v>
      </c>
      <c r="D67" s="184" t="s">
        <v>2022</v>
      </c>
      <c r="E67" s="185">
        <v>15</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60</v>
      </c>
      <c r="B68" s="183" t="s">
        <v>2477</v>
      </c>
      <c r="C68" s="191" t="s">
        <v>2821</v>
      </c>
      <c r="D68" s="184" t="s">
        <v>2022</v>
      </c>
      <c r="E68" s="185">
        <v>10</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c r="A69" s="182">
        <v>61</v>
      </c>
      <c r="B69" s="183" t="s">
        <v>2478</v>
      </c>
      <c r="C69" s="191" t="s">
        <v>2822</v>
      </c>
      <c r="D69" s="184" t="s">
        <v>2022</v>
      </c>
      <c r="E69" s="185">
        <v>28</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524</v>
      </c>
      <c r="Y69" s="159" t="s">
        <v>275</v>
      </c>
      <c r="Z69" s="149"/>
      <c r="AA69" s="149"/>
      <c r="AB69" s="149"/>
      <c r="AC69" s="149"/>
      <c r="AD69" s="149"/>
      <c r="AE69" s="149"/>
      <c r="AF69" s="149"/>
      <c r="AG69" s="149" t="s">
        <v>1798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1">
      <c r="A70" s="182">
        <v>62</v>
      </c>
      <c r="B70" s="183" t="s">
        <v>2479</v>
      </c>
      <c r="C70" s="191" t="s">
        <v>2823</v>
      </c>
      <c r="D70" s="184" t="s">
        <v>2022</v>
      </c>
      <c r="E70" s="185">
        <v>1</v>
      </c>
      <c r="F70" s="186"/>
      <c r="G70" s="187">
        <f t="shared" si="7"/>
        <v>0</v>
      </c>
      <c r="H70" s="186"/>
      <c r="I70" s="187">
        <f t="shared" si="8"/>
        <v>0</v>
      </c>
      <c r="J70" s="186"/>
      <c r="K70" s="187">
        <f t="shared" si="9"/>
        <v>0</v>
      </c>
      <c r="L70" s="187">
        <v>21</v>
      </c>
      <c r="M70" s="187">
        <f t="shared" si="10"/>
        <v>0</v>
      </c>
      <c r="N70" s="185">
        <v>0</v>
      </c>
      <c r="O70" s="185">
        <f t="shared" si="11"/>
        <v>0</v>
      </c>
      <c r="P70" s="185">
        <v>0</v>
      </c>
      <c r="Q70" s="185">
        <f t="shared" si="12"/>
        <v>0</v>
      </c>
      <c r="R70" s="187"/>
      <c r="S70" s="187" t="s">
        <v>323</v>
      </c>
      <c r="T70" s="188" t="s">
        <v>274</v>
      </c>
      <c r="U70" s="159">
        <v>0</v>
      </c>
      <c r="V70" s="159">
        <f t="shared" si="13"/>
        <v>0</v>
      </c>
      <c r="W70" s="159"/>
      <c r="X70" s="159" t="s">
        <v>524</v>
      </c>
      <c r="Y70" s="159" t="s">
        <v>275</v>
      </c>
      <c r="Z70" s="149"/>
      <c r="AA70" s="149"/>
      <c r="AB70" s="149"/>
      <c r="AC70" s="149"/>
      <c r="AD70" s="149"/>
      <c r="AE70" s="149"/>
      <c r="AF70" s="149"/>
      <c r="AG70" s="149" t="s">
        <v>1798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2.5" outlineLevel="1">
      <c r="A71" s="182">
        <v>63</v>
      </c>
      <c r="B71" s="183" t="s">
        <v>2480</v>
      </c>
      <c r="C71" s="191" t="s">
        <v>2824</v>
      </c>
      <c r="D71" s="184" t="s">
        <v>2022</v>
      </c>
      <c r="E71" s="185">
        <v>3</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524</v>
      </c>
      <c r="Y71" s="159" t="s">
        <v>275</v>
      </c>
      <c r="Z71" s="149"/>
      <c r="AA71" s="149"/>
      <c r="AB71" s="149"/>
      <c r="AC71" s="149"/>
      <c r="AD71" s="149"/>
      <c r="AE71" s="149"/>
      <c r="AF71" s="149"/>
      <c r="AG71" s="149" t="s">
        <v>1798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2.5" outlineLevel="1">
      <c r="A72" s="182">
        <v>64</v>
      </c>
      <c r="B72" s="183" t="s">
        <v>2481</v>
      </c>
      <c r="C72" s="191" t="s">
        <v>2825</v>
      </c>
      <c r="D72" s="184" t="s">
        <v>2022</v>
      </c>
      <c r="E72" s="185">
        <v>24</v>
      </c>
      <c r="F72" s="186"/>
      <c r="G72" s="187">
        <f t="shared" si="7"/>
        <v>0</v>
      </c>
      <c r="H72" s="186"/>
      <c r="I72" s="187">
        <f t="shared" si="8"/>
        <v>0</v>
      </c>
      <c r="J72" s="186"/>
      <c r="K72" s="187">
        <f t="shared" si="9"/>
        <v>0</v>
      </c>
      <c r="L72" s="187">
        <v>21</v>
      </c>
      <c r="M72" s="187">
        <f t="shared" si="10"/>
        <v>0</v>
      </c>
      <c r="N72" s="185">
        <v>0</v>
      </c>
      <c r="O72" s="185">
        <f t="shared" si="11"/>
        <v>0</v>
      </c>
      <c r="P72" s="185">
        <v>0</v>
      </c>
      <c r="Q72" s="185">
        <f t="shared" si="12"/>
        <v>0</v>
      </c>
      <c r="R72" s="187"/>
      <c r="S72" s="187" t="s">
        <v>323</v>
      </c>
      <c r="T72" s="188" t="s">
        <v>274</v>
      </c>
      <c r="U72" s="159">
        <v>0</v>
      </c>
      <c r="V72" s="159">
        <f t="shared" si="13"/>
        <v>0</v>
      </c>
      <c r="W72" s="159"/>
      <c r="X72" s="159" t="s">
        <v>524</v>
      </c>
      <c r="Y72" s="159" t="s">
        <v>275</v>
      </c>
      <c r="Z72" s="149"/>
      <c r="AA72" s="149"/>
      <c r="AB72" s="149"/>
      <c r="AC72" s="149"/>
      <c r="AD72" s="149"/>
      <c r="AE72" s="149"/>
      <c r="AF72" s="149"/>
      <c r="AG72" s="149" t="s">
        <v>1798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c r="A73" s="182">
        <v>65</v>
      </c>
      <c r="B73" s="183" t="s">
        <v>2482</v>
      </c>
      <c r="C73" s="191" t="s">
        <v>2483</v>
      </c>
      <c r="D73" s="184" t="s">
        <v>2022</v>
      </c>
      <c r="E73" s="185">
        <v>13</v>
      </c>
      <c r="F73" s="186"/>
      <c r="G73" s="187">
        <f t="shared" ref="G73:G75" si="14">ROUND(E73*F73,2)</f>
        <v>0</v>
      </c>
      <c r="H73" s="186"/>
      <c r="I73" s="187">
        <f t="shared" ref="I73:I75" si="15">ROUND(E73*H73,2)</f>
        <v>0</v>
      </c>
      <c r="J73" s="186"/>
      <c r="K73" s="187">
        <f t="shared" ref="K73:K75" si="16">ROUND(E73*J73,2)</f>
        <v>0</v>
      </c>
      <c r="L73" s="187">
        <v>21</v>
      </c>
      <c r="M73" s="187">
        <f t="shared" ref="M73:M75" si="17">G73*(1+L73/100)</f>
        <v>0</v>
      </c>
      <c r="N73" s="185">
        <v>0</v>
      </c>
      <c r="O73" s="185">
        <f t="shared" ref="O73:O75" si="18">ROUND(E73*N73,2)</f>
        <v>0</v>
      </c>
      <c r="P73" s="185">
        <v>0</v>
      </c>
      <c r="Q73" s="185">
        <f t="shared" ref="Q73:Q75" si="19">ROUND(E73*P73,2)</f>
        <v>0</v>
      </c>
      <c r="R73" s="187"/>
      <c r="S73" s="187" t="s">
        <v>323</v>
      </c>
      <c r="T73" s="188" t="s">
        <v>274</v>
      </c>
      <c r="U73" s="159">
        <v>0</v>
      </c>
      <c r="V73" s="159">
        <f t="shared" ref="V73:V75" si="20">ROUND(E73*U73,2)</f>
        <v>0</v>
      </c>
      <c r="W73" s="159"/>
      <c r="X73" s="159" t="s">
        <v>337</v>
      </c>
      <c r="Y73" s="159" t="s">
        <v>275</v>
      </c>
      <c r="Z73" s="149"/>
      <c r="AA73" s="149"/>
      <c r="AB73" s="149"/>
      <c r="AC73" s="149"/>
      <c r="AD73" s="149"/>
      <c r="AE73" s="149"/>
      <c r="AF73" s="149"/>
      <c r="AG73" s="149" t="s">
        <v>1918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66</v>
      </c>
      <c r="B74" s="183" t="s">
        <v>2484</v>
      </c>
      <c r="C74" s="191" t="s">
        <v>2485</v>
      </c>
      <c r="D74" s="184" t="s">
        <v>2022</v>
      </c>
      <c r="E74" s="185">
        <v>30</v>
      </c>
      <c r="F74" s="186"/>
      <c r="G74" s="187">
        <f t="shared" si="14"/>
        <v>0</v>
      </c>
      <c r="H74" s="186"/>
      <c r="I74" s="187">
        <f t="shared" si="15"/>
        <v>0</v>
      </c>
      <c r="J74" s="186"/>
      <c r="K74" s="187">
        <f t="shared" si="16"/>
        <v>0</v>
      </c>
      <c r="L74" s="187">
        <v>21</v>
      </c>
      <c r="M74" s="187">
        <f t="shared" si="17"/>
        <v>0</v>
      </c>
      <c r="N74" s="185">
        <v>0</v>
      </c>
      <c r="O74" s="185">
        <f t="shared" si="18"/>
        <v>0</v>
      </c>
      <c r="P74" s="185">
        <v>0</v>
      </c>
      <c r="Q74" s="185">
        <f t="shared" si="19"/>
        <v>0</v>
      </c>
      <c r="R74" s="187"/>
      <c r="S74" s="187" t="s">
        <v>323</v>
      </c>
      <c r="T74" s="188" t="s">
        <v>274</v>
      </c>
      <c r="U74" s="159">
        <v>0</v>
      </c>
      <c r="V74" s="159">
        <f t="shared" si="20"/>
        <v>0</v>
      </c>
      <c r="W74" s="159"/>
      <c r="X74" s="159" t="s">
        <v>337</v>
      </c>
      <c r="Y74" s="159" t="s">
        <v>275</v>
      </c>
      <c r="Z74" s="149"/>
      <c r="AA74" s="149"/>
      <c r="AB74" s="149"/>
      <c r="AC74" s="149"/>
      <c r="AD74" s="149"/>
      <c r="AE74" s="149"/>
      <c r="AF74" s="149"/>
      <c r="AG74" s="149" t="s">
        <v>1918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2.5" outlineLevel="1">
      <c r="A75" s="182">
        <v>67</v>
      </c>
      <c r="B75" s="183" t="s">
        <v>2486</v>
      </c>
      <c r="C75" s="191" t="s">
        <v>2487</v>
      </c>
      <c r="D75" s="184" t="s">
        <v>2022</v>
      </c>
      <c r="E75" s="185">
        <v>4</v>
      </c>
      <c r="F75" s="186"/>
      <c r="G75" s="187">
        <f t="shared" si="14"/>
        <v>0</v>
      </c>
      <c r="H75" s="186"/>
      <c r="I75" s="187">
        <f t="shared" si="15"/>
        <v>0</v>
      </c>
      <c r="J75" s="186"/>
      <c r="K75" s="187">
        <f t="shared" si="16"/>
        <v>0</v>
      </c>
      <c r="L75" s="187">
        <v>21</v>
      </c>
      <c r="M75" s="187">
        <f t="shared" si="17"/>
        <v>0</v>
      </c>
      <c r="N75" s="185">
        <v>0</v>
      </c>
      <c r="O75" s="185">
        <f t="shared" si="18"/>
        <v>0</v>
      </c>
      <c r="P75" s="185">
        <v>0</v>
      </c>
      <c r="Q75" s="185">
        <f t="shared" si="19"/>
        <v>0</v>
      </c>
      <c r="R75" s="187"/>
      <c r="S75" s="187" t="s">
        <v>323</v>
      </c>
      <c r="T75" s="188" t="s">
        <v>274</v>
      </c>
      <c r="U75" s="159">
        <v>0</v>
      </c>
      <c r="V75" s="159">
        <f t="shared" si="20"/>
        <v>0</v>
      </c>
      <c r="W75" s="159"/>
      <c r="X75" s="159" t="s">
        <v>337</v>
      </c>
      <c r="Y75" s="159" t="s">
        <v>275</v>
      </c>
      <c r="Z75" s="149"/>
      <c r="AA75" s="149"/>
      <c r="AB75" s="149"/>
      <c r="AC75" s="149"/>
      <c r="AD75" s="149"/>
      <c r="AE75" s="149"/>
      <c r="AF75" s="149"/>
      <c r="AG75" s="149" t="s">
        <v>1918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c r="A76" s="164" t="s">
        <v>268</v>
      </c>
      <c r="B76" s="165" t="s">
        <v>206</v>
      </c>
      <c r="C76" s="189" t="s">
        <v>207</v>
      </c>
      <c r="D76" s="166"/>
      <c r="E76" s="167"/>
      <c r="F76" s="168"/>
      <c r="G76" s="168">
        <f>SUMIF(AG77:AG86,"&lt;&gt;NOR",G77:G86)</f>
        <v>0</v>
      </c>
      <c r="H76" s="168"/>
      <c r="I76" s="168">
        <f>SUM(I77:I86)</f>
        <v>0</v>
      </c>
      <c r="J76" s="168"/>
      <c r="K76" s="168">
        <f>SUM(K77:K86)</f>
        <v>0</v>
      </c>
      <c r="L76" s="168"/>
      <c r="M76" s="168">
        <f>SUM(M77:M86)</f>
        <v>0</v>
      </c>
      <c r="N76" s="167"/>
      <c r="O76" s="167">
        <f>SUM(O77:O86)</f>
        <v>0</v>
      </c>
      <c r="P76" s="167"/>
      <c r="Q76" s="167">
        <f>SUM(Q77:Q86)</f>
        <v>0</v>
      </c>
      <c r="R76" s="168"/>
      <c r="S76" s="168"/>
      <c r="T76" s="169"/>
      <c r="U76" s="163"/>
      <c r="V76" s="163">
        <f>SUM(V77:V86)</f>
        <v>0</v>
      </c>
      <c r="W76" s="163"/>
      <c r="X76" s="163"/>
      <c r="Y76" s="163"/>
      <c r="AG76" t="s">
        <v>269</v>
      </c>
    </row>
    <row r="77" spans="1:60" outlineLevel="1">
      <c r="A77" s="182">
        <v>68</v>
      </c>
      <c r="B77" s="183" t="s">
        <v>2488</v>
      </c>
      <c r="C77" s="191" t="s">
        <v>2489</v>
      </c>
      <c r="D77" s="184" t="s">
        <v>838</v>
      </c>
      <c r="E77" s="185">
        <v>100</v>
      </c>
      <c r="F77" s="186"/>
      <c r="G77" s="187">
        <f t="shared" ref="G77:G86" si="21">ROUND(E77*F77,2)</f>
        <v>0</v>
      </c>
      <c r="H77" s="186"/>
      <c r="I77" s="187">
        <f t="shared" ref="I77:I86" si="22">ROUND(E77*H77,2)</f>
        <v>0</v>
      </c>
      <c r="J77" s="186"/>
      <c r="K77" s="187">
        <f t="shared" ref="K77:K86" si="23">ROUND(E77*J77,2)</f>
        <v>0</v>
      </c>
      <c r="L77" s="187">
        <v>21</v>
      </c>
      <c r="M77" s="187">
        <f t="shared" ref="M77:M86" si="24">G77*(1+L77/100)</f>
        <v>0</v>
      </c>
      <c r="N77" s="185">
        <v>0</v>
      </c>
      <c r="O77" s="185">
        <f t="shared" ref="O77:O86" si="25">ROUND(E77*N77,2)</f>
        <v>0</v>
      </c>
      <c r="P77" s="185">
        <v>0</v>
      </c>
      <c r="Q77" s="185">
        <f t="shared" ref="Q77:Q86" si="26">ROUND(E77*P77,2)</f>
        <v>0</v>
      </c>
      <c r="R77" s="187"/>
      <c r="S77" s="187" t="s">
        <v>323</v>
      </c>
      <c r="T77" s="188" t="s">
        <v>274</v>
      </c>
      <c r="U77" s="159">
        <v>0</v>
      </c>
      <c r="V77" s="159">
        <f t="shared" ref="V77:V86" si="27">ROUND(E77*U77,2)</f>
        <v>0</v>
      </c>
      <c r="W77" s="159"/>
      <c r="X77" s="159" t="s">
        <v>337</v>
      </c>
      <c r="Y77" s="159" t="s">
        <v>275</v>
      </c>
      <c r="Z77" s="149"/>
      <c r="AA77" s="149"/>
      <c r="AB77" s="149"/>
      <c r="AC77" s="149"/>
      <c r="AD77" s="149"/>
      <c r="AE77" s="149"/>
      <c r="AF77" s="149"/>
      <c r="AG77" s="149" t="s">
        <v>1918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69</v>
      </c>
      <c r="B78" s="183" t="s">
        <v>2490</v>
      </c>
      <c r="C78" s="191" t="s">
        <v>2491</v>
      </c>
      <c r="D78" s="184" t="s">
        <v>838</v>
      </c>
      <c r="E78" s="185">
        <v>3</v>
      </c>
      <c r="F78" s="186"/>
      <c r="G78" s="187">
        <f t="shared" si="21"/>
        <v>0</v>
      </c>
      <c r="H78" s="186"/>
      <c r="I78" s="187">
        <f t="shared" si="22"/>
        <v>0</v>
      </c>
      <c r="J78" s="186"/>
      <c r="K78" s="187">
        <f t="shared" si="23"/>
        <v>0</v>
      </c>
      <c r="L78" s="187">
        <v>21</v>
      </c>
      <c r="M78" s="187">
        <f t="shared" si="24"/>
        <v>0</v>
      </c>
      <c r="N78" s="185">
        <v>0</v>
      </c>
      <c r="O78" s="185">
        <f t="shared" si="25"/>
        <v>0</v>
      </c>
      <c r="P78" s="185">
        <v>0</v>
      </c>
      <c r="Q78" s="185">
        <f t="shared" si="26"/>
        <v>0</v>
      </c>
      <c r="R78" s="187"/>
      <c r="S78" s="187" t="s">
        <v>323</v>
      </c>
      <c r="T78" s="188" t="s">
        <v>274</v>
      </c>
      <c r="U78" s="159">
        <v>0</v>
      </c>
      <c r="V78" s="159">
        <f t="shared" si="27"/>
        <v>0</v>
      </c>
      <c r="W78" s="159"/>
      <c r="X78" s="159" t="s">
        <v>337</v>
      </c>
      <c r="Y78" s="159" t="s">
        <v>275</v>
      </c>
      <c r="Z78" s="149"/>
      <c r="AA78" s="149"/>
      <c r="AB78" s="149"/>
      <c r="AC78" s="149"/>
      <c r="AD78" s="149"/>
      <c r="AE78" s="149"/>
      <c r="AF78" s="149"/>
      <c r="AG78" s="149" t="s">
        <v>1918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70</v>
      </c>
      <c r="B79" s="183" t="s">
        <v>2492</v>
      </c>
      <c r="C79" s="191" t="s">
        <v>2493</v>
      </c>
      <c r="D79" s="184" t="s">
        <v>838</v>
      </c>
      <c r="E79" s="185">
        <v>80</v>
      </c>
      <c r="F79" s="186"/>
      <c r="G79" s="187">
        <f t="shared" si="21"/>
        <v>0</v>
      </c>
      <c r="H79" s="186"/>
      <c r="I79" s="187">
        <f t="shared" si="22"/>
        <v>0</v>
      </c>
      <c r="J79" s="186"/>
      <c r="K79" s="187">
        <f t="shared" si="23"/>
        <v>0</v>
      </c>
      <c r="L79" s="187">
        <v>21</v>
      </c>
      <c r="M79" s="187">
        <f t="shared" si="24"/>
        <v>0</v>
      </c>
      <c r="N79" s="185">
        <v>0</v>
      </c>
      <c r="O79" s="185">
        <f t="shared" si="25"/>
        <v>0</v>
      </c>
      <c r="P79" s="185">
        <v>0</v>
      </c>
      <c r="Q79" s="185">
        <f t="shared" si="26"/>
        <v>0</v>
      </c>
      <c r="R79" s="187"/>
      <c r="S79" s="187" t="s">
        <v>323</v>
      </c>
      <c r="T79" s="188" t="s">
        <v>274</v>
      </c>
      <c r="U79" s="159">
        <v>0</v>
      </c>
      <c r="V79" s="159">
        <f t="shared" si="27"/>
        <v>0</v>
      </c>
      <c r="W79" s="159"/>
      <c r="X79" s="159" t="s">
        <v>337</v>
      </c>
      <c r="Y79" s="159" t="s">
        <v>275</v>
      </c>
      <c r="Z79" s="149"/>
      <c r="AA79" s="149"/>
      <c r="AB79" s="149"/>
      <c r="AC79" s="149"/>
      <c r="AD79" s="149"/>
      <c r="AE79" s="149"/>
      <c r="AF79" s="149"/>
      <c r="AG79" s="149" t="s">
        <v>1918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c r="A80" s="182">
        <v>71</v>
      </c>
      <c r="B80" s="183" t="s">
        <v>2494</v>
      </c>
      <c r="C80" s="191" t="s">
        <v>2495</v>
      </c>
      <c r="D80" s="184" t="s">
        <v>838</v>
      </c>
      <c r="E80" s="185">
        <v>180</v>
      </c>
      <c r="F80" s="186"/>
      <c r="G80" s="187">
        <f t="shared" si="21"/>
        <v>0</v>
      </c>
      <c r="H80" s="186"/>
      <c r="I80" s="187">
        <f t="shared" si="22"/>
        <v>0</v>
      </c>
      <c r="J80" s="186"/>
      <c r="K80" s="187">
        <f t="shared" si="23"/>
        <v>0</v>
      </c>
      <c r="L80" s="187">
        <v>21</v>
      </c>
      <c r="M80" s="187">
        <f t="shared" si="24"/>
        <v>0</v>
      </c>
      <c r="N80" s="185">
        <v>0</v>
      </c>
      <c r="O80" s="185">
        <f t="shared" si="25"/>
        <v>0</v>
      </c>
      <c r="P80" s="185">
        <v>0</v>
      </c>
      <c r="Q80" s="185">
        <f t="shared" si="26"/>
        <v>0</v>
      </c>
      <c r="R80" s="187"/>
      <c r="S80" s="187" t="s">
        <v>323</v>
      </c>
      <c r="T80" s="188" t="s">
        <v>274</v>
      </c>
      <c r="U80" s="159">
        <v>0</v>
      </c>
      <c r="V80" s="159">
        <f t="shared" si="27"/>
        <v>0</v>
      </c>
      <c r="W80" s="159"/>
      <c r="X80" s="159" t="s">
        <v>337</v>
      </c>
      <c r="Y80" s="159" t="s">
        <v>275</v>
      </c>
      <c r="Z80" s="149"/>
      <c r="AA80" s="149"/>
      <c r="AB80" s="149"/>
      <c r="AC80" s="149"/>
      <c r="AD80" s="149"/>
      <c r="AE80" s="149"/>
      <c r="AF80" s="149"/>
      <c r="AG80" s="149" t="s">
        <v>1918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72</v>
      </c>
      <c r="B81" s="183" t="s">
        <v>2496</v>
      </c>
      <c r="C81" s="191" t="s">
        <v>2497</v>
      </c>
      <c r="D81" s="184" t="s">
        <v>838</v>
      </c>
      <c r="E81" s="185">
        <v>40</v>
      </c>
      <c r="F81" s="186"/>
      <c r="G81" s="187">
        <f t="shared" si="21"/>
        <v>0</v>
      </c>
      <c r="H81" s="186"/>
      <c r="I81" s="187">
        <f t="shared" si="22"/>
        <v>0</v>
      </c>
      <c r="J81" s="186"/>
      <c r="K81" s="187">
        <f t="shared" si="23"/>
        <v>0</v>
      </c>
      <c r="L81" s="187">
        <v>21</v>
      </c>
      <c r="M81" s="187">
        <f t="shared" si="24"/>
        <v>0</v>
      </c>
      <c r="N81" s="185">
        <v>0</v>
      </c>
      <c r="O81" s="185">
        <f t="shared" si="25"/>
        <v>0</v>
      </c>
      <c r="P81" s="185">
        <v>0</v>
      </c>
      <c r="Q81" s="185">
        <f t="shared" si="26"/>
        <v>0</v>
      </c>
      <c r="R81" s="187"/>
      <c r="S81" s="187" t="s">
        <v>323</v>
      </c>
      <c r="T81" s="188" t="s">
        <v>274</v>
      </c>
      <c r="U81" s="159">
        <v>0</v>
      </c>
      <c r="V81" s="159">
        <f t="shared" si="27"/>
        <v>0</v>
      </c>
      <c r="W81" s="159"/>
      <c r="X81" s="159" t="s">
        <v>337</v>
      </c>
      <c r="Y81" s="159" t="s">
        <v>275</v>
      </c>
      <c r="Z81" s="149"/>
      <c r="AA81" s="149"/>
      <c r="AB81" s="149"/>
      <c r="AC81" s="149"/>
      <c r="AD81" s="149"/>
      <c r="AE81" s="149"/>
      <c r="AF81" s="149"/>
      <c r="AG81" s="149" t="s">
        <v>1918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73</v>
      </c>
      <c r="B82" s="183" t="s">
        <v>2498</v>
      </c>
      <c r="C82" s="191" t="s">
        <v>2499</v>
      </c>
      <c r="D82" s="184" t="s">
        <v>838</v>
      </c>
      <c r="E82" s="185">
        <v>40</v>
      </c>
      <c r="F82" s="186"/>
      <c r="G82" s="187">
        <f t="shared" si="21"/>
        <v>0</v>
      </c>
      <c r="H82" s="186"/>
      <c r="I82" s="187">
        <f t="shared" si="22"/>
        <v>0</v>
      </c>
      <c r="J82" s="186"/>
      <c r="K82" s="187">
        <f t="shared" si="23"/>
        <v>0</v>
      </c>
      <c r="L82" s="187">
        <v>21</v>
      </c>
      <c r="M82" s="187">
        <f t="shared" si="24"/>
        <v>0</v>
      </c>
      <c r="N82" s="185">
        <v>0</v>
      </c>
      <c r="O82" s="185">
        <f t="shared" si="25"/>
        <v>0</v>
      </c>
      <c r="P82" s="185">
        <v>0</v>
      </c>
      <c r="Q82" s="185">
        <f t="shared" si="26"/>
        <v>0</v>
      </c>
      <c r="R82" s="187"/>
      <c r="S82" s="187" t="s">
        <v>323</v>
      </c>
      <c r="T82" s="188" t="s">
        <v>274</v>
      </c>
      <c r="U82" s="159">
        <v>0</v>
      </c>
      <c r="V82" s="159">
        <f t="shared" si="27"/>
        <v>0</v>
      </c>
      <c r="W82" s="159"/>
      <c r="X82" s="159" t="s">
        <v>337</v>
      </c>
      <c r="Y82" s="159" t="s">
        <v>275</v>
      </c>
      <c r="Z82" s="149"/>
      <c r="AA82" s="149"/>
      <c r="AB82" s="149"/>
      <c r="AC82" s="149"/>
      <c r="AD82" s="149"/>
      <c r="AE82" s="149"/>
      <c r="AF82" s="149"/>
      <c r="AG82" s="149" t="s">
        <v>1918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74</v>
      </c>
      <c r="B83" s="183" t="s">
        <v>2500</v>
      </c>
      <c r="C83" s="191" t="s">
        <v>2501</v>
      </c>
      <c r="D83" s="184" t="s">
        <v>838</v>
      </c>
      <c r="E83" s="185">
        <v>16</v>
      </c>
      <c r="F83" s="186"/>
      <c r="G83" s="187">
        <f t="shared" si="21"/>
        <v>0</v>
      </c>
      <c r="H83" s="186"/>
      <c r="I83" s="187">
        <f t="shared" si="22"/>
        <v>0</v>
      </c>
      <c r="J83" s="186"/>
      <c r="K83" s="187">
        <f t="shared" si="23"/>
        <v>0</v>
      </c>
      <c r="L83" s="187">
        <v>21</v>
      </c>
      <c r="M83" s="187">
        <f t="shared" si="24"/>
        <v>0</v>
      </c>
      <c r="N83" s="185">
        <v>0</v>
      </c>
      <c r="O83" s="185">
        <f t="shared" si="25"/>
        <v>0</v>
      </c>
      <c r="P83" s="185">
        <v>0</v>
      </c>
      <c r="Q83" s="185">
        <f t="shared" si="26"/>
        <v>0</v>
      </c>
      <c r="R83" s="187"/>
      <c r="S83" s="187" t="s">
        <v>323</v>
      </c>
      <c r="T83" s="188" t="s">
        <v>274</v>
      </c>
      <c r="U83" s="159">
        <v>0</v>
      </c>
      <c r="V83" s="159">
        <f t="shared" si="27"/>
        <v>0</v>
      </c>
      <c r="W83" s="159"/>
      <c r="X83" s="159" t="s">
        <v>337</v>
      </c>
      <c r="Y83" s="159" t="s">
        <v>275</v>
      </c>
      <c r="Z83" s="149"/>
      <c r="AA83" s="149"/>
      <c r="AB83" s="149"/>
      <c r="AC83" s="149"/>
      <c r="AD83" s="149"/>
      <c r="AE83" s="149"/>
      <c r="AF83" s="149"/>
      <c r="AG83" s="149" t="s">
        <v>1918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75</v>
      </c>
      <c r="B84" s="183" t="s">
        <v>2502</v>
      </c>
      <c r="C84" s="191" t="s">
        <v>2503</v>
      </c>
      <c r="D84" s="184" t="s">
        <v>838</v>
      </c>
      <c r="E84" s="185">
        <v>16</v>
      </c>
      <c r="F84" s="186"/>
      <c r="G84" s="187">
        <f t="shared" si="21"/>
        <v>0</v>
      </c>
      <c r="H84" s="186"/>
      <c r="I84" s="187">
        <f t="shared" si="22"/>
        <v>0</v>
      </c>
      <c r="J84" s="186"/>
      <c r="K84" s="187">
        <f t="shared" si="23"/>
        <v>0</v>
      </c>
      <c r="L84" s="187">
        <v>21</v>
      </c>
      <c r="M84" s="187">
        <f t="shared" si="24"/>
        <v>0</v>
      </c>
      <c r="N84" s="185">
        <v>0</v>
      </c>
      <c r="O84" s="185">
        <f t="shared" si="25"/>
        <v>0</v>
      </c>
      <c r="P84" s="185">
        <v>0</v>
      </c>
      <c r="Q84" s="185">
        <f t="shared" si="26"/>
        <v>0</v>
      </c>
      <c r="R84" s="187"/>
      <c r="S84" s="187" t="s">
        <v>323</v>
      </c>
      <c r="T84" s="188" t="s">
        <v>274</v>
      </c>
      <c r="U84" s="159">
        <v>0</v>
      </c>
      <c r="V84" s="159">
        <f t="shared" si="27"/>
        <v>0</v>
      </c>
      <c r="W84" s="159"/>
      <c r="X84" s="159" t="s">
        <v>337</v>
      </c>
      <c r="Y84" s="159" t="s">
        <v>275</v>
      </c>
      <c r="Z84" s="149"/>
      <c r="AA84" s="149"/>
      <c r="AB84" s="149"/>
      <c r="AC84" s="149"/>
      <c r="AD84" s="149"/>
      <c r="AE84" s="149"/>
      <c r="AF84" s="149"/>
      <c r="AG84" s="149" t="s">
        <v>1918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c r="A85" s="182">
        <v>76</v>
      </c>
      <c r="B85" s="183" t="s">
        <v>2504</v>
      </c>
      <c r="C85" s="191" t="s">
        <v>2505</v>
      </c>
      <c r="D85" s="184" t="s">
        <v>838</v>
      </c>
      <c r="E85" s="185">
        <v>180</v>
      </c>
      <c r="F85" s="186"/>
      <c r="G85" s="187">
        <f t="shared" si="21"/>
        <v>0</v>
      </c>
      <c r="H85" s="186"/>
      <c r="I85" s="187">
        <f t="shared" si="22"/>
        <v>0</v>
      </c>
      <c r="J85" s="186"/>
      <c r="K85" s="187">
        <f t="shared" si="23"/>
        <v>0</v>
      </c>
      <c r="L85" s="187">
        <v>21</v>
      </c>
      <c r="M85" s="187">
        <f t="shared" si="24"/>
        <v>0</v>
      </c>
      <c r="N85" s="185">
        <v>0</v>
      </c>
      <c r="O85" s="185">
        <f t="shared" si="25"/>
        <v>0</v>
      </c>
      <c r="P85" s="185">
        <v>0</v>
      </c>
      <c r="Q85" s="185">
        <f t="shared" si="26"/>
        <v>0</v>
      </c>
      <c r="R85" s="187"/>
      <c r="S85" s="187" t="s">
        <v>323</v>
      </c>
      <c r="T85" s="188" t="s">
        <v>274</v>
      </c>
      <c r="U85" s="159">
        <v>0</v>
      </c>
      <c r="V85" s="159">
        <f t="shared" si="27"/>
        <v>0</v>
      </c>
      <c r="W85" s="159"/>
      <c r="X85" s="159" t="s">
        <v>337</v>
      </c>
      <c r="Y85" s="159" t="s">
        <v>275</v>
      </c>
      <c r="Z85" s="149"/>
      <c r="AA85" s="149"/>
      <c r="AB85" s="149"/>
      <c r="AC85" s="149"/>
      <c r="AD85" s="149"/>
      <c r="AE85" s="149"/>
      <c r="AF85" s="149"/>
      <c r="AG85" s="149" t="s">
        <v>1918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77</v>
      </c>
      <c r="B86" s="183" t="s">
        <v>2506</v>
      </c>
      <c r="C86" s="191" t="s">
        <v>2507</v>
      </c>
      <c r="D86" s="184" t="s">
        <v>838</v>
      </c>
      <c r="E86" s="185">
        <v>50</v>
      </c>
      <c r="F86" s="186"/>
      <c r="G86" s="187">
        <f t="shared" si="21"/>
        <v>0</v>
      </c>
      <c r="H86" s="186"/>
      <c r="I86" s="187">
        <f t="shared" si="22"/>
        <v>0</v>
      </c>
      <c r="J86" s="186"/>
      <c r="K86" s="187">
        <f t="shared" si="23"/>
        <v>0</v>
      </c>
      <c r="L86" s="187">
        <v>21</v>
      </c>
      <c r="M86" s="187">
        <f t="shared" si="24"/>
        <v>0</v>
      </c>
      <c r="N86" s="185">
        <v>0</v>
      </c>
      <c r="O86" s="185">
        <f t="shared" si="25"/>
        <v>0</v>
      </c>
      <c r="P86" s="185">
        <v>0</v>
      </c>
      <c r="Q86" s="185">
        <f t="shared" si="26"/>
        <v>0</v>
      </c>
      <c r="R86" s="187"/>
      <c r="S86" s="187" t="s">
        <v>323</v>
      </c>
      <c r="T86" s="188" t="s">
        <v>274</v>
      </c>
      <c r="U86" s="159">
        <v>0</v>
      </c>
      <c r="V86" s="159">
        <f t="shared" si="27"/>
        <v>0</v>
      </c>
      <c r="W86" s="159"/>
      <c r="X86" s="159" t="s">
        <v>337</v>
      </c>
      <c r="Y86" s="159" t="s">
        <v>275</v>
      </c>
      <c r="Z86" s="149"/>
      <c r="AA86" s="149"/>
      <c r="AB86" s="149"/>
      <c r="AC86" s="149"/>
      <c r="AD86" s="149"/>
      <c r="AE86" s="149"/>
      <c r="AF86" s="149"/>
      <c r="AG86" s="149" t="s">
        <v>1918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164" t="s">
        <v>268</v>
      </c>
      <c r="B87" s="165" t="s">
        <v>208</v>
      </c>
      <c r="C87" s="189" t="s">
        <v>209</v>
      </c>
      <c r="D87" s="166"/>
      <c r="E87" s="167"/>
      <c r="F87" s="168"/>
      <c r="G87" s="168">
        <f>SUMIF(AG88:AG90,"&lt;&gt;NOR",G88:G90)</f>
        <v>0</v>
      </c>
      <c r="H87" s="168"/>
      <c r="I87" s="168">
        <f>SUM(I88:I90)</f>
        <v>0</v>
      </c>
      <c r="J87" s="168"/>
      <c r="K87" s="168">
        <f>SUM(K88:K90)</f>
        <v>0</v>
      </c>
      <c r="L87" s="168"/>
      <c r="M87" s="168">
        <f>SUM(M88:M90)</f>
        <v>0</v>
      </c>
      <c r="N87" s="167"/>
      <c r="O87" s="167">
        <f>SUM(O88:O90)</f>
        <v>0</v>
      </c>
      <c r="P87" s="167"/>
      <c r="Q87" s="167">
        <f>SUM(Q88:Q90)</f>
        <v>0</v>
      </c>
      <c r="R87" s="168"/>
      <c r="S87" s="168"/>
      <c r="T87" s="169"/>
      <c r="U87" s="163"/>
      <c r="V87" s="163">
        <f>SUM(V88:V90)</f>
        <v>0</v>
      </c>
      <c r="W87" s="163"/>
      <c r="X87" s="163"/>
      <c r="Y87" s="163"/>
      <c r="AG87" t="s">
        <v>269</v>
      </c>
    </row>
    <row r="88" spans="1:60" outlineLevel="1">
      <c r="A88" s="182">
        <v>78</v>
      </c>
      <c r="B88" s="183" t="s">
        <v>2508</v>
      </c>
      <c r="C88" s="191" t="s">
        <v>2509</v>
      </c>
      <c r="D88" s="184" t="s">
        <v>829</v>
      </c>
      <c r="E88" s="185">
        <v>1</v>
      </c>
      <c r="F88" s="186"/>
      <c r="G88" s="187">
        <f>ROUND(E88*F88,2)</f>
        <v>0</v>
      </c>
      <c r="H88" s="186"/>
      <c r="I88" s="187">
        <f>ROUND(E88*H88,2)</f>
        <v>0</v>
      </c>
      <c r="J88" s="186"/>
      <c r="K88" s="187">
        <f>ROUND(E88*J88,2)</f>
        <v>0</v>
      </c>
      <c r="L88" s="187">
        <v>21</v>
      </c>
      <c r="M88" s="187">
        <f>G88*(1+L88/100)</f>
        <v>0</v>
      </c>
      <c r="N88" s="185">
        <v>0</v>
      </c>
      <c r="O88" s="185">
        <f>ROUND(E88*N88,2)</f>
        <v>0</v>
      </c>
      <c r="P88" s="185">
        <v>0</v>
      </c>
      <c r="Q88" s="185">
        <f>ROUND(E88*P88,2)</f>
        <v>0</v>
      </c>
      <c r="R88" s="187"/>
      <c r="S88" s="187" t="s">
        <v>323</v>
      </c>
      <c r="T88" s="188" t="s">
        <v>274</v>
      </c>
      <c r="U88" s="159">
        <v>0</v>
      </c>
      <c r="V88" s="159">
        <f>ROUND(E88*U88,2)</f>
        <v>0</v>
      </c>
      <c r="W88" s="159"/>
      <c r="X88" s="159" t="s">
        <v>524</v>
      </c>
      <c r="Y88" s="159" t="s">
        <v>275</v>
      </c>
      <c r="Z88" s="149"/>
      <c r="AA88" s="149"/>
      <c r="AB88" s="149"/>
      <c r="AC88" s="149"/>
      <c r="AD88" s="149"/>
      <c r="AE88" s="149"/>
      <c r="AF88" s="149"/>
      <c r="AG88" s="149" t="s">
        <v>1798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79</v>
      </c>
      <c r="B89" s="183" t="s">
        <v>2510</v>
      </c>
      <c r="C89" s="191" t="s">
        <v>2511</v>
      </c>
      <c r="D89" s="184" t="s">
        <v>829</v>
      </c>
      <c r="E89" s="185">
        <v>1</v>
      </c>
      <c r="F89" s="186"/>
      <c r="G89" s="187">
        <f>ROUND(E89*F89,2)</f>
        <v>0</v>
      </c>
      <c r="H89" s="186"/>
      <c r="I89" s="187">
        <f>ROUND(E89*H89,2)</f>
        <v>0</v>
      </c>
      <c r="J89" s="186"/>
      <c r="K89" s="187">
        <f>ROUND(E89*J89,2)</f>
        <v>0</v>
      </c>
      <c r="L89" s="187">
        <v>21</v>
      </c>
      <c r="M89" s="187">
        <f>G89*(1+L89/100)</f>
        <v>0</v>
      </c>
      <c r="N89" s="185">
        <v>0</v>
      </c>
      <c r="O89" s="185">
        <f>ROUND(E89*N89,2)</f>
        <v>0</v>
      </c>
      <c r="P89" s="185">
        <v>0</v>
      </c>
      <c r="Q89" s="185">
        <f>ROUND(E89*P89,2)</f>
        <v>0</v>
      </c>
      <c r="R89" s="187"/>
      <c r="S89" s="187" t="s">
        <v>323</v>
      </c>
      <c r="T89" s="188" t="s">
        <v>274</v>
      </c>
      <c r="U89" s="159">
        <v>0</v>
      </c>
      <c r="V89" s="159">
        <f>ROUND(E89*U89,2)</f>
        <v>0</v>
      </c>
      <c r="W89" s="159"/>
      <c r="X89" s="159" t="s">
        <v>524</v>
      </c>
      <c r="Y89" s="159" t="s">
        <v>275</v>
      </c>
      <c r="Z89" s="149"/>
      <c r="AA89" s="149"/>
      <c r="AB89" s="149"/>
      <c r="AC89" s="149"/>
      <c r="AD89" s="149"/>
      <c r="AE89" s="149"/>
      <c r="AF89" s="149"/>
      <c r="AG89" s="149" t="s">
        <v>1798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80</v>
      </c>
      <c r="B90" s="175" t="s">
        <v>2512</v>
      </c>
      <c r="C90" s="190" t="s">
        <v>2513</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524</v>
      </c>
      <c r="Y90" s="159" t="s">
        <v>275</v>
      </c>
      <c r="Z90" s="149"/>
      <c r="AA90" s="149"/>
      <c r="AB90" s="149"/>
      <c r="AC90" s="149"/>
      <c r="AD90" s="149"/>
      <c r="AE90" s="149"/>
      <c r="AF90" s="149"/>
      <c r="AG90" s="149" t="s">
        <v>1798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c r="A91" s="3"/>
      <c r="B91" s="4"/>
      <c r="C91" s="192"/>
      <c r="D91" s="6"/>
      <c r="E91" s="3"/>
      <c r="F91" s="3"/>
      <c r="G91" s="3"/>
      <c r="H91" s="3"/>
      <c r="I91" s="3"/>
      <c r="J91" s="3"/>
      <c r="K91" s="3"/>
      <c r="L91" s="3"/>
      <c r="M91" s="3"/>
      <c r="N91" s="3"/>
      <c r="O91" s="3"/>
      <c r="P91" s="3"/>
      <c r="Q91" s="3"/>
      <c r="R91" s="3"/>
      <c r="S91" s="3"/>
      <c r="T91" s="3"/>
      <c r="U91" s="3"/>
      <c r="V91" s="3"/>
      <c r="W91" s="3"/>
      <c r="X91" s="3"/>
      <c r="Y91" s="3"/>
      <c r="AE91">
        <v>12</v>
      </c>
      <c r="AF91">
        <v>21</v>
      </c>
      <c r="AG91" t="s">
        <v>254</v>
      </c>
    </row>
    <row r="92" spans="1:60">
      <c r="A92" s="152"/>
      <c r="B92" s="153" t="s">
        <v>29</v>
      </c>
      <c r="C92" s="193"/>
      <c r="D92" s="154"/>
      <c r="E92" s="155"/>
      <c r="F92" s="155"/>
      <c r="G92" s="173">
        <f>G8+G76+G87</f>
        <v>0</v>
      </c>
      <c r="H92" s="3"/>
      <c r="I92" s="3"/>
      <c r="J92" s="3"/>
      <c r="K92" s="3"/>
      <c r="L92" s="3"/>
      <c r="M92" s="3"/>
      <c r="N92" s="3"/>
      <c r="O92" s="3"/>
      <c r="P92" s="3"/>
      <c r="Q92" s="3"/>
      <c r="R92" s="3"/>
      <c r="S92" s="3"/>
      <c r="T92" s="3"/>
      <c r="U92" s="3"/>
      <c r="V92" s="3"/>
      <c r="W92" s="3"/>
      <c r="X92" s="3"/>
      <c r="Y92" s="3"/>
      <c r="AE92">
        <f>SUMIF(L7:L90,AE91,G7:G90)</f>
        <v>0</v>
      </c>
      <c r="AF92">
        <f>SUMIF(L7:L90,AF91,G7:G90)</f>
        <v>0</v>
      </c>
      <c r="AG92" t="s">
        <v>329</v>
      </c>
    </row>
    <row r="93" spans="1:60">
      <c r="C93" s="194"/>
      <c r="D93" s="10"/>
      <c r="AG93" t="s">
        <v>331</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BtKM8KB3aWGiXZ5n3/G8N4qC8pxk/XzUnct8ewnhSdXu2Bu8i+EjTN9NcEfeRBYY16qBCdnvr12pR8fS1mAKcg==" saltValue="Hf2J/aENNE1SRT/MKd+Hb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73</v>
      </c>
      <c r="C4" s="316" t="s">
        <v>74</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210</v>
      </c>
      <c r="C8" s="189" t="s">
        <v>74</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Y8" s="163"/>
      <c r="AG8" t="s">
        <v>269</v>
      </c>
    </row>
    <row r="9" spans="1:60" outlineLevel="1">
      <c r="A9" s="182">
        <v>1</v>
      </c>
      <c r="B9" s="183" t="s">
        <v>2514</v>
      </c>
      <c r="C9" s="191" t="s">
        <v>2515</v>
      </c>
      <c r="D9" s="184" t="s">
        <v>2022</v>
      </c>
      <c r="E9" s="185">
        <v>1</v>
      </c>
      <c r="F9" s="186"/>
      <c r="G9" s="187">
        <f t="shared" ref="G9:G22" si="0">ROUND(E9*F9,2)</f>
        <v>0</v>
      </c>
      <c r="H9" s="186"/>
      <c r="I9" s="187">
        <f t="shared" ref="I9:I22" si="1">ROUND(E9*H9,2)</f>
        <v>0</v>
      </c>
      <c r="J9" s="186"/>
      <c r="K9" s="187">
        <f t="shared" ref="K9:K22" si="2">ROUND(E9*J9,2)</f>
        <v>0</v>
      </c>
      <c r="L9" s="187">
        <v>21</v>
      </c>
      <c r="M9" s="187">
        <f t="shared" ref="M9:M22" si="3">G9*(1+L9/100)</f>
        <v>0</v>
      </c>
      <c r="N9" s="185">
        <v>0</v>
      </c>
      <c r="O9" s="185">
        <f t="shared" ref="O9:O22" si="4">ROUND(E9*N9,2)</f>
        <v>0</v>
      </c>
      <c r="P9" s="185">
        <v>0</v>
      </c>
      <c r="Q9" s="185">
        <f t="shared" ref="Q9:Q22" si="5">ROUND(E9*P9,2)</f>
        <v>0</v>
      </c>
      <c r="R9" s="187"/>
      <c r="S9" s="187" t="s">
        <v>323</v>
      </c>
      <c r="T9" s="188" t="s">
        <v>274</v>
      </c>
      <c r="U9" s="159">
        <v>0</v>
      </c>
      <c r="V9" s="159">
        <f t="shared" ref="V9:V22" si="6">ROUND(E9*U9,2)</f>
        <v>0</v>
      </c>
      <c r="W9" s="159"/>
      <c r="X9" s="159" t="s">
        <v>337</v>
      </c>
      <c r="Y9" s="159" t="s">
        <v>275</v>
      </c>
      <c r="Z9" s="149"/>
      <c r="AA9" s="149"/>
      <c r="AB9" s="149"/>
      <c r="AC9" s="149"/>
      <c r="AD9" s="149"/>
      <c r="AE9" s="149"/>
      <c r="AF9" s="149"/>
      <c r="AG9" s="149" t="s">
        <v>1918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2</v>
      </c>
      <c r="B10" s="183" t="s">
        <v>2516</v>
      </c>
      <c r="C10" s="191" t="s">
        <v>2517</v>
      </c>
      <c r="D10" s="184" t="s">
        <v>2022</v>
      </c>
      <c r="E10" s="185">
        <v>1</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82">
        <v>3</v>
      </c>
      <c r="B11" s="183" t="s">
        <v>2518</v>
      </c>
      <c r="C11" s="191" t="s">
        <v>2519</v>
      </c>
      <c r="D11" s="184" t="s">
        <v>2022</v>
      </c>
      <c r="E11" s="185">
        <v>1</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337</v>
      </c>
      <c r="Y11" s="159" t="s">
        <v>275</v>
      </c>
      <c r="Z11" s="149"/>
      <c r="AA11" s="149"/>
      <c r="AB11" s="149"/>
      <c r="AC11" s="149"/>
      <c r="AD11" s="149"/>
      <c r="AE11" s="149"/>
      <c r="AF11" s="149"/>
      <c r="AG11" s="149" t="s">
        <v>1918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2520</v>
      </c>
      <c r="C12" s="191" t="s">
        <v>2521</v>
      </c>
      <c r="D12" s="184" t="s">
        <v>2022</v>
      </c>
      <c r="E12" s="185">
        <v>1</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2522</v>
      </c>
      <c r="C13" s="191" t="s">
        <v>2523</v>
      </c>
      <c r="D13" s="184" t="s">
        <v>2022</v>
      </c>
      <c r="E13" s="185">
        <v>1</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2524</v>
      </c>
      <c r="C14" s="191" t="s">
        <v>2525</v>
      </c>
      <c r="D14" s="184" t="s">
        <v>2022</v>
      </c>
      <c r="E14" s="185">
        <v>1</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2526</v>
      </c>
      <c r="C15" s="191" t="s">
        <v>2527</v>
      </c>
      <c r="D15" s="184" t="s">
        <v>469</v>
      </c>
      <c r="E15" s="185">
        <v>450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2528</v>
      </c>
      <c r="C16" s="191" t="s">
        <v>2529</v>
      </c>
      <c r="D16" s="184" t="s">
        <v>2022</v>
      </c>
      <c r="E16" s="185">
        <v>1</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2530</v>
      </c>
      <c r="C17" s="191" t="s">
        <v>2531</v>
      </c>
      <c r="D17" s="184" t="s">
        <v>2022</v>
      </c>
      <c r="E17" s="185">
        <v>12</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2532</v>
      </c>
      <c r="C18" s="191" t="s">
        <v>2533</v>
      </c>
      <c r="D18" s="184" t="s">
        <v>469</v>
      </c>
      <c r="E18" s="185">
        <v>150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2534</v>
      </c>
      <c r="C19" s="191" t="s">
        <v>2535</v>
      </c>
      <c r="D19" s="184" t="s">
        <v>469</v>
      </c>
      <c r="E19" s="185">
        <v>20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2536</v>
      </c>
      <c r="C20" s="191" t="s">
        <v>2537</v>
      </c>
      <c r="D20" s="184" t="s">
        <v>839</v>
      </c>
      <c r="E20" s="185">
        <v>40</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13</v>
      </c>
      <c r="B21" s="183" t="s">
        <v>2538</v>
      </c>
      <c r="C21" s="191" t="s">
        <v>2539</v>
      </c>
      <c r="D21" s="184" t="s">
        <v>838</v>
      </c>
      <c r="E21" s="185">
        <v>12</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74">
        <v>14</v>
      </c>
      <c r="B22" s="175" t="s">
        <v>2540</v>
      </c>
      <c r="C22" s="190" t="s">
        <v>2541</v>
      </c>
      <c r="D22" s="176" t="s">
        <v>838</v>
      </c>
      <c r="E22" s="177">
        <v>30</v>
      </c>
      <c r="F22" s="178"/>
      <c r="G22" s="179">
        <f t="shared" si="0"/>
        <v>0</v>
      </c>
      <c r="H22" s="178"/>
      <c r="I22" s="179">
        <f t="shared" si="1"/>
        <v>0</v>
      </c>
      <c r="J22" s="178"/>
      <c r="K22" s="179">
        <f t="shared" si="2"/>
        <v>0</v>
      </c>
      <c r="L22" s="179">
        <v>21</v>
      </c>
      <c r="M22" s="179">
        <f t="shared" si="3"/>
        <v>0</v>
      </c>
      <c r="N22" s="177">
        <v>0</v>
      </c>
      <c r="O22" s="177">
        <f t="shared" si="4"/>
        <v>0</v>
      </c>
      <c r="P22" s="177">
        <v>0</v>
      </c>
      <c r="Q22" s="177">
        <f t="shared" si="5"/>
        <v>0</v>
      </c>
      <c r="R22" s="179"/>
      <c r="S22" s="179" t="s">
        <v>323</v>
      </c>
      <c r="T22" s="180" t="s">
        <v>274</v>
      </c>
      <c r="U22" s="159">
        <v>0</v>
      </c>
      <c r="V22" s="159">
        <f t="shared" si="6"/>
        <v>0</v>
      </c>
      <c r="W22" s="159"/>
      <c r="X22" s="159" t="s">
        <v>337</v>
      </c>
      <c r="Y22" s="159" t="s">
        <v>275</v>
      </c>
      <c r="Z22" s="149"/>
      <c r="AA22" s="149"/>
      <c r="AB22" s="149"/>
      <c r="AC22" s="149"/>
      <c r="AD22" s="149"/>
      <c r="AE22" s="149"/>
      <c r="AF22" s="149"/>
      <c r="AG22" s="149" t="s">
        <v>1918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c r="A23" s="3"/>
      <c r="B23" s="4"/>
      <c r="C23" s="192"/>
      <c r="D23" s="6"/>
      <c r="E23" s="3"/>
      <c r="F23" s="3"/>
      <c r="G23" s="3"/>
      <c r="H23" s="3"/>
      <c r="I23" s="3"/>
      <c r="J23" s="3"/>
      <c r="K23" s="3"/>
      <c r="L23" s="3"/>
      <c r="M23" s="3"/>
      <c r="N23" s="3"/>
      <c r="O23" s="3"/>
      <c r="P23" s="3"/>
      <c r="Q23" s="3"/>
      <c r="R23" s="3"/>
      <c r="S23" s="3"/>
      <c r="T23" s="3"/>
      <c r="U23" s="3"/>
      <c r="V23" s="3"/>
      <c r="W23" s="3"/>
      <c r="X23" s="3"/>
      <c r="Y23" s="3"/>
      <c r="AE23">
        <v>12</v>
      </c>
      <c r="AF23">
        <v>21</v>
      </c>
      <c r="AG23" t="s">
        <v>254</v>
      </c>
    </row>
    <row r="24" spans="1:60">
      <c r="A24" s="152"/>
      <c r="B24" s="153" t="s">
        <v>29</v>
      </c>
      <c r="C24" s="193"/>
      <c r="D24" s="154"/>
      <c r="E24" s="155"/>
      <c r="F24" s="155"/>
      <c r="G24" s="173">
        <f>G8</f>
        <v>0</v>
      </c>
      <c r="H24" s="3"/>
      <c r="I24" s="3"/>
      <c r="J24" s="3"/>
      <c r="K24" s="3"/>
      <c r="L24" s="3"/>
      <c r="M24" s="3"/>
      <c r="N24" s="3"/>
      <c r="O24" s="3"/>
      <c r="P24" s="3"/>
      <c r="Q24" s="3"/>
      <c r="R24" s="3"/>
      <c r="S24" s="3"/>
      <c r="T24" s="3"/>
      <c r="U24" s="3"/>
      <c r="V24" s="3"/>
      <c r="W24" s="3"/>
      <c r="X24" s="3"/>
      <c r="Y24" s="3"/>
      <c r="AE24">
        <f>SUMIF(L7:L22,AE23,G7:G22)</f>
        <v>0</v>
      </c>
      <c r="AF24">
        <f>SUMIF(L7:L22,AF23,G7:G22)</f>
        <v>0</v>
      </c>
      <c r="AG24" t="s">
        <v>329</v>
      </c>
    </row>
    <row r="25" spans="1:60">
      <c r="C25" s="194"/>
      <c r="D25" s="10"/>
      <c r="AG25" t="s">
        <v>331</v>
      </c>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HYcf+QqSuPUZ8hUpAPx58oJZIP5gnYilAUA8s6NxAojpj+QbOyz9CNdVgPhyMt4YwUbyxF48bnrNlmeZ83Xw7w==" saltValue="NfvHxKVk0mO8KEPWrhVne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312" t="s">
        <v>332</v>
      </c>
      <c r="B1" s="312"/>
      <c r="C1" s="312"/>
      <c r="D1" s="312"/>
      <c r="E1" s="312"/>
      <c r="F1" s="312"/>
      <c r="G1" s="312"/>
      <c r="AG1" t="s">
        <v>240</v>
      </c>
    </row>
    <row r="2" spans="1:60" ht="24.95" customHeight="1">
      <c r="A2" s="141" t="s">
        <v>7</v>
      </c>
      <c r="B2" s="49" t="s">
        <v>44</v>
      </c>
      <c r="C2" s="313" t="s">
        <v>45</v>
      </c>
      <c r="D2" s="314"/>
      <c r="E2" s="314"/>
      <c r="F2" s="314"/>
      <c r="G2" s="315"/>
      <c r="AG2" t="s">
        <v>241</v>
      </c>
    </row>
    <row r="3" spans="1:60" ht="24.95" customHeight="1">
      <c r="A3" s="141" t="s">
        <v>8</v>
      </c>
      <c r="B3" s="49" t="s">
        <v>51</v>
      </c>
      <c r="C3" s="313" t="s">
        <v>52</v>
      </c>
      <c r="D3" s="314"/>
      <c r="E3" s="314"/>
      <c r="F3" s="314"/>
      <c r="G3" s="315"/>
      <c r="AC3" s="122" t="s">
        <v>241</v>
      </c>
      <c r="AG3" t="s">
        <v>244</v>
      </c>
    </row>
    <row r="4" spans="1:60" ht="24.95" customHeight="1">
      <c r="A4" s="142" t="s">
        <v>9</v>
      </c>
      <c r="B4" s="143" t="s">
        <v>75</v>
      </c>
      <c r="C4" s="316" t="s">
        <v>76</v>
      </c>
      <c r="D4" s="317"/>
      <c r="E4" s="317"/>
      <c r="F4" s="317"/>
      <c r="G4" s="318"/>
      <c r="AG4" t="s">
        <v>245</v>
      </c>
    </row>
    <row r="5" spans="1:60">
      <c r="D5" s="10"/>
    </row>
    <row r="6" spans="1:60" ht="38.25">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52" t="s">
        <v>268</v>
      </c>
      <c r="B8" s="153" t="s">
        <v>210</v>
      </c>
      <c r="C8" s="193" t="s">
        <v>74</v>
      </c>
      <c r="D8" s="170"/>
      <c r="E8" s="171"/>
      <c r="F8" s="172"/>
      <c r="G8" s="172">
        <f>SUMIF(AG9:AG20,"&lt;&gt;NOR",G9:G20)</f>
        <v>0</v>
      </c>
      <c r="H8" s="172"/>
      <c r="I8" s="172">
        <f>SUM(I9:I20)</f>
        <v>0</v>
      </c>
      <c r="J8" s="172"/>
      <c r="K8" s="172">
        <f>SUM(K9:K20)</f>
        <v>0</v>
      </c>
      <c r="L8" s="172"/>
      <c r="M8" s="172">
        <f>SUM(M9:M20)</f>
        <v>0</v>
      </c>
      <c r="N8" s="171"/>
      <c r="O8" s="171">
        <f>SUM(O9:O20)</f>
        <v>0</v>
      </c>
      <c r="P8" s="171"/>
      <c r="Q8" s="171">
        <f>SUM(Q9:Q20)</f>
        <v>0</v>
      </c>
      <c r="R8" s="172"/>
      <c r="S8" s="172"/>
      <c r="T8" s="173"/>
      <c r="U8" s="163"/>
      <c r="V8" s="163">
        <f>SUM(V9:V20)</f>
        <v>0</v>
      </c>
      <c r="W8" s="163"/>
      <c r="X8" s="163"/>
      <c r="Y8" s="163"/>
      <c r="AG8" t="s">
        <v>269</v>
      </c>
    </row>
    <row r="9" spans="1:60" outlineLevel="1">
      <c r="A9" s="156"/>
      <c r="B9" s="157"/>
      <c r="C9" s="310" t="s">
        <v>2542</v>
      </c>
      <c r="D9" s="311"/>
      <c r="E9" s="311"/>
      <c r="F9" s="311"/>
      <c r="G9" s="311"/>
      <c r="H9" s="159"/>
      <c r="I9" s="159"/>
      <c r="J9" s="159"/>
      <c r="K9" s="159"/>
      <c r="L9" s="159"/>
      <c r="M9" s="159"/>
      <c r="N9" s="158"/>
      <c r="O9" s="158"/>
      <c r="P9" s="158"/>
      <c r="Q9" s="158"/>
      <c r="R9" s="159"/>
      <c r="S9" s="159"/>
      <c r="T9" s="159"/>
      <c r="U9" s="159"/>
      <c r="V9" s="159"/>
      <c r="W9" s="159"/>
      <c r="X9" s="159"/>
      <c r="Y9" s="159"/>
      <c r="Z9" s="149"/>
      <c r="AA9" s="149"/>
      <c r="AB9" s="149"/>
      <c r="AC9" s="149"/>
      <c r="AD9" s="149"/>
      <c r="AE9" s="149"/>
      <c r="AF9" s="149"/>
      <c r="AG9" s="149" t="s">
        <v>278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1</v>
      </c>
      <c r="B10" s="183" t="s">
        <v>122</v>
      </c>
      <c r="C10" s="191" t="s">
        <v>2543</v>
      </c>
      <c r="D10" s="184" t="s">
        <v>469</v>
      </c>
      <c r="E10" s="185">
        <v>600</v>
      </c>
      <c r="F10" s="186"/>
      <c r="G10" s="187">
        <f>ROUND(E10*F10,2)</f>
        <v>0</v>
      </c>
      <c r="H10" s="186"/>
      <c r="I10" s="187">
        <f>ROUND(E10*H10,2)</f>
        <v>0</v>
      </c>
      <c r="J10" s="186"/>
      <c r="K10" s="187">
        <f>ROUND(E10*J10,2)</f>
        <v>0</v>
      </c>
      <c r="L10" s="187">
        <v>21</v>
      </c>
      <c r="M10" s="187">
        <f>G10*(1+L10/100)</f>
        <v>0</v>
      </c>
      <c r="N10" s="185">
        <v>0</v>
      </c>
      <c r="O10" s="185">
        <f>ROUND(E10*N10,2)</f>
        <v>0</v>
      </c>
      <c r="P10" s="185">
        <v>0</v>
      </c>
      <c r="Q10" s="185">
        <f>ROUND(E10*P10,2)</f>
        <v>0</v>
      </c>
      <c r="R10" s="187"/>
      <c r="S10" s="187" t="s">
        <v>323</v>
      </c>
      <c r="T10" s="188" t="s">
        <v>274</v>
      </c>
      <c r="U10" s="159">
        <v>0</v>
      </c>
      <c r="V10" s="159">
        <f>ROUND(E10*U10,2)</f>
        <v>0</v>
      </c>
      <c r="W10" s="159"/>
      <c r="X10" s="159" t="s">
        <v>337</v>
      </c>
      <c r="Y10" s="159" t="s">
        <v>275</v>
      </c>
      <c r="Z10" s="149"/>
      <c r="AA10" s="149"/>
      <c r="AB10" s="149"/>
      <c r="AC10" s="149"/>
      <c r="AD10" s="149"/>
      <c r="AE10" s="149"/>
      <c r="AF10" s="149"/>
      <c r="AG10" s="149" t="s">
        <v>1918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33.75" outlineLevel="1">
      <c r="A11" s="174">
        <v>2</v>
      </c>
      <c r="B11" s="175" t="s">
        <v>136</v>
      </c>
      <c r="C11" s="190" t="s">
        <v>2544</v>
      </c>
      <c r="D11" s="176" t="s">
        <v>469</v>
      </c>
      <c r="E11" s="177">
        <v>400</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1918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10" t="s">
        <v>2545</v>
      </c>
      <c r="D12" s="311"/>
      <c r="E12" s="311"/>
      <c r="F12" s="311"/>
      <c r="G12" s="311"/>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138</v>
      </c>
      <c r="C13" s="191" t="s">
        <v>2546</v>
      </c>
      <c r="D13" s="184" t="s">
        <v>2022</v>
      </c>
      <c r="E13" s="185">
        <v>46</v>
      </c>
      <c r="F13" s="186"/>
      <c r="G13" s="187">
        <f>ROUND(E13*F13,2)</f>
        <v>0</v>
      </c>
      <c r="H13" s="186"/>
      <c r="I13" s="187">
        <f>ROUND(E13*H13,2)</f>
        <v>0</v>
      </c>
      <c r="J13" s="186"/>
      <c r="K13" s="187">
        <f>ROUND(E13*J13,2)</f>
        <v>0</v>
      </c>
      <c r="L13" s="187">
        <v>21</v>
      </c>
      <c r="M13" s="187">
        <f>G13*(1+L13/100)</f>
        <v>0</v>
      </c>
      <c r="N13" s="185">
        <v>0</v>
      </c>
      <c r="O13" s="185">
        <f>ROUND(E13*N13,2)</f>
        <v>0</v>
      </c>
      <c r="P13" s="185">
        <v>0</v>
      </c>
      <c r="Q13" s="185">
        <f>ROUND(E13*P13,2)</f>
        <v>0</v>
      </c>
      <c r="R13" s="187"/>
      <c r="S13" s="187" t="s">
        <v>323</v>
      </c>
      <c r="T13" s="188" t="s">
        <v>274</v>
      </c>
      <c r="U13" s="159">
        <v>0</v>
      </c>
      <c r="V13" s="159">
        <f>ROUND(E13*U13,2)</f>
        <v>0</v>
      </c>
      <c r="W13" s="159"/>
      <c r="X13" s="159" t="s">
        <v>337</v>
      </c>
      <c r="Y13" s="159" t="s">
        <v>275</v>
      </c>
      <c r="Z13" s="149"/>
      <c r="AA13" s="149"/>
      <c r="AB13" s="149"/>
      <c r="AC13" s="149"/>
      <c r="AD13" s="149"/>
      <c r="AE13" s="149"/>
      <c r="AF13" s="149"/>
      <c r="AG13" s="149" t="s">
        <v>1918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33.75" outlineLevel="1">
      <c r="A14" s="174">
        <v>4</v>
      </c>
      <c r="B14" s="175" t="s">
        <v>144</v>
      </c>
      <c r="C14" s="190" t="s">
        <v>2547</v>
      </c>
      <c r="D14" s="176" t="s">
        <v>2022</v>
      </c>
      <c r="E14" s="177">
        <v>10</v>
      </c>
      <c r="F14" s="178"/>
      <c r="G14" s="179">
        <f>ROUND(E14*F14,2)</f>
        <v>0</v>
      </c>
      <c r="H14" s="178"/>
      <c r="I14" s="179">
        <f>ROUND(E14*H14,2)</f>
        <v>0</v>
      </c>
      <c r="J14" s="178"/>
      <c r="K14" s="179">
        <f>ROUND(E14*J14,2)</f>
        <v>0</v>
      </c>
      <c r="L14" s="179">
        <v>21</v>
      </c>
      <c r="M14" s="179">
        <f>G14*(1+L14/100)</f>
        <v>0</v>
      </c>
      <c r="N14" s="177">
        <v>0</v>
      </c>
      <c r="O14" s="177">
        <f>ROUND(E14*N14,2)</f>
        <v>0</v>
      </c>
      <c r="P14" s="177">
        <v>0</v>
      </c>
      <c r="Q14" s="177">
        <f>ROUND(E14*P14,2)</f>
        <v>0</v>
      </c>
      <c r="R14" s="179"/>
      <c r="S14" s="179" t="s">
        <v>323</v>
      </c>
      <c r="T14" s="180" t="s">
        <v>274</v>
      </c>
      <c r="U14" s="159">
        <v>0</v>
      </c>
      <c r="V14" s="159">
        <f>ROUND(E14*U14,2)</f>
        <v>0</v>
      </c>
      <c r="W14" s="159"/>
      <c r="X14" s="159" t="s">
        <v>337</v>
      </c>
      <c r="Y14" s="159" t="s">
        <v>275</v>
      </c>
      <c r="Z14" s="149"/>
      <c r="AA14" s="149"/>
      <c r="AB14" s="149"/>
      <c r="AC14" s="149"/>
      <c r="AD14" s="149"/>
      <c r="AE14" s="149"/>
      <c r="AF14" s="149"/>
      <c r="AG14" s="149" t="s">
        <v>1918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c r="A15" s="156"/>
      <c r="B15" s="157"/>
      <c r="C15" s="310" t="s">
        <v>2548</v>
      </c>
      <c r="D15" s="311"/>
      <c r="E15" s="311"/>
      <c r="F15" s="311"/>
      <c r="G15" s="311"/>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5</v>
      </c>
      <c r="B16" s="183" t="s">
        <v>148</v>
      </c>
      <c r="C16" s="191" t="s">
        <v>2549</v>
      </c>
      <c r="D16" s="184" t="s">
        <v>2022</v>
      </c>
      <c r="E16" s="185">
        <v>30</v>
      </c>
      <c r="F16" s="186"/>
      <c r="G16" s="187">
        <f>ROUND(E16*F16,2)</f>
        <v>0</v>
      </c>
      <c r="H16" s="186"/>
      <c r="I16" s="187">
        <f>ROUND(E16*H16,2)</f>
        <v>0</v>
      </c>
      <c r="J16" s="186"/>
      <c r="K16" s="187">
        <f>ROUND(E16*J16,2)</f>
        <v>0</v>
      </c>
      <c r="L16" s="187">
        <v>21</v>
      </c>
      <c r="M16" s="187">
        <f>G16*(1+L16/100)</f>
        <v>0</v>
      </c>
      <c r="N16" s="185">
        <v>0</v>
      </c>
      <c r="O16" s="185">
        <f>ROUND(E16*N16,2)</f>
        <v>0</v>
      </c>
      <c r="P16" s="185">
        <v>0</v>
      </c>
      <c r="Q16" s="185">
        <f>ROUND(E16*P16,2)</f>
        <v>0</v>
      </c>
      <c r="R16" s="187"/>
      <c r="S16" s="187" t="s">
        <v>323</v>
      </c>
      <c r="T16" s="188" t="s">
        <v>274</v>
      </c>
      <c r="U16" s="159">
        <v>0</v>
      </c>
      <c r="V16" s="159">
        <f>ROUND(E16*U16,2)</f>
        <v>0</v>
      </c>
      <c r="W16" s="159"/>
      <c r="X16" s="159" t="s">
        <v>337</v>
      </c>
      <c r="Y16" s="159" t="s">
        <v>275</v>
      </c>
      <c r="Z16" s="149"/>
      <c r="AA16" s="149"/>
      <c r="AB16" s="149"/>
      <c r="AC16" s="149"/>
      <c r="AD16" s="149"/>
      <c r="AE16" s="149"/>
      <c r="AF16" s="149"/>
      <c r="AG16" s="149" t="s">
        <v>1918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3.75" outlineLevel="1">
      <c r="A17" s="174">
        <v>6</v>
      </c>
      <c r="B17" s="175" t="s">
        <v>1812</v>
      </c>
      <c r="C17" s="190" t="s">
        <v>2550</v>
      </c>
      <c r="D17" s="176" t="s">
        <v>2022</v>
      </c>
      <c r="E17" s="177">
        <v>4</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1918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10" t="s">
        <v>2551</v>
      </c>
      <c r="D18" s="311"/>
      <c r="E18" s="311"/>
      <c r="F18" s="311"/>
      <c r="G18" s="311"/>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7</v>
      </c>
      <c r="B19" s="183" t="s">
        <v>1815</v>
      </c>
      <c r="C19" s="191" t="s">
        <v>2552</v>
      </c>
      <c r="D19" s="184" t="s">
        <v>829</v>
      </c>
      <c r="E19" s="185">
        <v>1</v>
      </c>
      <c r="F19" s="186"/>
      <c r="G19" s="187">
        <f>ROUND(E19*F19,2)</f>
        <v>0</v>
      </c>
      <c r="H19" s="186"/>
      <c r="I19" s="187">
        <f>ROUND(E19*H19,2)</f>
        <v>0</v>
      </c>
      <c r="J19" s="186"/>
      <c r="K19" s="187">
        <f>ROUND(E19*J19,2)</f>
        <v>0</v>
      </c>
      <c r="L19" s="187">
        <v>21</v>
      </c>
      <c r="M19" s="187">
        <f>G19*(1+L19/100)</f>
        <v>0</v>
      </c>
      <c r="N19" s="185">
        <v>0</v>
      </c>
      <c r="O19" s="185">
        <f>ROUND(E19*N19,2)</f>
        <v>0</v>
      </c>
      <c r="P19" s="185">
        <v>0</v>
      </c>
      <c r="Q19" s="185">
        <f>ROUND(E19*P19,2)</f>
        <v>0</v>
      </c>
      <c r="R19" s="187"/>
      <c r="S19" s="187" t="s">
        <v>323</v>
      </c>
      <c r="T19" s="188" t="s">
        <v>274</v>
      </c>
      <c r="U19" s="159">
        <v>0</v>
      </c>
      <c r="V19" s="159">
        <f>ROUND(E19*U19,2)</f>
        <v>0</v>
      </c>
      <c r="W19" s="159"/>
      <c r="X19" s="159" t="s">
        <v>337</v>
      </c>
      <c r="Y19" s="159" t="s">
        <v>275</v>
      </c>
      <c r="Z19" s="149"/>
      <c r="AA19" s="149"/>
      <c r="AB19" s="149"/>
      <c r="AC19" s="149"/>
      <c r="AD19" s="149"/>
      <c r="AE19" s="149"/>
      <c r="AF19" s="149"/>
      <c r="AG19" s="149" t="s">
        <v>1918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8</v>
      </c>
      <c r="B20" s="175" t="s">
        <v>961</v>
      </c>
      <c r="C20" s="190" t="s">
        <v>2553</v>
      </c>
      <c r="D20" s="176" t="s">
        <v>829</v>
      </c>
      <c r="E20" s="177">
        <v>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c r="S20" s="179" t="s">
        <v>323</v>
      </c>
      <c r="T20" s="180" t="s">
        <v>274</v>
      </c>
      <c r="U20" s="159">
        <v>0</v>
      </c>
      <c r="V20" s="159">
        <f>ROUND(E20*U20,2)</f>
        <v>0</v>
      </c>
      <c r="W20" s="159"/>
      <c r="X20" s="159" t="s">
        <v>524</v>
      </c>
      <c r="Y20" s="159" t="s">
        <v>275</v>
      </c>
      <c r="Z20" s="149"/>
      <c r="AA20" s="149"/>
      <c r="AB20" s="149"/>
      <c r="AC20" s="149"/>
      <c r="AD20" s="149"/>
      <c r="AE20" s="149"/>
      <c r="AF20" s="149"/>
      <c r="AG20" s="149" t="s">
        <v>1798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c r="A21" s="3"/>
      <c r="B21" s="4"/>
      <c r="C21" s="192"/>
      <c r="D21" s="6"/>
      <c r="E21" s="3"/>
      <c r="F21" s="3"/>
      <c r="G21" s="3"/>
      <c r="H21" s="3"/>
      <c r="I21" s="3"/>
      <c r="J21" s="3"/>
      <c r="K21" s="3"/>
      <c r="L21" s="3"/>
      <c r="M21" s="3"/>
      <c r="N21" s="3"/>
      <c r="O21" s="3"/>
      <c r="P21" s="3"/>
      <c r="Q21" s="3"/>
      <c r="R21" s="3"/>
      <c r="S21" s="3"/>
      <c r="T21" s="3"/>
      <c r="U21" s="3"/>
      <c r="V21" s="3"/>
      <c r="W21" s="3"/>
      <c r="X21" s="3"/>
      <c r="Y21" s="3"/>
      <c r="AE21">
        <v>12</v>
      </c>
      <c r="AF21">
        <v>21</v>
      </c>
      <c r="AG21" t="s">
        <v>254</v>
      </c>
    </row>
    <row r="22" spans="1:60">
      <c r="A22" s="152"/>
      <c r="B22" s="153" t="s">
        <v>29</v>
      </c>
      <c r="C22" s="193"/>
      <c r="D22" s="154"/>
      <c r="E22" s="155"/>
      <c r="F22" s="155"/>
      <c r="G22" s="173">
        <f>G8</f>
        <v>0</v>
      </c>
      <c r="H22" s="3"/>
      <c r="I22" s="3"/>
      <c r="J22" s="3"/>
      <c r="K22" s="3"/>
      <c r="L22" s="3"/>
      <c r="M22" s="3"/>
      <c r="N22" s="3"/>
      <c r="O22" s="3"/>
      <c r="P22" s="3"/>
      <c r="Q22" s="3"/>
      <c r="R22" s="3"/>
      <c r="S22" s="3"/>
      <c r="T22" s="3"/>
      <c r="U22" s="3"/>
      <c r="V22" s="3"/>
      <c r="W22" s="3"/>
      <c r="X22" s="3"/>
      <c r="Y22" s="3"/>
      <c r="AE22">
        <f>SUMIF(L7:L20,AE21,G7:G20)</f>
        <v>0</v>
      </c>
      <c r="AF22">
        <f>SUMIF(L7:L20,AF21,G7:G20)</f>
        <v>0</v>
      </c>
      <c r="AG22" t="s">
        <v>329</v>
      </c>
    </row>
    <row r="23" spans="1:60">
      <c r="C23" s="194"/>
      <c r="D23" s="10"/>
      <c r="AG23" t="s">
        <v>331</v>
      </c>
    </row>
    <row r="24" spans="1:60">
      <c r="D24" s="10"/>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QWlzLMQMtSRBpkZ8WHywnFqaX7kTlwvqlZxX4v8uarPqTZcy5BGoONslmMEDcRV2KWXWTS/Aa71TFzwPvE+Osg==" saltValue="gr3exkDYRRtbCudmHTlvxA==" spinCount="100000" sheet="1" formatRows="0"/>
  <mergeCells count="8">
    <mergeCell ref="C15:G15"/>
    <mergeCell ref="C18:G18"/>
    <mergeCell ref="A1:G1"/>
    <mergeCell ref="C2:G2"/>
    <mergeCell ref="C3:G3"/>
    <mergeCell ref="C4:G4"/>
    <mergeCell ref="C9:G9"/>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N138"/>
  <sheetViews>
    <sheetView workbookViewId="0">
      <selection activeCell="B1" sqref="B1"/>
    </sheetView>
  </sheetViews>
  <sheetFormatPr defaultRowHeight="12.75"/>
  <cols>
    <col min="1" max="1" width="5.7109375" customWidth="1"/>
    <col min="2" max="2" width="79.42578125" customWidth="1"/>
    <col min="3" max="3" width="6.5703125" customWidth="1"/>
    <col min="4" max="4" width="20.28515625" customWidth="1"/>
    <col min="5" max="6" width="6.85546875" customWidth="1"/>
    <col min="10" max="10" width="9.85546875" customWidth="1"/>
    <col min="11" max="11" width="7.5703125" customWidth="1"/>
    <col min="12" max="12" width="18.7109375" customWidth="1"/>
    <col min="13" max="13" width="13.5703125" customWidth="1"/>
    <col min="14" max="14" width="18.140625" customWidth="1"/>
  </cols>
  <sheetData>
    <row r="1" spans="1:14" ht="60.75" thickBot="1">
      <c r="A1" s="209" t="s">
        <v>2554</v>
      </c>
      <c r="B1" s="210" t="s">
        <v>2555</v>
      </c>
      <c r="C1" s="210" t="s">
        <v>2556</v>
      </c>
      <c r="D1" s="210" t="s">
        <v>2557</v>
      </c>
      <c r="E1" s="210" t="s">
        <v>2558</v>
      </c>
      <c r="F1" s="210" t="s">
        <v>2559</v>
      </c>
      <c r="G1" s="210" t="s">
        <v>2560</v>
      </c>
      <c r="H1" s="210" t="s">
        <v>2561</v>
      </c>
      <c r="I1" s="210" t="s">
        <v>2562</v>
      </c>
      <c r="J1" s="210" t="s">
        <v>2563</v>
      </c>
      <c r="K1" s="211" t="s">
        <v>2564</v>
      </c>
      <c r="L1" s="212" t="s">
        <v>2565</v>
      </c>
      <c r="M1" s="210" t="s">
        <v>2566</v>
      </c>
      <c r="N1" s="210" t="s">
        <v>2567</v>
      </c>
    </row>
    <row r="2" spans="1:14">
      <c r="A2" s="213"/>
      <c r="B2" s="76"/>
      <c r="C2" s="72"/>
      <c r="D2" s="72"/>
      <c r="E2" s="214"/>
      <c r="F2" s="215"/>
      <c r="G2" s="215"/>
      <c r="H2" s="216"/>
      <c r="I2" s="18"/>
      <c r="J2" s="216"/>
      <c r="K2" s="216"/>
      <c r="L2" s="72"/>
      <c r="M2" s="217"/>
      <c r="N2" s="217"/>
    </row>
    <row r="3" spans="1:14" ht="196.5" customHeight="1">
      <c r="A3" s="325" t="s">
        <v>2568</v>
      </c>
      <c r="B3" s="325"/>
      <c r="C3" s="325"/>
      <c r="D3" s="325"/>
      <c r="E3" s="325"/>
      <c r="F3" s="325"/>
      <c r="G3" s="325"/>
      <c r="H3" s="325"/>
      <c r="I3" s="325"/>
      <c r="J3" s="325"/>
      <c r="K3" s="325"/>
      <c r="L3" s="325"/>
      <c r="M3" s="325"/>
      <c r="N3" s="326"/>
    </row>
    <row r="4" spans="1:14">
      <c r="A4" s="213"/>
      <c r="B4" s="76"/>
      <c r="C4" s="72"/>
      <c r="D4" s="72"/>
      <c r="E4" s="214"/>
      <c r="F4" s="215"/>
      <c r="G4" s="215"/>
      <c r="H4" s="216"/>
      <c r="I4" s="18"/>
      <c r="J4" s="216"/>
      <c r="K4" s="216"/>
      <c r="L4" s="72"/>
      <c r="M4" s="217"/>
      <c r="N4" s="217"/>
    </row>
    <row r="5" spans="1:14" ht="15">
      <c r="A5" s="219"/>
      <c r="B5" s="220" t="s">
        <v>2569</v>
      </c>
      <c r="C5" s="220"/>
      <c r="D5" s="221"/>
      <c r="E5" s="220"/>
      <c r="F5" s="220"/>
      <c r="G5" s="220"/>
      <c r="H5" s="220"/>
      <c r="I5" s="220"/>
      <c r="J5" s="220"/>
      <c r="K5" s="220"/>
      <c r="L5" s="221"/>
      <c r="M5" s="222"/>
      <c r="N5" s="217"/>
    </row>
    <row r="6" spans="1:14" ht="15">
      <c r="A6" s="223" t="s">
        <v>122</v>
      </c>
      <c r="B6" s="224" t="s">
        <v>2570</v>
      </c>
      <c r="C6" s="225">
        <v>1</v>
      </c>
      <c r="D6" s="225" t="s">
        <v>2571</v>
      </c>
      <c r="E6" s="226"/>
      <c r="F6" s="227">
        <v>44.6</v>
      </c>
      <c r="G6" s="227">
        <f>IF((E6+F6)&gt;0, (E6*C6)+(F6*C6), "")</f>
        <v>44.6</v>
      </c>
      <c r="H6" s="228" t="s">
        <v>2572</v>
      </c>
      <c r="I6" s="229"/>
      <c r="J6" s="228" t="s">
        <v>2572</v>
      </c>
      <c r="K6" s="228" t="s">
        <v>2573</v>
      </c>
      <c r="L6" s="225" t="s">
        <v>2574</v>
      </c>
      <c r="M6" s="217"/>
      <c r="N6" s="217"/>
    </row>
    <row r="7" spans="1:14" ht="25.5">
      <c r="A7" s="213" t="s">
        <v>136</v>
      </c>
      <c r="B7" s="76" t="s">
        <v>2575</v>
      </c>
      <c r="C7" s="15">
        <v>1</v>
      </c>
      <c r="D7" s="72" t="s">
        <v>2576</v>
      </c>
      <c r="E7" s="15"/>
      <c r="F7" s="15"/>
      <c r="G7" s="215" t="str">
        <f t="shared" ref="G7:G17" si="0">IF((E7+F7)&gt;0, (E7*C7)+(F7*C7), "")</f>
        <v/>
      </c>
      <c r="H7" s="72" t="s">
        <v>2577</v>
      </c>
      <c r="I7" s="72" t="s">
        <v>2577</v>
      </c>
      <c r="J7" s="72"/>
      <c r="K7" s="72" t="s">
        <v>2578</v>
      </c>
      <c r="L7" s="72" t="s">
        <v>2579</v>
      </c>
      <c r="M7" s="230"/>
      <c r="N7" s="231">
        <f t="shared" ref="N7:N70" si="1">C7*M7</f>
        <v>0</v>
      </c>
    </row>
    <row r="8" spans="1:14" ht="25.5">
      <c r="A8" s="213" t="s">
        <v>138</v>
      </c>
      <c r="B8" s="76" t="s">
        <v>2580</v>
      </c>
      <c r="C8" s="15">
        <v>1</v>
      </c>
      <c r="D8" s="72" t="s">
        <v>2581</v>
      </c>
      <c r="E8" s="15"/>
      <c r="F8" s="15"/>
      <c r="G8" s="215" t="str">
        <f t="shared" si="0"/>
        <v/>
      </c>
      <c r="H8" s="18"/>
      <c r="I8" s="18"/>
      <c r="J8" s="18"/>
      <c r="K8" s="18"/>
      <c r="L8" s="72"/>
      <c r="M8" s="230"/>
      <c r="N8" s="231">
        <f t="shared" si="1"/>
        <v>0</v>
      </c>
    </row>
    <row r="9" spans="1:14" ht="25.5">
      <c r="A9" s="213" t="s">
        <v>144</v>
      </c>
      <c r="B9" s="7" t="s">
        <v>2582</v>
      </c>
      <c r="C9" s="15">
        <v>1</v>
      </c>
      <c r="D9" s="72" t="s">
        <v>2583</v>
      </c>
      <c r="E9" s="15">
        <v>0.1</v>
      </c>
      <c r="F9" s="15"/>
      <c r="G9" s="215">
        <f t="shared" si="0"/>
        <v>0.1</v>
      </c>
      <c r="H9" s="216" t="s">
        <v>2584</v>
      </c>
      <c r="I9" s="18"/>
      <c r="J9" s="216"/>
      <c r="K9" s="216" t="s">
        <v>2585</v>
      </c>
      <c r="L9" s="72"/>
      <c r="M9" s="230"/>
      <c r="N9" s="231">
        <f t="shared" si="1"/>
        <v>0</v>
      </c>
    </row>
    <row r="10" spans="1:14" ht="38.25">
      <c r="A10" s="213" t="s">
        <v>148</v>
      </c>
      <c r="B10" s="76" t="s">
        <v>2586</v>
      </c>
      <c r="C10" s="15">
        <v>1</v>
      </c>
      <c r="D10" s="72" t="s">
        <v>2587</v>
      </c>
      <c r="E10" s="15"/>
      <c r="F10" s="15"/>
      <c r="G10" s="215" t="str">
        <f t="shared" si="0"/>
        <v/>
      </c>
      <c r="H10" s="18"/>
      <c r="I10" s="18"/>
      <c r="J10" s="18"/>
      <c r="K10" s="18" t="s">
        <v>2588</v>
      </c>
      <c r="L10" s="72" t="s">
        <v>2589</v>
      </c>
      <c r="M10" s="230"/>
      <c r="N10" s="231">
        <f t="shared" si="1"/>
        <v>0</v>
      </c>
    </row>
    <row r="11" spans="1:14" ht="63.75">
      <c r="A11" s="213" t="s">
        <v>1812</v>
      </c>
      <c r="B11" s="76" t="s">
        <v>2590</v>
      </c>
      <c r="C11" s="15">
        <v>2</v>
      </c>
      <c r="D11" s="72" t="s">
        <v>2591</v>
      </c>
      <c r="E11" s="15">
        <v>0.75</v>
      </c>
      <c r="F11" s="15"/>
      <c r="G11" s="215">
        <f>IF((E11+F11)&gt;0, (E11*C11)+(F11*C11), "")</f>
        <v>1.5</v>
      </c>
      <c r="H11" s="18"/>
      <c r="I11" s="18"/>
      <c r="J11" s="18"/>
      <c r="K11" s="18"/>
      <c r="L11" s="72" t="s">
        <v>2592</v>
      </c>
      <c r="M11" s="230"/>
      <c r="N11" s="231">
        <f t="shared" si="1"/>
        <v>0</v>
      </c>
    </row>
    <row r="12" spans="1:14" ht="63.75">
      <c r="A12" s="213" t="s">
        <v>1815</v>
      </c>
      <c r="B12" s="76" t="s">
        <v>2593</v>
      </c>
      <c r="C12" s="15">
        <v>2</v>
      </c>
      <c r="D12" s="72" t="s">
        <v>2591</v>
      </c>
      <c r="E12" s="15">
        <v>0.75</v>
      </c>
      <c r="F12" s="15"/>
      <c r="G12" s="215">
        <f t="shared" si="0"/>
        <v>1.5</v>
      </c>
      <c r="H12" s="18"/>
      <c r="I12" s="18"/>
      <c r="J12" s="18"/>
      <c r="K12" s="18"/>
      <c r="L12" s="72" t="s">
        <v>2592</v>
      </c>
      <c r="M12" s="230"/>
      <c r="N12" s="231">
        <f t="shared" si="1"/>
        <v>0</v>
      </c>
    </row>
    <row r="13" spans="1:14" ht="25.5">
      <c r="A13" s="213" t="s">
        <v>961</v>
      </c>
      <c r="B13" s="76" t="s">
        <v>2594</v>
      </c>
      <c r="C13" s="72">
        <v>1</v>
      </c>
      <c r="D13" s="72" t="s">
        <v>2595</v>
      </c>
      <c r="E13" s="15"/>
      <c r="F13" s="15"/>
      <c r="G13" s="72"/>
      <c r="H13" s="18"/>
      <c r="I13" s="18"/>
      <c r="J13" s="18"/>
      <c r="K13" s="18"/>
      <c r="L13" s="72" t="s">
        <v>2596</v>
      </c>
      <c r="M13" s="230"/>
      <c r="N13" s="231">
        <f t="shared" si="1"/>
        <v>0</v>
      </c>
    </row>
    <row r="14" spans="1:14">
      <c r="A14" s="213" t="s">
        <v>2205</v>
      </c>
      <c r="B14" s="76" t="s">
        <v>2597</v>
      </c>
      <c r="C14" s="15">
        <v>2</v>
      </c>
      <c r="D14" s="72" t="s">
        <v>2598</v>
      </c>
      <c r="E14" s="15"/>
      <c r="F14" s="15"/>
      <c r="G14" s="215" t="str">
        <f t="shared" si="0"/>
        <v/>
      </c>
      <c r="H14" s="18"/>
      <c r="I14" s="18"/>
      <c r="J14" s="18"/>
      <c r="K14" s="18"/>
      <c r="L14" s="72"/>
      <c r="M14" s="231"/>
      <c r="N14" s="231"/>
    </row>
    <row r="15" spans="1:14">
      <c r="A15" s="213" t="s">
        <v>2207</v>
      </c>
      <c r="B15" s="76" t="s">
        <v>2599</v>
      </c>
      <c r="C15" s="15">
        <v>2</v>
      </c>
      <c r="D15" s="72" t="s">
        <v>2600</v>
      </c>
      <c r="E15" s="15"/>
      <c r="F15" s="15"/>
      <c r="G15" s="215" t="str">
        <f>IF((E15+F15)&gt;0, (E15*C15)+(F15*C15), "")</f>
        <v/>
      </c>
      <c r="H15" s="18"/>
      <c r="I15" s="18"/>
      <c r="J15" s="18"/>
      <c r="K15" s="18"/>
      <c r="L15" s="72"/>
      <c r="M15" s="231"/>
      <c r="N15" s="231"/>
    </row>
    <row r="16" spans="1:14">
      <c r="A16" s="213" t="s">
        <v>2209</v>
      </c>
      <c r="B16" s="76" t="s">
        <v>2601</v>
      </c>
      <c r="C16" s="15"/>
      <c r="D16" s="72"/>
      <c r="E16" s="15"/>
      <c r="F16" s="15"/>
      <c r="G16" s="215"/>
      <c r="H16" s="18"/>
      <c r="I16" s="18"/>
      <c r="J16" s="18"/>
      <c r="K16" s="18"/>
      <c r="L16" s="72"/>
      <c r="M16" s="231"/>
      <c r="N16" s="231"/>
    </row>
    <row r="17" spans="1:14">
      <c r="A17" s="213" t="s">
        <v>124</v>
      </c>
      <c r="B17" s="76" t="s">
        <v>2602</v>
      </c>
      <c r="C17" s="15">
        <v>1</v>
      </c>
      <c r="D17" s="72"/>
      <c r="E17" s="15"/>
      <c r="F17" s="15"/>
      <c r="G17" s="215" t="str">
        <f t="shared" si="0"/>
        <v/>
      </c>
      <c r="H17" s="18"/>
      <c r="I17" s="18"/>
      <c r="J17" s="18"/>
      <c r="K17" s="18" t="s">
        <v>2573</v>
      </c>
      <c r="L17" s="72" t="s">
        <v>2603</v>
      </c>
      <c r="M17" s="231"/>
      <c r="N17" s="231"/>
    </row>
    <row r="18" spans="1:14">
      <c r="A18" s="213" t="s">
        <v>126</v>
      </c>
      <c r="B18" s="76" t="s">
        <v>2604</v>
      </c>
      <c r="C18" s="15">
        <v>1</v>
      </c>
      <c r="D18" s="72"/>
      <c r="E18" s="15"/>
      <c r="F18" s="15"/>
      <c r="G18" s="215" t="str">
        <f>IF((E18+F18)&gt;0, (E18*C18)+(F18*C18), "")</f>
        <v/>
      </c>
      <c r="H18" s="72" t="s">
        <v>2577</v>
      </c>
      <c r="I18" s="72" t="s">
        <v>2577</v>
      </c>
      <c r="J18" s="18"/>
      <c r="K18" s="18"/>
      <c r="L18" s="72" t="s">
        <v>2603</v>
      </c>
      <c r="M18" s="231"/>
      <c r="N18" s="231"/>
    </row>
    <row r="19" spans="1:14">
      <c r="A19" s="213"/>
      <c r="B19" s="76"/>
      <c r="C19" s="15"/>
      <c r="D19" s="72"/>
      <c r="E19" s="15"/>
      <c r="F19" s="15"/>
      <c r="G19" s="15"/>
      <c r="H19" s="18"/>
      <c r="I19" s="18"/>
      <c r="J19" s="18"/>
      <c r="K19" s="18"/>
      <c r="L19" s="72"/>
      <c r="M19" s="231"/>
      <c r="N19" s="231"/>
    </row>
    <row r="20" spans="1:14" ht="15">
      <c r="A20" s="219"/>
      <c r="B20" s="220" t="s">
        <v>2605</v>
      </c>
      <c r="C20" s="220"/>
      <c r="D20" s="221"/>
      <c r="E20" s="220"/>
      <c r="F20" s="220"/>
      <c r="G20" s="220"/>
      <c r="H20" s="220"/>
      <c r="I20" s="220"/>
      <c r="J20" s="220"/>
      <c r="K20" s="220"/>
      <c r="L20" s="221"/>
      <c r="M20" s="231"/>
      <c r="N20" s="231"/>
    </row>
    <row r="21" spans="1:14">
      <c r="A21" s="232">
        <v>1</v>
      </c>
      <c r="B21" s="76" t="s">
        <v>2606</v>
      </c>
      <c r="C21" s="15"/>
      <c r="D21" s="72"/>
      <c r="E21" s="15"/>
      <c r="F21" s="15"/>
      <c r="G21" s="215"/>
      <c r="H21" s="18"/>
      <c r="I21" s="18"/>
      <c r="J21" s="18"/>
      <c r="K21" s="18"/>
      <c r="L21" s="72"/>
      <c r="M21" s="231"/>
      <c r="N21" s="231"/>
    </row>
    <row r="22" spans="1:14" ht="25.5">
      <c r="A22" s="72">
        <v>2</v>
      </c>
      <c r="B22" s="70" t="s">
        <v>2607</v>
      </c>
      <c r="C22" s="72">
        <v>1</v>
      </c>
      <c r="D22" s="72" t="s">
        <v>2608</v>
      </c>
      <c r="E22" s="72"/>
      <c r="F22" s="72"/>
      <c r="G22" s="72"/>
      <c r="H22" s="72" t="s">
        <v>2577</v>
      </c>
      <c r="I22" s="72" t="s">
        <v>2577</v>
      </c>
      <c r="J22" s="72"/>
      <c r="K22" s="72" t="s">
        <v>2578</v>
      </c>
      <c r="L22" s="72" t="s">
        <v>2609</v>
      </c>
      <c r="M22" s="230"/>
      <c r="N22" s="231">
        <f t="shared" si="1"/>
        <v>0</v>
      </c>
    </row>
    <row r="23" spans="1:14" ht="51">
      <c r="A23" s="213" t="s">
        <v>138</v>
      </c>
      <c r="B23" s="76" t="s">
        <v>2610</v>
      </c>
      <c r="C23" s="72">
        <v>1</v>
      </c>
      <c r="D23" s="72" t="s">
        <v>2611</v>
      </c>
      <c r="E23" s="15"/>
      <c r="F23" s="15"/>
      <c r="G23" s="72"/>
      <c r="H23" s="18" t="s">
        <v>2577</v>
      </c>
      <c r="I23" s="18" t="s">
        <v>2577</v>
      </c>
      <c r="J23" s="18"/>
      <c r="K23" s="18" t="s">
        <v>2578</v>
      </c>
      <c r="L23" s="72"/>
      <c r="M23" s="230"/>
      <c r="N23" s="231">
        <f t="shared" si="1"/>
        <v>0</v>
      </c>
    </row>
    <row r="24" spans="1:14">
      <c r="A24" s="213" t="s">
        <v>144</v>
      </c>
      <c r="B24" s="76" t="s">
        <v>2612</v>
      </c>
      <c r="C24" s="15">
        <v>1</v>
      </c>
      <c r="D24" s="72" t="s">
        <v>2613</v>
      </c>
      <c r="E24" s="15"/>
      <c r="F24" s="15"/>
      <c r="G24" s="215" t="str">
        <f t="shared" ref="G24:G31" si="2">IF((E24+F24)&gt;0, (E24*C24)+(F24*C24), "")</f>
        <v/>
      </c>
      <c r="H24" s="18"/>
      <c r="I24" s="18"/>
      <c r="J24" s="18"/>
      <c r="K24" s="18"/>
      <c r="L24" s="72"/>
      <c r="M24" s="230"/>
      <c r="N24" s="231">
        <f t="shared" si="1"/>
        <v>0</v>
      </c>
    </row>
    <row r="25" spans="1:14" ht="63.75">
      <c r="A25" s="213" t="s">
        <v>148</v>
      </c>
      <c r="B25" s="7" t="s">
        <v>2614</v>
      </c>
      <c r="C25" s="15">
        <v>1</v>
      </c>
      <c r="D25" s="72" t="s">
        <v>2615</v>
      </c>
      <c r="E25" s="15"/>
      <c r="F25" s="15">
        <v>8.4</v>
      </c>
      <c r="G25" s="15">
        <f t="shared" si="2"/>
        <v>8.4</v>
      </c>
      <c r="H25" s="72" t="s">
        <v>2577</v>
      </c>
      <c r="I25" s="18"/>
      <c r="J25" s="18"/>
      <c r="K25" s="72" t="s">
        <v>2616</v>
      </c>
      <c r="L25" s="72"/>
      <c r="M25" s="230"/>
      <c r="N25" s="231">
        <f t="shared" si="1"/>
        <v>0</v>
      </c>
    </row>
    <row r="26" spans="1:14" ht="38.25">
      <c r="A26" s="213" t="s">
        <v>1812</v>
      </c>
      <c r="B26" s="233" t="s">
        <v>2617</v>
      </c>
      <c r="C26" s="72">
        <v>1</v>
      </c>
      <c r="D26" s="72" t="s">
        <v>2618</v>
      </c>
      <c r="E26" s="15"/>
      <c r="F26" s="15">
        <v>5</v>
      </c>
      <c r="G26" s="72">
        <f t="shared" si="2"/>
        <v>5</v>
      </c>
      <c r="H26" s="18"/>
      <c r="I26" s="18"/>
      <c r="J26" s="18"/>
      <c r="K26" s="18"/>
      <c r="L26" s="72" t="s">
        <v>2619</v>
      </c>
      <c r="M26" s="230"/>
      <c r="N26" s="231">
        <f t="shared" si="1"/>
        <v>0</v>
      </c>
    </row>
    <row r="27" spans="1:14" ht="63.75">
      <c r="A27" s="213" t="s">
        <v>1815</v>
      </c>
      <c r="B27" s="76" t="s">
        <v>2590</v>
      </c>
      <c r="C27" s="15">
        <v>1</v>
      </c>
      <c r="D27" s="72" t="s">
        <v>2591</v>
      </c>
      <c r="E27" s="15">
        <v>0.75</v>
      </c>
      <c r="F27" s="15"/>
      <c r="G27" s="215">
        <f t="shared" si="2"/>
        <v>0.75</v>
      </c>
      <c r="H27" s="18"/>
      <c r="I27" s="18"/>
      <c r="J27" s="18"/>
      <c r="K27" s="18"/>
      <c r="L27" s="72" t="s">
        <v>2620</v>
      </c>
      <c r="M27" s="230"/>
      <c r="N27" s="231">
        <f t="shared" si="1"/>
        <v>0</v>
      </c>
    </row>
    <row r="28" spans="1:14" ht="63.75">
      <c r="A28" s="213" t="s">
        <v>961</v>
      </c>
      <c r="B28" s="76" t="s">
        <v>2593</v>
      </c>
      <c r="C28" s="15">
        <v>1</v>
      </c>
      <c r="D28" s="72" t="s">
        <v>2591</v>
      </c>
      <c r="E28" s="15">
        <v>0.75</v>
      </c>
      <c r="F28" s="15"/>
      <c r="G28" s="215">
        <f t="shared" si="2"/>
        <v>0.75</v>
      </c>
      <c r="H28" s="18"/>
      <c r="I28" s="18"/>
      <c r="J28" s="18"/>
      <c r="K28" s="18"/>
      <c r="L28" s="72" t="s">
        <v>2620</v>
      </c>
      <c r="M28" s="230"/>
      <c r="N28" s="231">
        <f t="shared" si="1"/>
        <v>0</v>
      </c>
    </row>
    <row r="29" spans="1:14" ht="25.5">
      <c r="A29" s="213" t="s">
        <v>167</v>
      </c>
      <c r="B29" s="76" t="s">
        <v>2621</v>
      </c>
      <c r="C29" s="72">
        <v>1</v>
      </c>
      <c r="D29" s="72" t="s">
        <v>2622</v>
      </c>
      <c r="E29" s="15">
        <v>1.6</v>
      </c>
      <c r="F29" s="15"/>
      <c r="G29" s="72">
        <f t="shared" si="2"/>
        <v>1.6</v>
      </c>
      <c r="H29" s="18"/>
      <c r="I29" s="18"/>
      <c r="J29" s="18"/>
      <c r="K29" s="18"/>
      <c r="L29" s="72" t="s">
        <v>2623</v>
      </c>
      <c r="M29" s="230"/>
      <c r="N29" s="231">
        <f t="shared" si="1"/>
        <v>0</v>
      </c>
    </row>
    <row r="30" spans="1:14">
      <c r="A30" s="213" t="s">
        <v>124</v>
      </c>
      <c r="B30" s="76" t="s">
        <v>2624</v>
      </c>
      <c r="C30" s="72">
        <v>2</v>
      </c>
      <c r="D30" s="72" t="s">
        <v>2625</v>
      </c>
      <c r="E30" s="15"/>
      <c r="F30" s="15"/>
      <c r="G30" s="72" t="str">
        <f t="shared" si="2"/>
        <v/>
      </c>
      <c r="H30" s="18"/>
      <c r="I30" s="18"/>
      <c r="J30" s="18"/>
      <c r="K30" s="18"/>
      <c r="L30" s="72"/>
      <c r="M30" s="230"/>
      <c r="N30" s="231">
        <f t="shared" si="1"/>
        <v>0</v>
      </c>
    </row>
    <row r="31" spans="1:14" ht="15">
      <c r="A31" s="223" t="s">
        <v>126</v>
      </c>
      <c r="B31" s="224" t="s">
        <v>2626</v>
      </c>
      <c r="C31" s="225">
        <v>2</v>
      </c>
      <c r="D31" s="225" t="s">
        <v>2627</v>
      </c>
      <c r="E31" s="234"/>
      <c r="F31" s="234"/>
      <c r="G31" s="225" t="str">
        <f t="shared" si="2"/>
        <v/>
      </c>
      <c r="H31" s="229"/>
      <c r="I31" s="229"/>
      <c r="J31" s="229"/>
      <c r="K31" s="229"/>
      <c r="L31" s="225" t="s">
        <v>2574</v>
      </c>
      <c r="M31" s="231"/>
      <c r="N31" s="231"/>
    </row>
    <row r="32" spans="1:14">
      <c r="A32" s="213"/>
      <c r="B32" s="76"/>
      <c r="C32" s="72"/>
      <c r="D32" s="72"/>
      <c r="E32" s="15"/>
      <c r="F32" s="15"/>
      <c r="G32" s="72"/>
      <c r="H32" s="18"/>
      <c r="I32" s="18"/>
      <c r="J32" s="18"/>
      <c r="K32" s="18"/>
      <c r="L32" s="72"/>
      <c r="M32" s="231"/>
      <c r="N32" s="231"/>
    </row>
    <row r="33" spans="1:14" ht="15">
      <c r="A33" s="220"/>
      <c r="B33" s="220" t="s">
        <v>2628</v>
      </c>
      <c r="C33" s="220"/>
      <c r="D33" s="221"/>
      <c r="E33" s="220"/>
      <c r="F33" s="220"/>
      <c r="G33" s="220"/>
      <c r="H33" s="220"/>
      <c r="I33" s="220"/>
      <c r="J33" s="220"/>
      <c r="K33" s="220"/>
      <c r="L33" s="221"/>
      <c r="M33" s="231"/>
      <c r="N33" s="231"/>
    </row>
    <row r="34" spans="1:14" ht="89.25">
      <c r="A34" s="213" t="s">
        <v>122</v>
      </c>
      <c r="B34" s="76" t="s">
        <v>2629</v>
      </c>
      <c r="C34" s="72">
        <v>1</v>
      </c>
      <c r="D34" s="72" t="s">
        <v>2630</v>
      </c>
      <c r="E34" s="15">
        <v>0.2</v>
      </c>
      <c r="F34" s="15"/>
      <c r="G34" s="72">
        <f>IF((E34+F34)&gt;0, (E34*C34)+(F34*C34), "")</f>
        <v>0.2</v>
      </c>
      <c r="H34" s="18"/>
      <c r="I34" s="18"/>
      <c r="J34" s="18"/>
      <c r="K34" s="18"/>
      <c r="L34" s="72"/>
      <c r="M34" s="230"/>
      <c r="N34" s="231">
        <f t="shared" si="1"/>
        <v>0</v>
      </c>
    </row>
    <row r="35" spans="1:14">
      <c r="A35" s="213" t="s">
        <v>136</v>
      </c>
      <c r="B35" s="76" t="s">
        <v>2602</v>
      </c>
      <c r="C35" s="15">
        <v>1</v>
      </c>
      <c r="D35" s="72"/>
      <c r="E35" s="15"/>
      <c r="F35" s="15"/>
      <c r="G35" s="215" t="str">
        <f>IF((E35+F35)&gt;0, (E35*C35)+(F35*C35), "")</f>
        <v/>
      </c>
      <c r="H35" s="18"/>
      <c r="I35" s="18"/>
      <c r="J35" s="18"/>
      <c r="K35" s="18" t="s">
        <v>2573</v>
      </c>
      <c r="L35" s="72" t="s">
        <v>2603</v>
      </c>
      <c r="M35" s="231"/>
      <c r="N35" s="231"/>
    </row>
    <row r="36" spans="1:14">
      <c r="A36" s="213" t="s">
        <v>138</v>
      </c>
      <c r="B36" s="76" t="s">
        <v>2604</v>
      </c>
      <c r="C36" s="15">
        <v>1</v>
      </c>
      <c r="D36" s="72"/>
      <c r="E36" s="15"/>
      <c r="F36" s="15"/>
      <c r="G36" s="215" t="str">
        <f>IF((E36+F36)&gt;0, (E36*C36)+(F36*C36), "")</f>
        <v/>
      </c>
      <c r="H36" s="18" t="s">
        <v>2577</v>
      </c>
      <c r="I36" s="18" t="s">
        <v>2577</v>
      </c>
      <c r="J36" s="18"/>
      <c r="K36" s="18"/>
      <c r="L36" s="72" t="s">
        <v>2603</v>
      </c>
      <c r="M36" s="231"/>
      <c r="N36" s="231"/>
    </row>
    <row r="37" spans="1:14">
      <c r="A37" s="72"/>
      <c r="B37" s="72"/>
      <c r="C37" s="72"/>
      <c r="D37" s="72"/>
      <c r="E37" s="72"/>
      <c r="F37" s="72"/>
      <c r="G37" s="72"/>
      <c r="H37" s="72"/>
      <c r="I37" s="72"/>
      <c r="J37" s="72"/>
      <c r="K37" s="72"/>
      <c r="L37" s="72"/>
      <c r="M37" s="231"/>
      <c r="N37" s="231"/>
    </row>
    <row r="38" spans="1:14" ht="15">
      <c r="A38" s="219"/>
      <c r="B38" s="220" t="s">
        <v>2631</v>
      </c>
      <c r="C38" s="220"/>
      <c r="D38" s="221"/>
      <c r="E38" s="220"/>
      <c r="F38" s="220"/>
      <c r="G38" s="220"/>
      <c r="H38" s="220"/>
      <c r="I38" s="220"/>
      <c r="J38" s="220"/>
      <c r="K38" s="220"/>
      <c r="L38" s="221"/>
      <c r="M38" s="231"/>
      <c r="N38" s="231"/>
    </row>
    <row r="39" spans="1:14" ht="63.75">
      <c r="A39" s="213" t="s">
        <v>122</v>
      </c>
      <c r="B39" s="76" t="s">
        <v>2632</v>
      </c>
      <c r="C39" s="72">
        <v>1</v>
      </c>
      <c r="D39" s="72" t="s">
        <v>2633</v>
      </c>
      <c r="E39" s="72">
        <v>0.1</v>
      </c>
      <c r="F39" s="72"/>
      <c r="G39" s="215">
        <f>IF((E39+F39)&gt;0, (E39*C39)+(F39*C39), "")</f>
        <v>0.1</v>
      </c>
      <c r="H39" s="18"/>
      <c r="I39" s="18"/>
      <c r="J39" s="18"/>
      <c r="K39" s="18"/>
      <c r="L39" s="72"/>
      <c r="M39" s="230"/>
      <c r="N39" s="231">
        <f t="shared" si="1"/>
        <v>0</v>
      </c>
    </row>
    <row r="40" spans="1:14">
      <c r="A40" s="213" t="s">
        <v>136</v>
      </c>
      <c r="B40" s="76" t="s">
        <v>2634</v>
      </c>
      <c r="C40" s="72">
        <v>1</v>
      </c>
      <c r="D40" s="72" t="s">
        <v>2635</v>
      </c>
      <c r="E40" s="72"/>
      <c r="F40" s="72"/>
      <c r="G40" s="215" t="str">
        <f>IF((E40+F40)&gt;0, (E40*C40)+(F40*C40), "")</f>
        <v/>
      </c>
      <c r="H40" s="18"/>
      <c r="I40" s="18"/>
      <c r="J40" s="18"/>
      <c r="K40" s="18"/>
      <c r="L40" s="72"/>
      <c r="M40" s="230"/>
      <c r="N40" s="231">
        <f t="shared" si="1"/>
        <v>0</v>
      </c>
    </row>
    <row r="41" spans="1:14">
      <c r="A41" s="213"/>
      <c r="B41" s="52"/>
      <c r="C41" s="15"/>
      <c r="D41" s="72"/>
      <c r="E41" s="15"/>
      <c r="F41" s="15"/>
      <c r="G41" s="15"/>
      <c r="H41" s="18"/>
      <c r="I41" s="18"/>
      <c r="J41" s="18"/>
      <c r="K41" s="18"/>
      <c r="L41" s="72"/>
      <c r="M41" s="231"/>
      <c r="N41" s="231"/>
    </row>
    <row r="42" spans="1:14" ht="15">
      <c r="A42" s="219"/>
      <c r="B42" s="220" t="s">
        <v>2636</v>
      </c>
      <c r="C42" s="220"/>
      <c r="D42" s="221"/>
      <c r="E42" s="220"/>
      <c r="F42" s="220"/>
      <c r="G42" s="220"/>
      <c r="H42" s="220"/>
      <c r="I42" s="220"/>
      <c r="J42" s="220"/>
      <c r="K42" s="220"/>
      <c r="L42" s="221"/>
      <c r="M42" s="231"/>
      <c r="N42" s="231"/>
    </row>
    <row r="43" spans="1:14" ht="100.5" customHeight="1">
      <c r="A43" s="213" t="s">
        <v>122</v>
      </c>
      <c r="B43" s="76" t="s">
        <v>2637</v>
      </c>
      <c r="C43" s="15">
        <v>3</v>
      </c>
      <c r="D43" s="72" t="s">
        <v>2638</v>
      </c>
      <c r="E43" s="15">
        <v>0.4</v>
      </c>
      <c r="F43" s="15"/>
      <c r="G43" s="215">
        <f>IF((E43+F43)&gt;0, (E43*C43)+(F43*C43), "")</f>
        <v>1.2000000000000002</v>
      </c>
      <c r="H43" s="18"/>
      <c r="I43" s="18"/>
      <c r="J43" s="18"/>
      <c r="K43" s="18"/>
      <c r="L43" s="72"/>
      <c r="M43" s="230"/>
      <c r="N43" s="231">
        <f t="shared" si="1"/>
        <v>0</v>
      </c>
    </row>
    <row r="44" spans="1:14" ht="114.75">
      <c r="A44" s="213" t="s">
        <v>136</v>
      </c>
      <c r="B44" s="76" t="s">
        <v>2639</v>
      </c>
      <c r="C44" s="15">
        <v>2</v>
      </c>
      <c r="D44" s="72" t="s">
        <v>2638</v>
      </c>
      <c r="E44" s="15">
        <v>0.55000000000000004</v>
      </c>
      <c r="F44" s="15"/>
      <c r="G44" s="215">
        <f>IF((E44+F44)&gt;0, (E44*C44)+(F44*C44), "")</f>
        <v>1.1000000000000001</v>
      </c>
      <c r="H44" s="18"/>
      <c r="I44" s="18"/>
      <c r="J44" s="18"/>
      <c r="K44" s="18"/>
      <c r="L44" s="72"/>
      <c r="M44" s="230"/>
      <c r="N44" s="231">
        <f t="shared" si="1"/>
        <v>0</v>
      </c>
    </row>
    <row r="45" spans="1:14">
      <c r="A45" s="213"/>
      <c r="B45" s="52"/>
      <c r="C45" s="15"/>
      <c r="D45" s="72"/>
      <c r="E45" s="15"/>
      <c r="F45" s="15"/>
      <c r="G45" s="15"/>
      <c r="H45" s="18"/>
      <c r="I45" s="18"/>
      <c r="J45" s="18"/>
      <c r="K45" s="18"/>
      <c r="L45" s="72"/>
      <c r="M45" s="231"/>
      <c r="N45" s="231"/>
    </row>
    <row r="46" spans="1:14" ht="15">
      <c r="A46" s="219"/>
      <c r="B46" s="220" t="s">
        <v>2640</v>
      </c>
      <c r="C46" s="220"/>
      <c r="D46" s="221"/>
      <c r="E46" s="220"/>
      <c r="F46" s="220"/>
      <c r="G46" s="220"/>
      <c r="H46" s="220"/>
      <c r="I46" s="220"/>
      <c r="J46" s="220"/>
      <c r="K46" s="220"/>
      <c r="L46" s="221"/>
      <c r="M46" s="231"/>
      <c r="N46" s="231"/>
    </row>
    <row r="47" spans="1:14" ht="98.1" customHeight="1">
      <c r="A47" s="232">
        <v>1</v>
      </c>
      <c r="B47" s="76" t="s">
        <v>2637</v>
      </c>
      <c r="C47" s="15">
        <v>1</v>
      </c>
      <c r="D47" s="72" t="s">
        <v>2638</v>
      </c>
      <c r="E47" s="15">
        <v>0.4</v>
      </c>
      <c r="F47" s="15"/>
      <c r="G47" s="215">
        <f>IF((E47+F47)&gt;0, (E47*C47)+(F47*C47), "")</f>
        <v>0.4</v>
      </c>
      <c r="H47" s="18"/>
      <c r="I47" s="18"/>
      <c r="J47" s="18"/>
      <c r="K47" s="18"/>
      <c r="L47" s="72"/>
      <c r="M47" s="230"/>
      <c r="N47" s="231">
        <f t="shared" si="1"/>
        <v>0</v>
      </c>
    </row>
    <row r="48" spans="1:14" ht="25.5">
      <c r="A48" s="72">
        <v>2</v>
      </c>
      <c r="B48" s="70" t="s">
        <v>2607</v>
      </c>
      <c r="C48" s="72">
        <v>1</v>
      </c>
      <c r="D48" s="72" t="s">
        <v>2641</v>
      </c>
      <c r="E48" s="72"/>
      <c r="F48" s="72"/>
      <c r="G48" s="72"/>
      <c r="H48" s="72" t="s">
        <v>2577</v>
      </c>
      <c r="I48" s="72" t="s">
        <v>2577</v>
      </c>
      <c r="J48" s="72"/>
      <c r="K48" s="72" t="s">
        <v>2578</v>
      </c>
      <c r="L48" s="72" t="s">
        <v>2609</v>
      </c>
      <c r="M48" s="230"/>
      <c r="N48" s="231">
        <f t="shared" si="1"/>
        <v>0</v>
      </c>
    </row>
    <row r="49" spans="1:14">
      <c r="A49" s="213" t="s">
        <v>138</v>
      </c>
      <c r="B49" s="70" t="s">
        <v>2642</v>
      </c>
      <c r="C49" s="72">
        <v>1</v>
      </c>
      <c r="D49" s="15" t="s">
        <v>2643</v>
      </c>
      <c r="E49" s="15"/>
      <c r="F49" s="15"/>
      <c r="G49" s="72" t="str">
        <f t="shared" ref="G49:G57" si="3">IF((E49+F49)&gt;0, (E49*C49)+(F49*C49), "")</f>
        <v/>
      </c>
      <c r="H49" s="18"/>
      <c r="I49" s="18"/>
      <c r="J49" s="18"/>
      <c r="K49" s="18"/>
      <c r="L49" s="72"/>
      <c r="M49" s="230"/>
      <c r="N49" s="231">
        <f t="shared" si="1"/>
        <v>0</v>
      </c>
    </row>
    <row r="50" spans="1:14" ht="61.15" customHeight="1">
      <c r="A50" s="232">
        <v>4</v>
      </c>
      <c r="B50" s="218" t="s">
        <v>2644</v>
      </c>
      <c r="C50" s="15">
        <v>1</v>
      </c>
      <c r="D50" s="72" t="s">
        <v>2645</v>
      </c>
      <c r="E50" s="15"/>
      <c r="F50" s="15">
        <v>3</v>
      </c>
      <c r="G50" s="215">
        <f>IF((E50+F50)&gt;0, (E50*C50)+(F50*C50), "")</f>
        <v>3</v>
      </c>
      <c r="H50" s="76"/>
      <c r="I50" s="76"/>
      <c r="J50" s="76"/>
      <c r="K50" s="76"/>
      <c r="L50" s="72"/>
      <c r="M50" s="230"/>
      <c r="N50" s="231">
        <f>C50*M50</f>
        <v>0</v>
      </c>
    </row>
    <row r="51" spans="1:14">
      <c r="A51" s="213" t="s">
        <v>148</v>
      </c>
      <c r="B51" s="76" t="s">
        <v>2646</v>
      </c>
      <c r="C51" s="72">
        <v>1</v>
      </c>
      <c r="D51" s="72" t="s">
        <v>2647</v>
      </c>
      <c r="E51" s="15"/>
      <c r="F51" s="15"/>
      <c r="G51" s="72" t="str">
        <f t="shared" si="3"/>
        <v/>
      </c>
      <c r="H51" s="18"/>
      <c r="I51" s="18"/>
      <c r="J51" s="18"/>
      <c r="K51" s="18"/>
      <c r="L51" s="72"/>
      <c r="M51" s="230"/>
      <c r="N51" s="231">
        <f t="shared" si="1"/>
        <v>0</v>
      </c>
    </row>
    <row r="52" spans="1:14">
      <c r="A52" s="213" t="s">
        <v>1812</v>
      </c>
      <c r="B52" s="76" t="s">
        <v>2624</v>
      </c>
      <c r="C52" s="72">
        <v>1</v>
      </c>
      <c r="D52" s="72" t="s">
        <v>2625</v>
      </c>
      <c r="E52" s="15"/>
      <c r="F52" s="15"/>
      <c r="G52" s="72" t="str">
        <f t="shared" si="3"/>
        <v/>
      </c>
      <c r="H52" s="18"/>
      <c r="I52" s="18"/>
      <c r="J52" s="18"/>
      <c r="K52" s="18"/>
      <c r="L52" s="72"/>
      <c r="M52" s="230"/>
      <c r="N52" s="231">
        <f t="shared" si="1"/>
        <v>0</v>
      </c>
    </row>
    <row r="53" spans="1:14">
      <c r="A53" s="213" t="s">
        <v>1815</v>
      </c>
      <c r="B53" s="76" t="s">
        <v>2648</v>
      </c>
      <c r="C53" s="15">
        <v>1</v>
      </c>
      <c r="D53" s="72" t="s">
        <v>2649</v>
      </c>
      <c r="E53" s="15"/>
      <c r="F53" s="15"/>
      <c r="G53" s="215" t="str">
        <f t="shared" si="3"/>
        <v/>
      </c>
      <c r="H53" s="18"/>
      <c r="I53" s="18"/>
      <c r="J53" s="18"/>
      <c r="K53" s="18"/>
      <c r="L53" s="72"/>
      <c r="M53" s="230"/>
      <c r="N53" s="231">
        <f t="shared" si="1"/>
        <v>0</v>
      </c>
    </row>
    <row r="54" spans="1:14">
      <c r="A54" s="213" t="s">
        <v>961</v>
      </c>
      <c r="B54" s="70" t="s">
        <v>2642</v>
      </c>
      <c r="C54" s="72">
        <v>1</v>
      </c>
      <c r="D54" s="15" t="s">
        <v>2649</v>
      </c>
      <c r="E54" s="15"/>
      <c r="F54" s="15"/>
      <c r="G54" s="72" t="str">
        <f t="shared" si="3"/>
        <v/>
      </c>
      <c r="H54" s="18"/>
      <c r="I54" s="18"/>
      <c r="J54" s="18"/>
      <c r="K54" s="18"/>
      <c r="L54" s="72"/>
      <c r="M54" s="230"/>
      <c r="N54" s="231">
        <f t="shared" si="1"/>
        <v>0</v>
      </c>
    </row>
    <row r="55" spans="1:14">
      <c r="A55" s="213" t="s">
        <v>167</v>
      </c>
      <c r="B55" s="76" t="s">
        <v>2606</v>
      </c>
      <c r="C55" s="72"/>
      <c r="D55" s="72"/>
      <c r="E55" s="15"/>
      <c r="F55" s="15"/>
      <c r="G55" s="72"/>
      <c r="H55" s="18"/>
      <c r="I55" s="18"/>
      <c r="J55" s="18"/>
      <c r="K55" s="18"/>
      <c r="L55" s="72"/>
      <c r="M55" s="231"/>
      <c r="N55" s="231"/>
    </row>
    <row r="56" spans="1:14" ht="102">
      <c r="A56" s="213" t="s">
        <v>124</v>
      </c>
      <c r="B56" s="7" t="s">
        <v>2650</v>
      </c>
      <c r="C56" s="72">
        <v>1</v>
      </c>
      <c r="D56" s="72" t="s">
        <v>2651</v>
      </c>
      <c r="E56" s="15">
        <v>0.1</v>
      </c>
      <c r="F56" s="15"/>
      <c r="G56" s="72">
        <f t="shared" si="3"/>
        <v>0.1</v>
      </c>
      <c r="H56" s="18"/>
      <c r="I56" s="18"/>
      <c r="J56" s="18"/>
      <c r="K56" s="18"/>
      <c r="L56" s="72"/>
      <c r="M56" s="230"/>
      <c r="N56" s="231">
        <f t="shared" si="1"/>
        <v>0</v>
      </c>
    </row>
    <row r="57" spans="1:14">
      <c r="A57" s="213" t="s">
        <v>126</v>
      </c>
      <c r="B57" s="76" t="s">
        <v>2652</v>
      </c>
      <c r="C57" s="72">
        <v>1</v>
      </c>
      <c r="D57" s="72" t="s">
        <v>2653</v>
      </c>
      <c r="E57" s="15">
        <v>0.5</v>
      </c>
      <c r="F57" s="15"/>
      <c r="G57" s="72">
        <f t="shared" si="3"/>
        <v>0.5</v>
      </c>
      <c r="H57" s="18"/>
      <c r="I57" s="18"/>
      <c r="J57" s="18"/>
      <c r="K57" s="18"/>
      <c r="L57" s="72"/>
      <c r="M57" s="230"/>
      <c r="N57" s="231">
        <f t="shared" si="1"/>
        <v>0</v>
      </c>
    </row>
    <row r="58" spans="1:14" ht="51">
      <c r="A58" s="213" t="s">
        <v>1827</v>
      </c>
      <c r="B58" s="76" t="s">
        <v>2610</v>
      </c>
      <c r="C58" s="72">
        <v>1</v>
      </c>
      <c r="D58" s="72" t="s">
        <v>2611</v>
      </c>
      <c r="E58" s="15"/>
      <c r="F58" s="15"/>
      <c r="G58" s="72"/>
      <c r="H58" s="18" t="s">
        <v>2577</v>
      </c>
      <c r="I58" s="18" t="s">
        <v>2577</v>
      </c>
      <c r="J58" s="18"/>
      <c r="K58" s="18" t="s">
        <v>2578</v>
      </c>
      <c r="L58" s="72"/>
      <c r="M58" s="230"/>
      <c r="N58" s="231">
        <f t="shared" si="1"/>
        <v>0</v>
      </c>
    </row>
    <row r="59" spans="1:14">
      <c r="A59" s="213"/>
      <c r="B59" s="76"/>
      <c r="C59" s="72"/>
      <c r="D59" s="72"/>
      <c r="E59" s="15"/>
      <c r="F59" s="15"/>
      <c r="G59" s="72"/>
      <c r="H59" s="18"/>
      <c r="I59" s="18"/>
      <c r="J59" s="18"/>
      <c r="K59" s="18"/>
      <c r="L59" s="72"/>
      <c r="M59" s="231"/>
      <c r="N59" s="231"/>
    </row>
    <row r="60" spans="1:14" ht="15">
      <c r="A60" s="219"/>
      <c r="B60" s="220" t="s">
        <v>2654</v>
      </c>
      <c r="C60" s="220"/>
      <c r="D60" s="221"/>
      <c r="E60" s="220"/>
      <c r="F60" s="220"/>
      <c r="G60" s="220"/>
      <c r="H60" s="220"/>
      <c r="I60" s="220"/>
      <c r="J60" s="220"/>
      <c r="K60" s="220"/>
      <c r="L60" s="221"/>
      <c r="M60" s="231"/>
      <c r="N60" s="231"/>
    </row>
    <row r="61" spans="1:14" ht="14.25">
      <c r="A61" s="213" t="s">
        <v>122</v>
      </c>
      <c r="B61" s="235" t="s">
        <v>2655</v>
      </c>
      <c r="C61" s="72">
        <v>1</v>
      </c>
      <c r="D61" s="72"/>
      <c r="E61" s="72"/>
      <c r="F61" s="72"/>
      <c r="G61" s="215"/>
      <c r="H61" s="18" t="s">
        <v>2577</v>
      </c>
      <c r="I61" s="18" t="s">
        <v>2577</v>
      </c>
      <c r="J61" s="18"/>
      <c r="K61" s="18" t="s">
        <v>2573</v>
      </c>
      <c r="L61" s="72" t="s">
        <v>2603</v>
      </c>
      <c r="M61" s="231"/>
      <c r="N61" s="231"/>
    </row>
    <row r="62" spans="1:14">
      <c r="A62" s="213" t="s">
        <v>136</v>
      </c>
      <c r="B62" s="76" t="s">
        <v>2656</v>
      </c>
      <c r="C62" s="72">
        <v>1</v>
      </c>
      <c r="D62" s="72"/>
      <c r="E62" s="72"/>
      <c r="F62" s="72"/>
      <c r="G62" s="215"/>
      <c r="H62" s="18"/>
      <c r="I62" s="18"/>
      <c r="J62" s="18"/>
      <c r="K62" s="18"/>
      <c r="L62" s="72" t="s">
        <v>2657</v>
      </c>
      <c r="M62" s="231"/>
      <c r="N62" s="231"/>
    </row>
    <row r="63" spans="1:14">
      <c r="A63" s="213"/>
      <c r="B63" s="76"/>
      <c r="C63" s="72"/>
      <c r="D63" s="72"/>
      <c r="E63" s="72"/>
      <c r="F63" s="72"/>
      <c r="G63" s="215"/>
      <c r="H63" s="18"/>
      <c r="I63" s="18"/>
      <c r="J63" s="18"/>
      <c r="K63" s="18"/>
      <c r="L63" s="72"/>
      <c r="M63" s="231"/>
      <c r="N63" s="231"/>
    </row>
    <row r="64" spans="1:14" ht="15">
      <c r="A64" s="219"/>
      <c r="B64" s="220" t="s">
        <v>2658</v>
      </c>
      <c r="C64" s="220"/>
      <c r="D64" s="221"/>
      <c r="E64" s="220"/>
      <c r="F64" s="220"/>
      <c r="G64" s="220"/>
      <c r="H64" s="220"/>
      <c r="I64" s="220"/>
      <c r="J64" s="220"/>
      <c r="K64" s="220"/>
      <c r="L64" s="221"/>
      <c r="M64" s="231"/>
      <c r="N64" s="231"/>
    </row>
    <row r="65" spans="1:14" ht="38.25">
      <c r="A65" s="213" t="s">
        <v>122</v>
      </c>
      <c r="B65" s="76" t="s">
        <v>2659</v>
      </c>
      <c r="C65" s="15">
        <v>1</v>
      </c>
      <c r="D65" s="72" t="s">
        <v>2660</v>
      </c>
      <c r="E65" s="15"/>
      <c r="F65" s="15">
        <v>0.6</v>
      </c>
      <c r="G65" s="215">
        <f>IF((E65+F65)&gt;0, (E65*C65)+(F65*C65), "")</f>
        <v>0.6</v>
      </c>
      <c r="H65" s="18" t="s">
        <v>2577</v>
      </c>
      <c r="I65" s="15"/>
      <c r="J65" s="15"/>
      <c r="K65" s="18" t="s">
        <v>2661</v>
      </c>
      <c r="L65" s="72" t="s">
        <v>2662</v>
      </c>
      <c r="M65" s="230"/>
      <c r="N65" s="231">
        <f t="shared" si="1"/>
        <v>0</v>
      </c>
    </row>
    <row r="66" spans="1:14">
      <c r="A66" s="213" t="s">
        <v>136</v>
      </c>
      <c r="B66" s="76" t="s">
        <v>2663</v>
      </c>
      <c r="C66" s="72">
        <v>1</v>
      </c>
      <c r="D66" s="72" t="s">
        <v>2664</v>
      </c>
      <c r="E66" s="72"/>
      <c r="F66" s="72"/>
      <c r="G66" s="215" t="str">
        <f>IF((E66+F66)&gt;0, (E66*C66)+(F66*C66), "")</f>
        <v/>
      </c>
      <c r="H66" s="18"/>
      <c r="I66" s="18"/>
      <c r="J66" s="18"/>
      <c r="K66" s="18"/>
      <c r="L66" s="72"/>
      <c r="M66" s="230"/>
      <c r="N66" s="231">
        <f t="shared" si="1"/>
        <v>0</v>
      </c>
    </row>
    <row r="67" spans="1:14" ht="99.6" customHeight="1">
      <c r="A67" s="232">
        <v>3</v>
      </c>
      <c r="B67" s="76" t="s">
        <v>2637</v>
      </c>
      <c r="C67" s="15">
        <v>2</v>
      </c>
      <c r="D67" s="72" t="s">
        <v>2638</v>
      </c>
      <c r="E67" s="15">
        <v>0.4</v>
      </c>
      <c r="F67" s="15"/>
      <c r="G67" s="215">
        <f t="shared" ref="G67:G83" si="4">IF((E67+F67)&gt;0, (E67*C67)+(F67*C67), "")</f>
        <v>0.8</v>
      </c>
      <c r="H67" s="18"/>
      <c r="I67" s="18"/>
      <c r="J67" s="18"/>
      <c r="K67" s="18"/>
      <c r="L67" s="72"/>
      <c r="M67" s="230"/>
      <c r="N67" s="231">
        <f t="shared" si="1"/>
        <v>0</v>
      </c>
    </row>
    <row r="68" spans="1:14" ht="25.5">
      <c r="A68" s="213" t="s">
        <v>144</v>
      </c>
      <c r="B68" s="76" t="s">
        <v>2665</v>
      </c>
      <c r="C68" s="72">
        <v>1</v>
      </c>
      <c r="D68" s="72" t="s">
        <v>2666</v>
      </c>
      <c r="E68" s="72"/>
      <c r="F68" s="72"/>
      <c r="G68" s="215" t="str">
        <f t="shared" si="4"/>
        <v/>
      </c>
      <c r="H68" s="18" t="s">
        <v>2577</v>
      </c>
      <c r="I68" s="18" t="s">
        <v>2577</v>
      </c>
      <c r="J68" s="18"/>
      <c r="K68" s="18" t="s">
        <v>2578</v>
      </c>
      <c r="L68" s="72"/>
      <c r="M68" s="230"/>
      <c r="N68" s="231">
        <f t="shared" si="1"/>
        <v>0</v>
      </c>
    </row>
    <row r="69" spans="1:14">
      <c r="A69" s="213">
        <v>5</v>
      </c>
      <c r="B69" s="76" t="s">
        <v>2667</v>
      </c>
      <c r="C69" s="72">
        <v>1</v>
      </c>
      <c r="D69" s="72" t="s">
        <v>2668</v>
      </c>
      <c r="E69" s="72"/>
      <c r="F69" s="72"/>
      <c r="G69" s="215" t="str">
        <f t="shared" si="4"/>
        <v/>
      </c>
      <c r="H69" s="18"/>
      <c r="I69" s="18"/>
      <c r="J69" s="18"/>
      <c r="K69" s="18"/>
      <c r="L69" s="72"/>
      <c r="M69" s="230"/>
      <c r="N69" s="231">
        <f t="shared" si="1"/>
        <v>0</v>
      </c>
    </row>
    <row r="70" spans="1:14" ht="51">
      <c r="A70" s="213" t="s">
        <v>1812</v>
      </c>
      <c r="B70" s="76" t="s">
        <v>2610</v>
      </c>
      <c r="C70" s="72">
        <v>1</v>
      </c>
      <c r="D70" s="72" t="s">
        <v>2611</v>
      </c>
      <c r="E70" s="15"/>
      <c r="F70" s="15"/>
      <c r="G70" s="215" t="str">
        <f t="shared" si="4"/>
        <v/>
      </c>
      <c r="H70" s="18" t="s">
        <v>2577</v>
      </c>
      <c r="I70" s="18" t="s">
        <v>2577</v>
      </c>
      <c r="J70" s="18"/>
      <c r="K70" s="18" t="s">
        <v>2578</v>
      </c>
      <c r="L70" s="72"/>
      <c r="M70" s="230"/>
      <c r="N70" s="231">
        <f t="shared" si="1"/>
        <v>0</v>
      </c>
    </row>
    <row r="71" spans="1:14">
      <c r="A71" s="213" t="s">
        <v>1815</v>
      </c>
      <c r="B71" s="76" t="s">
        <v>2669</v>
      </c>
      <c r="C71" s="72">
        <v>1</v>
      </c>
      <c r="D71" s="72" t="s">
        <v>2670</v>
      </c>
      <c r="E71" s="72"/>
      <c r="F71" s="72"/>
      <c r="G71" s="215" t="str">
        <f t="shared" si="4"/>
        <v/>
      </c>
      <c r="H71" s="18"/>
      <c r="I71" s="18"/>
      <c r="J71" s="18"/>
      <c r="K71" s="18"/>
      <c r="L71" s="72"/>
      <c r="M71" s="230"/>
      <c r="N71" s="231">
        <f t="shared" ref="N71:N133" si="5">C71*M71</f>
        <v>0</v>
      </c>
    </row>
    <row r="72" spans="1:14" ht="38.25">
      <c r="A72" s="213" t="s">
        <v>961</v>
      </c>
      <c r="B72" s="76" t="s">
        <v>2671</v>
      </c>
      <c r="C72" s="72">
        <v>1</v>
      </c>
      <c r="D72" s="72" t="s">
        <v>2672</v>
      </c>
      <c r="E72" s="72"/>
      <c r="F72" s="72"/>
      <c r="G72" s="215" t="str">
        <f t="shared" si="4"/>
        <v/>
      </c>
      <c r="H72" s="18"/>
      <c r="I72" s="18"/>
      <c r="J72" s="18"/>
      <c r="K72" s="18" t="s">
        <v>2588</v>
      </c>
      <c r="L72" s="72"/>
      <c r="M72" s="230"/>
      <c r="N72" s="231">
        <f t="shared" si="5"/>
        <v>0</v>
      </c>
    </row>
    <row r="73" spans="1:14" ht="25.5">
      <c r="A73" s="213" t="s">
        <v>167</v>
      </c>
      <c r="B73" s="76" t="s">
        <v>2673</v>
      </c>
      <c r="C73" s="15">
        <v>1</v>
      </c>
      <c r="D73" s="72" t="s">
        <v>2674</v>
      </c>
      <c r="E73" s="15"/>
      <c r="F73" s="15"/>
      <c r="G73" s="215" t="str">
        <f t="shared" si="4"/>
        <v/>
      </c>
      <c r="H73" s="18"/>
      <c r="I73" s="18"/>
      <c r="J73" s="18"/>
      <c r="K73" s="18"/>
      <c r="L73" s="72" t="s">
        <v>2675</v>
      </c>
      <c r="M73" s="231"/>
      <c r="N73" s="231"/>
    </row>
    <row r="74" spans="1:14">
      <c r="A74" s="213" t="s">
        <v>124</v>
      </c>
      <c r="B74" s="76" t="s">
        <v>2676</v>
      </c>
      <c r="C74" s="72">
        <v>1</v>
      </c>
      <c r="D74" s="72" t="s">
        <v>2677</v>
      </c>
      <c r="E74" s="72"/>
      <c r="F74" s="72"/>
      <c r="G74" s="215" t="str">
        <f t="shared" si="4"/>
        <v/>
      </c>
      <c r="H74" s="18"/>
      <c r="I74" s="18"/>
      <c r="J74" s="18"/>
      <c r="K74" s="18"/>
      <c r="L74" s="72" t="s">
        <v>2678</v>
      </c>
      <c r="M74" s="231"/>
      <c r="N74" s="231"/>
    </row>
    <row r="75" spans="1:14">
      <c r="A75" s="213"/>
      <c r="B75" s="76"/>
      <c r="C75" s="15"/>
      <c r="D75" s="72"/>
      <c r="E75" s="15"/>
      <c r="F75" s="15"/>
      <c r="G75" s="215" t="str">
        <f t="shared" si="4"/>
        <v/>
      </c>
      <c r="H75" s="18"/>
      <c r="I75" s="18"/>
      <c r="J75" s="18"/>
      <c r="K75" s="18"/>
      <c r="L75" s="72"/>
      <c r="M75" s="231"/>
      <c r="N75" s="231"/>
    </row>
    <row r="76" spans="1:14" ht="15">
      <c r="A76" s="219"/>
      <c r="B76" s="220" t="s">
        <v>2679</v>
      </c>
      <c r="C76" s="220"/>
      <c r="D76" s="221"/>
      <c r="E76" s="220"/>
      <c r="F76" s="220"/>
      <c r="G76" s="215" t="str">
        <f t="shared" si="4"/>
        <v/>
      </c>
      <c r="H76" s="220"/>
      <c r="I76" s="220"/>
      <c r="J76" s="220"/>
      <c r="K76" s="220"/>
      <c r="L76" s="221"/>
      <c r="M76" s="231"/>
      <c r="N76" s="231"/>
    </row>
    <row r="77" spans="1:14">
      <c r="A77" s="213" t="s">
        <v>122</v>
      </c>
      <c r="B77" s="76" t="s">
        <v>2680</v>
      </c>
      <c r="C77" s="15">
        <v>10</v>
      </c>
      <c r="D77" s="72" t="s">
        <v>2681</v>
      </c>
      <c r="E77" s="15"/>
      <c r="F77" s="15"/>
      <c r="G77" s="215" t="str">
        <f t="shared" si="4"/>
        <v/>
      </c>
      <c r="H77" s="18"/>
      <c r="I77" s="18"/>
      <c r="J77" s="18"/>
      <c r="K77" s="18"/>
      <c r="L77" s="72"/>
      <c r="M77" s="230"/>
      <c r="N77" s="231">
        <f t="shared" si="5"/>
        <v>0</v>
      </c>
    </row>
    <row r="78" spans="1:14">
      <c r="A78" s="213" t="s">
        <v>136</v>
      </c>
      <c r="B78" s="76" t="s">
        <v>2680</v>
      </c>
      <c r="C78" s="15">
        <v>2</v>
      </c>
      <c r="D78" s="72" t="s">
        <v>2682</v>
      </c>
      <c r="E78" s="72"/>
      <c r="F78" s="72"/>
      <c r="G78" s="215" t="str">
        <f t="shared" si="4"/>
        <v/>
      </c>
      <c r="H78" s="18"/>
      <c r="I78" s="18"/>
      <c r="J78" s="18"/>
      <c r="K78" s="18"/>
      <c r="L78" s="72"/>
      <c r="M78" s="230"/>
      <c r="N78" s="231">
        <f t="shared" si="5"/>
        <v>0</v>
      </c>
    </row>
    <row r="79" spans="1:14">
      <c r="A79" s="213" t="s">
        <v>138</v>
      </c>
      <c r="B79" s="76" t="s">
        <v>2680</v>
      </c>
      <c r="C79" s="15">
        <v>1</v>
      </c>
      <c r="D79" s="72" t="s">
        <v>2683</v>
      </c>
      <c r="E79" s="72"/>
      <c r="F79" s="72"/>
      <c r="G79" s="215" t="str">
        <f t="shared" si="4"/>
        <v/>
      </c>
      <c r="H79" s="18"/>
      <c r="I79" s="18"/>
      <c r="J79" s="18"/>
      <c r="K79" s="18"/>
      <c r="L79" s="72"/>
      <c r="M79" s="230"/>
      <c r="N79" s="231">
        <f t="shared" si="5"/>
        <v>0</v>
      </c>
    </row>
    <row r="80" spans="1:14">
      <c r="A80" s="213"/>
      <c r="B80" s="76"/>
      <c r="C80" s="72"/>
      <c r="D80" s="72"/>
      <c r="E80" s="72"/>
      <c r="F80" s="72"/>
      <c r="G80" s="215" t="str">
        <f t="shared" si="4"/>
        <v/>
      </c>
      <c r="H80" s="18"/>
      <c r="I80" s="18"/>
      <c r="J80" s="18"/>
      <c r="K80" s="18"/>
      <c r="L80" s="72"/>
      <c r="M80" s="231"/>
      <c r="N80" s="231"/>
    </row>
    <row r="81" spans="1:14" ht="15">
      <c r="A81" s="219"/>
      <c r="B81" s="220" t="s">
        <v>2684</v>
      </c>
      <c r="C81" s="220"/>
      <c r="D81" s="221"/>
      <c r="E81" s="220"/>
      <c r="F81" s="220"/>
      <c r="G81" s="215" t="str">
        <f t="shared" si="4"/>
        <v/>
      </c>
      <c r="H81" s="220"/>
      <c r="I81" s="220"/>
      <c r="J81" s="220"/>
      <c r="K81" s="220"/>
      <c r="L81" s="221"/>
      <c r="M81" s="231"/>
      <c r="N81" s="231"/>
    </row>
    <row r="82" spans="1:14" ht="178.5">
      <c r="A82" s="15">
        <v>1</v>
      </c>
      <c r="B82" s="218" t="s">
        <v>2685</v>
      </c>
      <c r="C82" s="15">
        <v>1</v>
      </c>
      <c r="D82" s="15" t="s">
        <v>2686</v>
      </c>
      <c r="E82" s="15"/>
      <c r="F82" s="236" t="s">
        <v>2687</v>
      </c>
      <c r="G82" s="215" t="s">
        <v>2688</v>
      </c>
      <c r="H82" s="237" t="s">
        <v>2572</v>
      </c>
      <c r="I82" s="237"/>
      <c r="J82" s="15"/>
      <c r="K82" s="237">
        <v>40</v>
      </c>
      <c r="M82" s="230"/>
      <c r="N82" s="231">
        <f t="shared" si="5"/>
        <v>0</v>
      </c>
    </row>
    <row r="83" spans="1:14" ht="178.5">
      <c r="A83" s="15">
        <v>2</v>
      </c>
      <c r="B83" s="218" t="s">
        <v>2689</v>
      </c>
      <c r="C83" s="15">
        <v>1</v>
      </c>
      <c r="D83" s="15" t="s">
        <v>2690</v>
      </c>
      <c r="E83" s="15"/>
      <c r="F83" s="236">
        <v>27.6</v>
      </c>
      <c r="G83" s="215">
        <f t="shared" si="4"/>
        <v>27.6</v>
      </c>
      <c r="H83" s="237">
        <v>15</v>
      </c>
      <c r="I83" s="18"/>
      <c r="J83" s="237">
        <v>15</v>
      </c>
      <c r="K83" s="237">
        <v>40</v>
      </c>
      <c r="L83" s="72" t="s">
        <v>2691</v>
      </c>
      <c r="M83" s="230"/>
      <c r="N83" s="231">
        <f t="shared" si="5"/>
        <v>0</v>
      </c>
    </row>
    <row r="84" spans="1:14" ht="165.75">
      <c r="A84" s="213">
        <v>3</v>
      </c>
      <c r="B84" s="218" t="s">
        <v>2692</v>
      </c>
      <c r="C84" s="15">
        <v>1</v>
      </c>
      <c r="D84" s="72" t="s">
        <v>2693</v>
      </c>
      <c r="E84" s="15"/>
      <c r="F84" s="15" t="s">
        <v>2694</v>
      </c>
      <c r="G84" s="215" t="s">
        <v>2694</v>
      </c>
      <c r="H84" s="15" t="s">
        <v>2577</v>
      </c>
      <c r="I84" s="15" t="s">
        <v>2577</v>
      </c>
      <c r="J84" s="15" t="s">
        <v>2577</v>
      </c>
      <c r="K84" s="15"/>
      <c r="L84" s="72" t="s">
        <v>2691</v>
      </c>
      <c r="M84" s="230"/>
      <c r="N84" s="231">
        <f t="shared" si="5"/>
        <v>0</v>
      </c>
    </row>
    <row r="85" spans="1:14" ht="210">
      <c r="A85" s="232">
        <v>4</v>
      </c>
      <c r="B85" s="238" t="s">
        <v>2695</v>
      </c>
      <c r="C85" s="15">
        <v>1</v>
      </c>
      <c r="D85" s="72" t="s">
        <v>2693</v>
      </c>
      <c r="E85" s="15"/>
      <c r="F85" s="15" t="s">
        <v>2696</v>
      </c>
      <c r="G85" s="215" t="s">
        <v>2696</v>
      </c>
      <c r="H85" s="15"/>
      <c r="I85" s="15"/>
      <c r="J85" s="15"/>
      <c r="K85" s="15"/>
      <c r="L85" s="72"/>
      <c r="M85" s="230"/>
      <c r="N85" s="231">
        <f t="shared" si="5"/>
        <v>0</v>
      </c>
    </row>
    <row r="86" spans="1:14" ht="178.5">
      <c r="A86" s="232">
        <v>5</v>
      </c>
      <c r="B86" s="218" t="s">
        <v>2697</v>
      </c>
      <c r="C86" s="15">
        <v>1</v>
      </c>
      <c r="D86" s="72" t="s">
        <v>2698</v>
      </c>
      <c r="E86" s="15"/>
      <c r="F86" s="15">
        <v>6</v>
      </c>
      <c r="G86" s="215">
        <f>IF((E86+F86)&gt;0, (E86*C86)+(F86*C86), "")</f>
        <v>6</v>
      </c>
      <c r="H86" s="18"/>
      <c r="I86" s="18"/>
      <c r="J86" s="18"/>
      <c r="K86" s="18"/>
      <c r="L86" s="72"/>
      <c r="M86" s="230"/>
      <c r="N86" s="231">
        <f t="shared" si="5"/>
        <v>0</v>
      </c>
    </row>
    <row r="87" spans="1:14" ht="153">
      <c r="A87" s="232">
        <v>6</v>
      </c>
      <c r="B87" s="218" t="s">
        <v>2699</v>
      </c>
      <c r="C87" s="15">
        <v>1</v>
      </c>
      <c r="D87" s="72" t="s">
        <v>2698</v>
      </c>
      <c r="E87" s="15"/>
      <c r="F87" s="15">
        <v>15</v>
      </c>
      <c r="G87" s="215">
        <f>IF((E87+F87)&gt;0, (E87*C87)+(F87*C87), "")</f>
        <v>15</v>
      </c>
      <c r="H87" s="18"/>
      <c r="I87" s="18"/>
      <c r="J87" s="18"/>
      <c r="K87" s="18"/>
      <c r="L87" s="72"/>
      <c r="M87" s="230"/>
      <c r="N87" s="231">
        <f t="shared" si="5"/>
        <v>0</v>
      </c>
    </row>
    <row r="88" spans="1:14" ht="114.75">
      <c r="A88" s="213" t="s">
        <v>1815</v>
      </c>
      <c r="B88" s="70" t="s">
        <v>2700</v>
      </c>
      <c r="C88" s="15">
        <v>1</v>
      </c>
      <c r="D88" s="72" t="s">
        <v>2698</v>
      </c>
      <c r="E88" s="236"/>
      <c r="F88" s="236"/>
      <c r="G88" s="215" t="str">
        <f>IF((E88+F88)&gt;0, (E88*#REF!)+(F88*#REF!), "")</f>
        <v/>
      </c>
      <c r="H88" s="18"/>
      <c r="I88" s="18"/>
      <c r="J88" s="18"/>
      <c r="K88" s="220"/>
      <c r="L88" s="221"/>
      <c r="M88" s="230"/>
      <c r="N88" s="231">
        <f t="shared" si="5"/>
        <v>0</v>
      </c>
    </row>
    <row r="89" spans="1:14" ht="102">
      <c r="A89" s="213" t="s">
        <v>961</v>
      </c>
      <c r="B89" s="70" t="s">
        <v>2701</v>
      </c>
      <c r="C89" s="15">
        <v>1</v>
      </c>
      <c r="D89" s="72" t="s">
        <v>2702</v>
      </c>
      <c r="E89" s="236"/>
      <c r="F89" s="236"/>
      <c r="G89" s="215" t="str">
        <f>IF((E89+F89)&gt;0, (E89*#REF!)+(F89*#REF!), "")</f>
        <v/>
      </c>
      <c r="H89" s="72" t="s">
        <v>2577</v>
      </c>
      <c r="I89" s="72" t="s">
        <v>2577</v>
      </c>
      <c r="J89" s="18"/>
      <c r="K89" s="220"/>
      <c r="L89" s="221"/>
      <c r="M89" s="230"/>
      <c r="N89" s="231">
        <f t="shared" si="5"/>
        <v>0</v>
      </c>
    </row>
    <row r="90" spans="1:14" ht="25.5">
      <c r="A90" s="213" t="s">
        <v>167</v>
      </c>
      <c r="B90" s="70" t="s">
        <v>2703</v>
      </c>
      <c r="C90" s="15">
        <v>1</v>
      </c>
      <c r="D90" s="72" t="s">
        <v>2704</v>
      </c>
      <c r="E90" s="236"/>
      <c r="F90" s="236"/>
      <c r="G90" s="215" t="str">
        <f>IF((E90+F90)&gt;0, (E90*#REF!)+(F90*#REF!), "")</f>
        <v/>
      </c>
      <c r="H90" s="18"/>
      <c r="I90" s="18"/>
      <c r="J90" s="18"/>
      <c r="K90" s="220"/>
      <c r="L90" s="221"/>
      <c r="M90" s="230"/>
      <c r="N90" s="231">
        <f t="shared" si="5"/>
        <v>0</v>
      </c>
    </row>
    <row r="91" spans="1:14" ht="15">
      <c r="A91" s="213" t="s">
        <v>2205</v>
      </c>
      <c r="B91" s="70" t="s">
        <v>2705</v>
      </c>
      <c r="C91" s="15">
        <v>2</v>
      </c>
      <c r="D91" s="72"/>
      <c r="E91" s="236"/>
      <c r="F91" s="236"/>
      <c r="G91" s="215"/>
      <c r="H91" s="18"/>
      <c r="I91" s="18"/>
      <c r="J91" s="18"/>
      <c r="K91" s="220"/>
      <c r="L91" s="221"/>
      <c r="M91" s="230"/>
      <c r="N91" s="231">
        <f t="shared" si="5"/>
        <v>0</v>
      </c>
    </row>
    <row r="92" spans="1:14" ht="15">
      <c r="A92" s="213" t="s">
        <v>2207</v>
      </c>
      <c r="B92" s="70" t="s">
        <v>2706</v>
      </c>
      <c r="C92" s="239">
        <v>1</v>
      </c>
      <c r="D92" s="72" t="s">
        <v>2707</v>
      </c>
      <c r="E92" s="236"/>
      <c r="F92" s="236"/>
      <c r="G92" s="215"/>
      <c r="H92" s="18"/>
      <c r="I92" s="18"/>
      <c r="J92" s="18"/>
      <c r="K92" s="220"/>
      <c r="L92" s="221"/>
      <c r="M92" s="230"/>
      <c r="N92" s="231">
        <f t="shared" si="5"/>
        <v>0</v>
      </c>
    </row>
    <row r="93" spans="1:14">
      <c r="A93" s="213" t="s">
        <v>2209</v>
      </c>
      <c r="B93" s="52" t="s">
        <v>2708</v>
      </c>
      <c r="C93" s="239">
        <v>5</v>
      </c>
      <c r="D93" s="72"/>
      <c r="E93" s="15"/>
      <c r="F93" s="15"/>
      <c r="G93" s="15"/>
      <c r="H93" s="18"/>
      <c r="I93" s="18"/>
      <c r="J93" s="18"/>
      <c r="K93" s="18"/>
      <c r="L93" s="72"/>
      <c r="M93" s="230"/>
      <c r="N93" s="231">
        <f t="shared" si="5"/>
        <v>0</v>
      </c>
    </row>
    <row r="94" spans="1:14">
      <c r="A94" s="213" t="s">
        <v>2211</v>
      </c>
      <c r="B94" s="52" t="s">
        <v>2709</v>
      </c>
      <c r="C94" s="239">
        <v>1</v>
      </c>
      <c r="D94" s="72" t="s">
        <v>2710</v>
      </c>
      <c r="E94" s="15"/>
      <c r="F94" s="15"/>
      <c r="G94" s="15"/>
      <c r="H94" s="18"/>
      <c r="I94" s="18"/>
      <c r="J94" s="18"/>
      <c r="K94" s="18"/>
      <c r="L94" s="72"/>
      <c r="M94" s="230"/>
      <c r="N94" s="231">
        <f t="shared" si="5"/>
        <v>0</v>
      </c>
    </row>
    <row r="95" spans="1:14" ht="38.25">
      <c r="A95" s="213" t="s">
        <v>124</v>
      </c>
      <c r="B95" s="70" t="s">
        <v>2586</v>
      </c>
      <c r="C95" s="15">
        <v>1</v>
      </c>
      <c r="D95" s="72" t="s">
        <v>2711</v>
      </c>
      <c r="E95" s="15"/>
      <c r="F95" s="15"/>
      <c r="G95" s="215" t="str">
        <f t="shared" ref="G95:G97" si="6">IF((E95+F95)&gt;0, (E95*C95)+(F95*C95), "")</f>
        <v/>
      </c>
      <c r="H95" s="18"/>
      <c r="I95" s="18"/>
      <c r="J95" s="18"/>
      <c r="K95" s="18" t="s">
        <v>2588</v>
      </c>
      <c r="L95" s="72" t="s">
        <v>2589</v>
      </c>
      <c r="M95" s="230"/>
      <c r="N95" s="231">
        <f t="shared" si="5"/>
        <v>0</v>
      </c>
    </row>
    <row r="96" spans="1:14" ht="38.25">
      <c r="A96" s="213" t="s">
        <v>126</v>
      </c>
      <c r="B96" s="70" t="s">
        <v>2586</v>
      </c>
      <c r="C96" s="15">
        <v>1</v>
      </c>
      <c r="D96" s="72" t="s">
        <v>2712</v>
      </c>
      <c r="E96" s="15"/>
      <c r="F96" s="15"/>
      <c r="G96" s="215" t="str">
        <f t="shared" si="6"/>
        <v/>
      </c>
      <c r="H96" s="18"/>
      <c r="I96" s="18"/>
      <c r="J96" s="18"/>
      <c r="K96" s="18" t="s">
        <v>2588</v>
      </c>
      <c r="L96" s="72" t="s">
        <v>2589</v>
      </c>
      <c r="M96" s="230"/>
      <c r="N96" s="231">
        <f t="shared" si="5"/>
        <v>0</v>
      </c>
    </row>
    <row r="97" spans="1:14" ht="38.25">
      <c r="A97" s="213" t="s">
        <v>1827</v>
      </c>
      <c r="B97" s="70" t="s">
        <v>2586</v>
      </c>
      <c r="C97" s="15">
        <v>1</v>
      </c>
      <c r="D97" s="72" t="s">
        <v>2713</v>
      </c>
      <c r="E97" s="15"/>
      <c r="F97" s="15"/>
      <c r="G97" s="215" t="str">
        <f t="shared" si="6"/>
        <v/>
      </c>
      <c r="H97" s="18"/>
      <c r="I97" s="18"/>
      <c r="J97" s="18"/>
      <c r="K97" s="18" t="s">
        <v>2588</v>
      </c>
      <c r="L97" s="72" t="s">
        <v>2589</v>
      </c>
      <c r="M97" s="230"/>
      <c r="N97" s="231">
        <f t="shared" si="5"/>
        <v>0</v>
      </c>
    </row>
    <row r="98" spans="1:14">
      <c r="A98" s="213" t="s">
        <v>128</v>
      </c>
      <c r="B98" s="70" t="s">
        <v>2714</v>
      </c>
      <c r="C98" s="15">
        <v>1</v>
      </c>
      <c r="D98" s="72" t="s">
        <v>2715</v>
      </c>
      <c r="E98" s="15"/>
      <c r="F98" s="15"/>
      <c r="G98" s="215"/>
      <c r="H98" s="18"/>
      <c r="I98" s="18"/>
      <c r="J98" s="18"/>
      <c r="K98" s="18"/>
      <c r="L98" s="72"/>
      <c r="M98" s="230"/>
      <c r="N98" s="231">
        <f t="shared" si="5"/>
        <v>0</v>
      </c>
    </row>
    <row r="99" spans="1:14" ht="38.25">
      <c r="A99" s="213" t="s">
        <v>1832</v>
      </c>
      <c r="B99" s="70" t="s">
        <v>2586</v>
      </c>
      <c r="C99" s="15">
        <v>1</v>
      </c>
      <c r="D99" s="72" t="s">
        <v>2716</v>
      </c>
      <c r="E99" s="15"/>
      <c r="F99" s="15"/>
      <c r="G99" s="215" t="str">
        <f t="shared" ref="G99" si="7">IF((E99+F99)&gt;0, (E99*C99)+(F99*C99), "")</f>
        <v/>
      </c>
      <c r="H99" s="15"/>
      <c r="I99" s="15"/>
      <c r="J99" s="15"/>
      <c r="K99" s="15" t="s">
        <v>2588</v>
      </c>
      <c r="L99" s="72" t="s">
        <v>2589</v>
      </c>
      <c r="M99" s="230"/>
      <c r="N99" s="231">
        <f t="shared" si="5"/>
        <v>0</v>
      </c>
    </row>
    <row r="100" spans="1:14" ht="153">
      <c r="A100" s="213" t="s">
        <v>1835</v>
      </c>
      <c r="B100" s="218" t="s">
        <v>2717</v>
      </c>
      <c r="C100" s="15">
        <v>2</v>
      </c>
      <c r="D100" s="72" t="s">
        <v>2718</v>
      </c>
      <c r="E100" s="15"/>
      <c r="F100" s="15" t="s">
        <v>2719</v>
      </c>
      <c r="G100" s="215" t="s">
        <v>2719</v>
      </c>
      <c r="H100" s="15" t="s">
        <v>2572</v>
      </c>
      <c r="I100" s="15"/>
      <c r="J100" s="15" t="s">
        <v>2572</v>
      </c>
      <c r="K100" s="15" t="s">
        <v>2578</v>
      </c>
      <c r="L100" s="72" t="s">
        <v>2720</v>
      </c>
      <c r="M100" s="230"/>
      <c r="N100" s="231">
        <f t="shared" si="5"/>
        <v>0</v>
      </c>
    </row>
    <row r="101" spans="1:14">
      <c r="A101" s="213">
        <v>16</v>
      </c>
      <c r="B101" s="70" t="s">
        <v>2721</v>
      </c>
      <c r="C101" s="15">
        <v>2</v>
      </c>
      <c r="D101" s="72" t="s">
        <v>2722</v>
      </c>
      <c r="E101" s="15"/>
      <c r="F101" s="15"/>
      <c r="G101" s="215"/>
      <c r="H101" s="18"/>
      <c r="I101" s="18"/>
      <c r="J101" s="18"/>
      <c r="K101" s="18"/>
      <c r="L101" s="72"/>
      <c r="M101" s="230"/>
      <c r="N101" s="231">
        <f t="shared" si="5"/>
        <v>0</v>
      </c>
    </row>
    <row r="102" spans="1:14">
      <c r="A102" s="213" t="s">
        <v>132</v>
      </c>
      <c r="B102" s="76" t="s">
        <v>2624</v>
      </c>
      <c r="C102" s="72">
        <v>2</v>
      </c>
      <c r="D102" s="72" t="s">
        <v>2625</v>
      </c>
      <c r="E102" s="15"/>
      <c r="F102" s="15"/>
      <c r="G102" s="72" t="str">
        <f>IF((E102+F102)&gt;0, (E102*C102)+(F102*C102), "")</f>
        <v/>
      </c>
      <c r="H102" s="18"/>
      <c r="I102" s="18"/>
      <c r="J102" s="18"/>
      <c r="K102" s="18"/>
      <c r="L102" s="72"/>
      <c r="M102" s="230"/>
      <c r="N102" s="231">
        <f t="shared" si="5"/>
        <v>0</v>
      </c>
    </row>
    <row r="103" spans="1:14">
      <c r="A103" s="213" t="s">
        <v>1842</v>
      </c>
      <c r="B103" s="70" t="s">
        <v>2723</v>
      </c>
      <c r="C103" s="15">
        <v>1</v>
      </c>
      <c r="D103" s="72" t="s">
        <v>2724</v>
      </c>
      <c r="E103" s="15"/>
      <c r="F103" s="15"/>
      <c r="G103" s="215" t="str">
        <f>IF((E103+F103)&gt;0, (E103*C103)+(F103*C103), "")</f>
        <v/>
      </c>
      <c r="H103" s="18"/>
      <c r="I103" s="18"/>
      <c r="J103" s="18"/>
      <c r="K103" s="18"/>
      <c r="L103" s="72"/>
      <c r="M103" s="230"/>
      <c r="N103" s="231">
        <f t="shared" si="5"/>
        <v>0</v>
      </c>
    </row>
    <row r="104" spans="1:14" ht="25.5">
      <c r="A104" s="213" t="s">
        <v>134</v>
      </c>
      <c r="B104" s="7" t="s">
        <v>2725</v>
      </c>
      <c r="C104" s="15">
        <v>1</v>
      </c>
      <c r="D104" s="72" t="s">
        <v>2583</v>
      </c>
      <c r="E104" s="15">
        <v>1</v>
      </c>
      <c r="F104" s="15"/>
      <c r="G104" s="215">
        <f>IF((E104+F104)&gt;0, (E104*C104)+(F104*C104), "")</f>
        <v>1</v>
      </c>
      <c r="H104" s="216" t="s">
        <v>2572</v>
      </c>
      <c r="I104" s="18"/>
      <c r="J104" s="216"/>
      <c r="K104" s="216" t="s">
        <v>2578</v>
      </c>
      <c r="L104" s="72"/>
      <c r="M104" s="230"/>
      <c r="N104" s="231">
        <f t="shared" si="5"/>
        <v>0</v>
      </c>
    </row>
    <row r="105" spans="1:14">
      <c r="A105" s="213" t="s">
        <v>1847</v>
      </c>
      <c r="B105" s="76" t="s">
        <v>2652</v>
      </c>
      <c r="C105" s="72">
        <v>2</v>
      </c>
      <c r="D105" s="72" t="s">
        <v>2653</v>
      </c>
      <c r="E105" s="15">
        <v>0.5</v>
      </c>
      <c r="F105" s="15"/>
      <c r="G105" s="72">
        <f>IF((E105+F105)&gt;0, (E105*C105)+(F105*C105), "")</f>
        <v>1</v>
      </c>
      <c r="H105" s="18"/>
      <c r="I105" s="18"/>
      <c r="J105" s="18"/>
      <c r="K105" s="18"/>
      <c r="L105" s="72"/>
      <c r="M105" s="230"/>
      <c r="N105" s="231">
        <f t="shared" si="5"/>
        <v>0</v>
      </c>
    </row>
    <row r="106" spans="1:14" ht="25.5">
      <c r="A106" s="72">
        <v>21</v>
      </c>
      <c r="B106" s="70" t="s">
        <v>2726</v>
      </c>
      <c r="C106" s="72">
        <v>1</v>
      </c>
      <c r="D106" s="72" t="s">
        <v>2727</v>
      </c>
      <c r="E106" s="72"/>
      <c r="F106" s="72"/>
      <c r="G106" s="72"/>
      <c r="H106" s="72" t="s">
        <v>2577</v>
      </c>
      <c r="I106" s="72" t="s">
        <v>2577</v>
      </c>
      <c r="J106" s="72"/>
      <c r="K106" s="72" t="s">
        <v>2578</v>
      </c>
      <c r="L106" s="72" t="s">
        <v>2728</v>
      </c>
      <c r="M106" s="230"/>
      <c r="N106" s="231">
        <f t="shared" si="5"/>
        <v>0</v>
      </c>
    </row>
    <row r="107" spans="1:14">
      <c r="A107" s="72">
        <v>22</v>
      </c>
      <c r="B107" s="70" t="s">
        <v>2729</v>
      </c>
      <c r="C107" s="72">
        <v>1</v>
      </c>
      <c r="D107" s="72" t="s">
        <v>2730</v>
      </c>
      <c r="E107" s="72"/>
      <c r="F107" s="72"/>
      <c r="G107" s="72" t="str">
        <f>IF((E107+F107)&gt;0, (E107*C107)+(F107*C107), "")</f>
        <v/>
      </c>
      <c r="H107" s="72"/>
      <c r="I107" s="72"/>
      <c r="J107" s="72"/>
      <c r="K107" s="72"/>
      <c r="L107" s="72"/>
      <c r="M107" s="230"/>
      <c r="N107" s="231">
        <f t="shared" si="5"/>
        <v>0</v>
      </c>
    </row>
    <row r="108" spans="1:14">
      <c r="A108" s="213" t="s">
        <v>1856</v>
      </c>
      <c r="B108" s="76" t="s">
        <v>2669</v>
      </c>
      <c r="C108" s="72">
        <v>3</v>
      </c>
      <c r="D108" s="72" t="s">
        <v>2731</v>
      </c>
      <c r="E108" s="72"/>
      <c r="F108" s="72"/>
      <c r="G108" s="215"/>
      <c r="H108" s="18"/>
      <c r="I108" s="18"/>
      <c r="J108" s="18"/>
      <c r="K108" s="18"/>
      <c r="L108" s="72"/>
      <c r="M108" s="230"/>
      <c r="N108" s="231">
        <f t="shared" si="5"/>
        <v>0</v>
      </c>
    </row>
    <row r="109" spans="1:14" ht="25.5">
      <c r="A109" s="213" t="s">
        <v>1859</v>
      </c>
      <c r="B109" s="70" t="s">
        <v>2732</v>
      </c>
      <c r="C109" s="15">
        <v>1</v>
      </c>
      <c r="D109" s="72" t="s">
        <v>2724</v>
      </c>
      <c r="E109" s="15"/>
      <c r="F109" s="15"/>
      <c r="G109" s="215"/>
      <c r="H109" s="72" t="s">
        <v>2577</v>
      </c>
      <c r="I109" s="72" t="s">
        <v>2577</v>
      </c>
      <c r="J109" s="72"/>
      <c r="K109" s="72" t="s">
        <v>2578</v>
      </c>
      <c r="L109" s="72"/>
      <c r="M109" s="230"/>
      <c r="N109" s="231">
        <f t="shared" si="5"/>
        <v>0</v>
      </c>
    </row>
    <row r="110" spans="1:14" ht="25.5">
      <c r="A110" s="213" t="s">
        <v>1862</v>
      </c>
      <c r="B110" s="70" t="s">
        <v>2733</v>
      </c>
      <c r="C110" s="15">
        <v>1</v>
      </c>
      <c r="D110" s="72" t="s">
        <v>2734</v>
      </c>
      <c r="E110" s="15"/>
      <c r="F110" s="15"/>
      <c r="G110" s="215" t="str">
        <f t="shared" ref="G110:G114" si="8">IF((E110+F110)&gt;0, (E110*C110)+(F110*C110), "")</f>
        <v/>
      </c>
      <c r="H110" s="18" t="s">
        <v>2577</v>
      </c>
      <c r="I110" s="18" t="s">
        <v>2577</v>
      </c>
      <c r="J110" s="18"/>
      <c r="K110" s="18" t="s">
        <v>2578</v>
      </c>
      <c r="L110" s="72" t="s">
        <v>2735</v>
      </c>
      <c r="M110" s="230"/>
      <c r="N110" s="231">
        <f t="shared" si="5"/>
        <v>0</v>
      </c>
    </row>
    <row r="111" spans="1:14" ht="140.25">
      <c r="A111" s="213" t="s">
        <v>1865</v>
      </c>
      <c r="B111" s="70" t="s">
        <v>2736</v>
      </c>
      <c r="C111" s="15">
        <v>1</v>
      </c>
      <c r="D111" s="72" t="s">
        <v>2737</v>
      </c>
      <c r="E111" s="15"/>
      <c r="F111" s="213" t="s">
        <v>2738</v>
      </c>
      <c r="G111" s="213" t="s">
        <v>2738</v>
      </c>
      <c r="H111" s="18"/>
      <c r="I111" s="18"/>
      <c r="J111" s="18" t="s">
        <v>2572</v>
      </c>
      <c r="K111" s="18" t="s">
        <v>2573</v>
      </c>
      <c r="L111" s="72" t="s">
        <v>2739</v>
      </c>
      <c r="M111" s="230"/>
      <c r="N111" s="231">
        <f t="shared" si="5"/>
        <v>0</v>
      </c>
    </row>
    <row r="112" spans="1:14" ht="38.25">
      <c r="A112" s="213" t="s">
        <v>1868</v>
      </c>
      <c r="B112" s="70" t="s">
        <v>2586</v>
      </c>
      <c r="C112" s="15">
        <v>1</v>
      </c>
      <c r="D112" s="72" t="s">
        <v>2740</v>
      </c>
      <c r="E112" s="15"/>
      <c r="F112" s="15"/>
      <c r="G112" s="215" t="str">
        <f t="shared" si="8"/>
        <v/>
      </c>
      <c r="H112" s="15"/>
      <c r="I112" s="15"/>
      <c r="J112" s="15"/>
      <c r="K112" s="15" t="s">
        <v>2588</v>
      </c>
      <c r="L112" s="72" t="s">
        <v>2589</v>
      </c>
      <c r="M112" s="230"/>
      <c r="N112" s="231">
        <f t="shared" si="5"/>
        <v>0</v>
      </c>
    </row>
    <row r="113" spans="1:14">
      <c r="A113" s="213" t="s">
        <v>1871</v>
      </c>
      <c r="B113" s="70" t="s">
        <v>2741</v>
      </c>
      <c r="C113" s="15">
        <v>1</v>
      </c>
      <c r="D113" s="72" t="s">
        <v>2742</v>
      </c>
      <c r="E113" s="15"/>
      <c r="F113" s="15"/>
      <c r="G113" s="215" t="str">
        <f t="shared" si="8"/>
        <v/>
      </c>
      <c r="H113" s="18"/>
      <c r="I113" s="18"/>
      <c r="J113" s="18"/>
      <c r="K113" s="18"/>
      <c r="L113" s="72"/>
      <c r="M113" s="230"/>
      <c r="N113" s="231">
        <f t="shared" si="5"/>
        <v>0</v>
      </c>
    </row>
    <row r="114" spans="1:14">
      <c r="A114" s="213" t="s">
        <v>1874</v>
      </c>
      <c r="B114" s="70" t="s">
        <v>2741</v>
      </c>
      <c r="C114" s="15">
        <v>1</v>
      </c>
      <c r="D114" s="72" t="s">
        <v>2743</v>
      </c>
      <c r="E114" s="15"/>
      <c r="F114" s="15"/>
      <c r="G114" s="215" t="str">
        <f t="shared" si="8"/>
        <v/>
      </c>
      <c r="H114" s="18"/>
      <c r="I114" s="18"/>
      <c r="J114" s="18"/>
      <c r="K114" s="18"/>
      <c r="L114" s="72"/>
      <c r="M114" s="230"/>
      <c r="N114" s="231">
        <f t="shared" si="5"/>
        <v>0</v>
      </c>
    </row>
    <row r="115" spans="1:14">
      <c r="A115" s="213"/>
      <c r="B115" s="52"/>
      <c r="C115" s="15"/>
      <c r="D115" s="72"/>
      <c r="E115" s="15"/>
      <c r="F115" s="15"/>
      <c r="G115" s="15"/>
      <c r="H115" s="18"/>
      <c r="I115" s="18"/>
      <c r="J115" s="18"/>
      <c r="K115" s="18"/>
      <c r="L115" s="72"/>
      <c r="M115" s="230"/>
      <c r="N115" s="240"/>
    </row>
    <row r="116" spans="1:14">
      <c r="A116" s="213" t="s">
        <v>1880</v>
      </c>
      <c r="B116" s="76" t="s">
        <v>2744</v>
      </c>
      <c r="C116" s="72">
        <v>1</v>
      </c>
      <c r="D116" s="72" t="s">
        <v>2745</v>
      </c>
      <c r="E116" s="72"/>
      <c r="F116" s="72"/>
      <c r="G116" s="215"/>
      <c r="H116" s="18"/>
      <c r="I116" s="18"/>
      <c r="J116" s="18"/>
      <c r="K116" s="18"/>
      <c r="L116" s="72"/>
      <c r="M116" s="230"/>
      <c r="N116" s="231">
        <f t="shared" si="5"/>
        <v>0</v>
      </c>
    </row>
    <row r="117" spans="1:14" ht="25.5">
      <c r="A117" s="232">
        <v>32</v>
      </c>
      <c r="B117" s="70" t="s">
        <v>2746</v>
      </c>
      <c r="C117" s="15">
        <v>1</v>
      </c>
      <c r="D117" s="72" t="s">
        <v>2641</v>
      </c>
      <c r="E117" s="15"/>
      <c r="F117" s="15"/>
      <c r="G117" s="215" t="str">
        <f t="shared" ref="G117:G122" si="9">IF((E117+F117)&gt;0, (E117*C117)+(F117*C117), "")</f>
        <v/>
      </c>
      <c r="H117" s="18" t="s">
        <v>2577</v>
      </c>
      <c r="I117" s="18" t="s">
        <v>2577</v>
      </c>
      <c r="J117" s="18"/>
      <c r="K117" s="18" t="s">
        <v>2578</v>
      </c>
      <c r="L117" s="72" t="s">
        <v>2728</v>
      </c>
      <c r="M117" s="230"/>
      <c r="N117" s="231">
        <f t="shared" si="5"/>
        <v>0</v>
      </c>
    </row>
    <row r="118" spans="1:14">
      <c r="A118" s="232">
        <v>33</v>
      </c>
      <c r="B118" s="70" t="s">
        <v>2747</v>
      </c>
      <c r="C118" s="15">
        <v>1</v>
      </c>
      <c r="D118" s="72" t="s">
        <v>2668</v>
      </c>
      <c r="E118" s="15"/>
      <c r="F118" s="15"/>
      <c r="G118" s="215" t="str">
        <f t="shared" si="9"/>
        <v/>
      </c>
      <c r="H118" s="76"/>
      <c r="I118" s="76"/>
      <c r="J118" s="76"/>
      <c r="K118" s="76"/>
      <c r="L118" s="72"/>
      <c r="M118" s="230"/>
      <c r="N118" s="231">
        <f t="shared" si="5"/>
        <v>0</v>
      </c>
    </row>
    <row r="119" spans="1:14" ht="25.5">
      <c r="A119" s="232">
        <v>34</v>
      </c>
      <c r="B119" s="70" t="s">
        <v>2748</v>
      </c>
      <c r="C119" s="15">
        <v>1</v>
      </c>
      <c r="D119" s="72" t="s">
        <v>2730</v>
      </c>
      <c r="E119" s="15"/>
      <c r="F119" s="15"/>
      <c r="G119" s="215" t="str">
        <f t="shared" si="9"/>
        <v/>
      </c>
      <c r="H119" s="18" t="s">
        <v>2577</v>
      </c>
      <c r="I119" s="18" t="s">
        <v>2577</v>
      </c>
      <c r="J119" s="18"/>
      <c r="K119" s="18" t="s">
        <v>2578</v>
      </c>
      <c r="L119" s="72" t="s">
        <v>2728</v>
      </c>
      <c r="M119" s="230"/>
      <c r="N119" s="231">
        <f t="shared" si="5"/>
        <v>0</v>
      </c>
    </row>
    <row r="120" spans="1:14" ht="63.75">
      <c r="A120" s="232">
        <v>35</v>
      </c>
      <c r="B120" s="218" t="s">
        <v>2593</v>
      </c>
      <c r="C120" s="15">
        <v>1</v>
      </c>
      <c r="D120" s="72" t="s">
        <v>2591</v>
      </c>
      <c r="E120" s="15">
        <v>0.75</v>
      </c>
      <c r="F120" s="15"/>
      <c r="G120" s="215">
        <f t="shared" si="9"/>
        <v>0.75</v>
      </c>
      <c r="H120" s="18"/>
      <c r="I120" s="18"/>
      <c r="J120" s="18"/>
      <c r="K120" s="18"/>
      <c r="L120" s="72" t="s">
        <v>2749</v>
      </c>
      <c r="M120" s="230"/>
      <c r="N120" s="231">
        <f t="shared" si="5"/>
        <v>0</v>
      </c>
    </row>
    <row r="121" spans="1:14" ht="63.75">
      <c r="A121" s="232">
        <v>36</v>
      </c>
      <c r="B121" s="7" t="s">
        <v>2750</v>
      </c>
      <c r="C121" s="15">
        <v>1</v>
      </c>
      <c r="D121" s="72" t="s">
        <v>2591</v>
      </c>
      <c r="E121" s="15">
        <v>0.75</v>
      </c>
      <c r="F121" s="15"/>
      <c r="G121" s="215">
        <f t="shared" si="9"/>
        <v>0.75</v>
      </c>
      <c r="H121" s="18"/>
      <c r="I121" s="18"/>
      <c r="J121" s="18"/>
      <c r="K121" s="18"/>
      <c r="L121" s="72" t="s">
        <v>2749</v>
      </c>
      <c r="M121" s="230"/>
      <c r="N121" s="231">
        <f t="shared" si="5"/>
        <v>0</v>
      </c>
    </row>
    <row r="122" spans="1:14" ht="52.9" customHeight="1">
      <c r="A122" s="232">
        <v>37</v>
      </c>
      <c r="B122" s="76" t="s">
        <v>2751</v>
      </c>
      <c r="C122" s="15">
        <v>1</v>
      </c>
      <c r="D122" s="241" t="s">
        <v>2752</v>
      </c>
      <c r="E122" s="15"/>
      <c r="F122" s="15">
        <v>4.5</v>
      </c>
      <c r="G122" s="215">
        <f t="shared" si="9"/>
        <v>4.5</v>
      </c>
      <c r="H122" s="15" t="s">
        <v>2577</v>
      </c>
      <c r="I122" s="15"/>
      <c r="J122" s="15"/>
      <c r="K122" s="15" t="s">
        <v>2578</v>
      </c>
      <c r="L122" s="72"/>
      <c r="M122" s="230"/>
      <c r="N122" s="231">
        <f t="shared" si="5"/>
        <v>0</v>
      </c>
    </row>
    <row r="123" spans="1:14">
      <c r="A123" s="232">
        <v>38</v>
      </c>
      <c r="B123" s="76" t="s">
        <v>2753</v>
      </c>
      <c r="C123" s="72">
        <v>1</v>
      </c>
      <c r="D123" s="72" t="s">
        <v>2754</v>
      </c>
      <c r="E123" s="15"/>
      <c r="F123" s="15"/>
      <c r="G123" s="72"/>
      <c r="H123" s="18"/>
      <c r="I123" s="18"/>
      <c r="J123" s="18"/>
      <c r="K123" s="18"/>
      <c r="L123" s="72"/>
      <c r="M123" s="230"/>
      <c r="N123" s="231">
        <f t="shared" si="5"/>
        <v>0</v>
      </c>
    </row>
    <row r="124" spans="1:14" ht="63.75">
      <c r="A124" s="232">
        <v>39</v>
      </c>
      <c r="B124" s="76" t="s">
        <v>2755</v>
      </c>
      <c r="C124" s="72">
        <v>1</v>
      </c>
      <c r="D124" s="72" t="s">
        <v>2756</v>
      </c>
      <c r="E124" s="15">
        <v>0.4</v>
      </c>
      <c r="F124" s="15"/>
      <c r="G124" s="72">
        <f>IF((E124+F124)&gt;0, (E124*C124)+(F124*C124), "")</f>
        <v>0.4</v>
      </c>
      <c r="H124" s="18"/>
      <c r="I124" s="18"/>
      <c r="J124" s="18"/>
      <c r="K124" s="18"/>
      <c r="L124" s="72" t="s">
        <v>2757</v>
      </c>
      <c r="M124" s="230"/>
      <c r="N124" s="231">
        <f t="shared" si="5"/>
        <v>0</v>
      </c>
    </row>
    <row r="125" spans="1:14" ht="25.5">
      <c r="A125" s="232">
        <v>40</v>
      </c>
      <c r="B125" s="76" t="s">
        <v>2758</v>
      </c>
      <c r="C125" s="72">
        <v>2</v>
      </c>
      <c r="D125" s="72" t="s">
        <v>2759</v>
      </c>
      <c r="E125" s="15">
        <v>0.1</v>
      </c>
      <c r="F125" s="15"/>
      <c r="G125" s="72">
        <f>IF((E125+F125)&gt;0, (E125*C125)+(F125*C125), "")</f>
        <v>0.2</v>
      </c>
      <c r="H125" s="18"/>
      <c r="I125" s="18"/>
      <c r="J125" s="18"/>
      <c r="K125" s="18"/>
      <c r="L125" s="72"/>
      <c r="M125" s="230"/>
      <c r="N125" s="231">
        <f t="shared" si="5"/>
        <v>0</v>
      </c>
    </row>
    <row r="126" spans="1:14" ht="38.25">
      <c r="A126" s="232">
        <v>41</v>
      </c>
      <c r="B126" s="76" t="s">
        <v>2760</v>
      </c>
      <c r="C126" s="72">
        <v>1</v>
      </c>
      <c r="D126" s="72" t="s">
        <v>2761</v>
      </c>
      <c r="E126" s="15"/>
      <c r="F126" s="15"/>
      <c r="G126" s="72" t="str">
        <f t="shared" ref="G126:G134" si="10">IF((E126+F126)&gt;0, (E126*C126)+(F126*C126), "")</f>
        <v/>
      </c>
      <c r="H126" s="18"/>
      <c r="I126" s="18"/>
      <c r="J126" s="18"/>
      <c r="K126" s="18"/>
      <c r="L126" s="72" t="s">
        <v>2762</v>
      </c>
      <c r="M126" s="230"/>
      <c r="N126" s="231">
        <f t="shared" si="5"/>
        <v>0</v>
      </c>
    </row>
    <row r="127" spans="1:14">
      <c r="A127" s="232">
        <v>42</v>
      </c>
      <c r="B127" s="76" t="s">
        <v>2763</v>
      </c>
      <c r="C127" s="72">
        <v>1</v>
      </c>
      <c r="D127" s="72" t="s">
        <v>2764</v>
      </c>
      <c r="E127" s="15"/>
      <c r="F127" s="15"/>
      <c r="G127" s="72" t="str">
        <f t="shared" si="10"/>
        <v/>
      </c>
      <c r="H127" s="18"/>
      <c r="I127" s="18"/>
      <c r="J127" s="18"/>
      <c r="K127" s="18"/>
      <c r="L127" s="72"/>
      <c r="M127" s="230"/>
      <c r="N127" s="231">
        <f t="shared" si="5"/>
        <v>0</v>
      </c>
    </row>
    <row r="128" spans="1:14" ht="25.5">
      <c r="A128" s="232">
        <v>43</v>
      </c>
      <c r="B128" s="76" t="s">
        <v>2765</v>
      </c>
      <c r="C128" s="72">
        <v>1</v>
      </c>
      <c r="D128" s="72" t="s">
        <v>2766</v>
      </c>
      <c r="E128" s="15"/>
      <c r="F128" s="15"/>
      <c r="G128" s="72" t="str">
        <f t="shared" si="10"/>
        <v/>
      </c>
      <c r="H128" s="18"/>
      <c r="I128" s="18"/>
      <c r="J128" s="18"/>
      <c r="K128" s="18"/>
      <c r="L128" s="72"/>
      <c r="M128" s="230"/>
      <c r="N128" s="231">
        <f t="shared" si="5"/>
        <v>0</v>
      </c>
    </row>
    <row r="129" spans="1:14">
      <c r="A129" s="232">
        <v>44</v>
      </c>
      <c r="B129" s="70" t="s">
        <v>2767</v>
      </c>
      <c r="C129" s="15">
        <v>1</v>
      </c>
      <c r="D129" s="72" t="s">
        <v>2724</v>
      </c>
      <c r="E129" s="15"/>
      <c r="F129" s="15"/>
      <c r="G129" s="72" t="str">
        <f t="shared" si="10"/>
        <v/>
      </c>
      <c r="H129" s="18"/>
      <c r="I129" s="18"/>
      <c r="J129" s="18"/>
      <c r="K129" s="18"/>
      <c r="L129" s="72"/>
      <c r="M129" s="230"/>
      <c r="N129" s="231">
        <f t="shared" si="5"/>
        <v>0</v>
      </c>
    </row>
    <row r="130" spans="1:14" ht="25.5">
      <c r="A130" s="232">
        <v>45</v>
      </c>
      <c r="B130" s="76" t="s">
        <v>2594</v>
      </c>
      <c r="C130" s="72">
        <v>2</v>
      </c>
      <c r="D130" s="72" t="s">
        <v>2595</v>
      </c>
      <c r="E130" s="15"/>
      <c r="F130" s="15"/>
      <c r="G130" s="72" t="str">
        <f t="shared" si="10"/>
        <v/>
      </c>
      <c r="H130" s="18"/>
      <c r="I130" s="18"/>
      <c r="J130" s="18"/>
      <c r="K130" s="18"/>
      <c r="L130" s="72" t="s">
        <v>2596</v>
      </c>
      <c r="M130" s="230"/>
      <c r="N130" s="231">
        <f t="shared" si="5"/>
        <v>0</v>
      </c>
    </row>
    <row r="131" spans="1:14" ht="51">
      <c r="A131" s="15">
        <v>46</v>
      </c>
      <c r="B131" s="76" t="s">
        <v>2610</v>
      </c>
      <c r="C131" s="72">
        <v>1</v>
      </c>
      <c r="D131" s="72" t="s">
        <v>2611</v>
      </c>
      <c r="E131" s="15"/>
      <c r="F131" s="15"/>
      <c r="G131" s="72" t="str">
        <f t="shared" si="10"/>
        <v/>
      </c>
      <c r="H131" s="18" t="s">
        <v>2577</v>
      </c>
      <c r="I131" s="18" t="s">
        <v>2577</v>
      </c>
      <c r="J131" s="18"/>
      <c r="K131" s="18" t="s">
        <v>2578</v>
      </c>
      <c r="L131" s="72"/>
      <c r="M131" s="230"/>
      <c r="N131" s="231">
        <f t="shared" si="5"/>
        <v>0</v>
      </c>
    </row>
    <row r="132" spans="1:14" ht="51">
      <c r="A132" s="213" t="s">
        <v>2768</v>
      </c>
      <c r="B132" s="76" t="s">
        <v>2769</v>
      </c>
      <c r="C132" s="72">
        <v>1</v>
      </c>
      <c r="D132" s="72" t="s">
        <v>2770</v>
      </c>
      <c r="E132" s="15">
        <v>0.3</v>
      </c>
      <c r="F132" s="15"/>
      <c r="G132" s="72">
        <f t="shared" si="10"/>
        <v>0.3</v>
      </c>
      <c r="H132" s="18"/>
      <c r="I132" s="18"/>
      <c r="J132" s="18"/>
      <c r="K132" s="18"/>
      <c r="L132" s="72"/>
      <c r="M132" s="230"/>
      <c r="N132" s="231">
        <f t="shared" si="5"/>
        <v>0</v>
      </c>
    </row>
    <row r="133" spans="1:14" ht="38.25">
      <c r="A133" s="15">
        <v>48</v>
      </c>
      <c r="B133" s="76" t="s">
        <v>2771</v>
      </c>
      <c r="C133" s="72">
        <v>1</v>
      </c>
      <c r="D133" s="72" t="s">
        <v>2772</v>
      </c>
      <c r="E133" s="15">
        <v>0.75</v>
      </c>
      <c r="F133" s="15"/>
      <c r="G133" s="72">
        <f t="shared" si="10"/>
        <v>0.75</v>
      </c>
      <c r="H133" s="18"/>
      <c r="I133" s="18"/>
      <c r="J133" s="18"/>
      <c r="K133" s="18"/>
      <c r="L133" s="72"/>
      <c r="M133" s="230"/>
      <c r="N133" s="231">
        <f t="shared" si="5"/>
        <v>0</v>
      </c>
    </row>
    <row r="134" spans="1:14" ht="15">
      <c r="A134" s="234">
        <v>49</v>
      </c>
      <c r="B134" s="224" t="s">
        <v>2773</v>
      </c>
      <c r="C134" s="225">
        <v>1</v>
      </c>
      <c r="D134" s="225"/>
      <c r="E134" s="234"/>
      <c r="F134" s="234"/>
      <c r="G134" s="225" t="str">
        <f t="shared" si="10"/>
        <v/>
      </c>
      <c r="H134" s="229" t="s">
        <v>2577</v>
      </c>
      <c r="I134" s="229" t="s">
        <v>2577</v>
      </c>
      <c r="J134" s="229"/>
      <c r="K134" s="229" t="s">
        <v>2578</v>
      </c>
      <c r="L134" s="225" t="s">
        <v>2603</v>
      </c>
      <c r="M134" s="230"/>
      <c r="N134" s="242"/>
    </row>
    <row r="135" spans="1:14" ht="63.75">
      <c r="A135" s="213" t="s">
        <v>2774</v>
      </c>
      <c r="B135" s="76" t="s">
        <v>2775</v>
      </c>
      <c r="C135" s="72">
        <v>1</v>
      </c>
      <c r="D135" s="72" t="s">
        <v>2776</v>
      </c>
      <c r="E135" s="15">
        <v>0.2</v>
      </c>
      <c r="F135" s="15"/>
      <c r="G135" s="72">
        <f>IF((E135+F135)&gt;0, (E135*C135)+(F135*C135), "")</f>
        <v>0.2</v>
      </c>
      <c r="H135" s="18"/>
      <c r="I135" s="18"/>
      <c r="J135" s="18"/>
      <c r="K135" s="18"/>
      <c r="L135" s="72"/>
      <c r="M135" s="230"/>
      <c r="N135" s="231">
        <f>C135*M135</f>
        <v>0</v>
      </c>
    </row>
    <row r="136" spans="1:14" ht="102">
      <c r="A136" s="213" t="s">
        <v>2777</v>
      </c>
      <c r="B136" s="7" t="s">
        <v>2650</v>
      </c>
      <c r="C136" s="72">
        <v>1</v>
      </c>
      <c r="D136" s="72" t="s">
        <v>2651</v>
      </c>
      <c r="E136" s="15">
        <v>0.1</v>
      </c>
      <c r="F136" s="15"/>
      <c r="G136" s="72">
        <f>IF((E136+F136)&gt;0, (E136*C136)+(F136*C136), "")</f>
        <v>0.1</v>
      </c>
      <c r="H136" s="18"/>
      <c r="I136" s="18"/>
      <c r="J136" s="18"/>
      <c r="K136" s="18"/>
      <c r="L136" s="72"/>
      <c r="M136" s="230"/>
      <c r="N136" s="231">
        <f>C136*M136</f>
        <v>0</v>
      </c>
    </row>
    <row r="137" spans="1:14" ht="120">
      <c r="A137" s="232"/>
      <c r="B137" s="76" t="s">
        <v>2778</v>
      </c>
      <c r="C137" s="15">
        <v>1</v>
      </c>
      <c r="D137" s="72"/>
      <c r="E137" s="15"/>
      <c r="F137" s="15"/>
      <c r="G137" s="215"/>
      <c r="H137" s="18"/>
      <c r="I137" s="18"/>
      <c r="J137" s="18"/>
      <c r="K137" s="18"/>
      <c r="L137" s="241" t="s">
        <v>2779</v>
      </c>
      <c r="M137" s="230"/>
      <c r="N137" s="231">
        <f>C137*M137</f>
        <v>0</v>
      </c>
    </row>
    <row r="138" spans="1:14" ht="18.75">
      <c r="A138" s="243"/>
      <c r="B138" s="244" t="s">
        <v>2780</v>
      </c>
      <c r="C138" s="245"/>
      <c r="D138" s="246"/>
      <c r="E138" s="245"/>
      <c r="F138" s="245"/>
      <c r="G138" s="247"/>
      <c r="H138" s="248"/>
      <c r="I138" s="248"/>
      <c r="J138" s="248"/>
      <c r="K138" s="248"/>
      <c r="L138" s="246"/>
      <c r="M138" s="249"/>
      <c r="N138" s="249">
        <f>SUM(N7:N137)</f>
        <v>0</v>
      </c>
    </row>
  </sheetData>
  <mergeCells count="1">
    <mergeCell ref="A3:N3"/>
  </mergeCells>
  <pageMargins left="0.70866141732283472" right="0.70866141732283472" top="0.78740157480314965" bottom="0.78740157480314965" header="0.31496062992125984" footer="0.31496062992125984"/>
  <pageSetup paperSize="9" scale="60"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73</vt:i4>
      </vt:variant>
    </vt:vector>
  </HeadingPairs>
  <TitlesOfParts>
    <vt:vector size="90" baseType="lpstr">
      <vt:lpstr>Pokyny pro vyplnění</vt:lpstr>
      <vt:lpstr>Stavba</vt:lpstr>
      <vt:lpstr>VzorPolozky</vt:lpstr>
      <vt:lpstr>VRN VRN1 Naklady</vt:lpstr>
      <vt:lpstr>01 1.1 Pol</vt:lpstr>
      <vt:lpstr>01 1.2.1 Pol</vt:lpstr>
      <vt:lpstr>01 1.2.2 Pol</vt:lpstr>
      <vt:lpstr>01 1.3 Pol</vt:lpstr>
      <vt:lpstr>01 1.4 Pol</vt:lpstr>
      <vt:lpstr>01 1.5 Pol</vt:lpstr>
      <vt:lpstr>01 1.6 Pol</vt:lpstr>
      <vt:lpstr>01 1.7 Pol</vt:lpstr>
      <vt:lpstr>01 1.8 Pol</vt:lpstr>
      <vt:lpstr>01 1.9.1 Pol</vt:lpstr>
      <vt:lpstr>01 1.9.2 Pol</vt:lpstr>
      <vt:lpstr>01 1.9.3 Pol</vt:lpstr>
      <vt:lpstr>Seznam strojů a zařízení</vt:lpstr>
      <vt:lpstr>'Seznam strojů a zařízení'!_00013_00015_1PP_1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1.1 Pol'!Názvy_tisku</vt:lpstr>
      <vt:lpstr>'01 1.2.1 Pol'!Názvy_tisku</vt:lpstr>
      <vt:lpstr>'01 1.2.2 Pol'!Názvy_tisku</vt:lpstr>
      <vt:lpstr>'01 1.3 Pol'!Názvy_tisku</vt:lpstr>
      <vt:lpstr>'01 1.4 Pol'!Názvy_tisku</vt:lpstr>
      <vt:lpstr>'01 1.5 Pol'!Názvy_tisku</vt:lpstr>
      <vt:lpstr>'01 1.6 Pol'!Názvy_tisku</vt:lpstr>
      <vt:lpstr>'01 1.7 Pol'!Názvy_tisku</vt:lpstr>
      <vt:lpstr>'01 1.8 Pol'!Názvy_tisku</vt:lpstr>
      <vt:lpstr>'01 1.9.1 Pol'!Názvy_tisku</vt:lpstr>
      <vt:lpstr>'01 1.9.2 Pol'!Názvy_tisku</vt:lpstr>
      <vt:lpstr>'01 1.9.3 Pol'!Názvy_tisku</vt:lpstr>
      <vt:lpstr>'VRN VRN1 Naklady'!Názvy_tisku</vt:lpstr>
      <vt:lpstr>oadresa</vt:lpstr>
      <vt:lpstr>Stavba!Objednatel</vt:lpstr>
      <vt:lpstr>Stavba!Objekt</vt:lpstr>
      <vt:lpstr>'01 1.1 Pol'!Oblast_tisku</vt:lpstr>
      <vt:lpstr>'01 1.2.1 Pol'!Oblast_tisku</vt:lpstr>
      <vt:lpstr>'01 1.2.2 Pol'!Oblast_tisku</vt:lpstr>
      <vt:lpstr>'01 1.3 Pol'!Oblast_tisku</vt:lpstr>
      <vt:lpstr>'01 1.4 Pol'!Oblast_tisku</vt:lpstr>
      <vt:lpstr>'01 1.5 Pol'!Oblast_tisku</vt:lpstr>
      <vt:lpstr>'01 1.6 Pol'!Oblast_tisku</vt:lpstr>
      <vt:lpstr>'01 1.7 Pol'!Oblast_tisku</vt:lpstr>
      <vt:lpstr>'01 1.8 Pol'!Oblast_tisku</vt:lpstr>
      <vt:lpstr>'01 1.9.1 Pol'!Oblast_tisku</vt:lpstr>
      <vt:lpstr>'01 1.9.2 Pol'!Oblast_tisku</vt:lpstr>
      <vt:lpstr>'01 1.9.3 Pol'!Oblast_tisku</vt:lpstr>
      <vt:lpstr>Stavba!Oblast_tisku</vt:lpstr>
      <vt:lpstr>'VRN VRN1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Zdvořák</dc:creator>
  <cp:lastModifiedBy>Ivana Merhoutová</cp:lastModifiedBy>
  <cp:lastPrinted>2024-05-15T08:11:25Z</cp:lastPrinted>
  <dcterms:created xsi:type="dcterms:W3CDTF">2009-04-08T07:15:50Z</dcterms:created>
  <dcterms:modified xsi:type="dcterms:W3CDTF">2024-07-25T06:52:39Z</dcterms:modified>
</cp:coreProperties>
</file>