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W10\Documents\Documents\Dokumenty office\EXCEL\Akce 2025\Bílina\DDM - reko koupelny\"/>
    </mc:Choice>
  </mc:AlternateContent>
  <bookViews>
    <workbookView xWindow="0" yWindow="0" windowWidth="0" windowHeight="0"/>
  </bookViews>
  <sheets>
    <sheet name="Rekapitulace stavby" sheetId="1" r:id="rId1"/>
    <sheet name="1 - Stavební práce" sheetId="2" r:id="rId2"/>
    <sheet name="2 - VRN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Stavební práce'!$C$100:$K$565</definedName>
    <definedName name="_xlnm.Print_Area" localSheetId="1">'1 - Stavební práce'!$C$4:$J$39,'1 - Stavební práce'!$C$45:$J$82,'1 - Stavební práce'!$C$88:$K$565</definedName>
    <definedName name="_xlnm.Print_Titles" localSheetId="1">'1 - Stavební práce'!$100:$100</definedName>
    <definedName name="_xlnm._FilterDatabase" localSheetId="2" hidden="1">'2 - VRN'!$C$82:$K$96</definedName>
    <definedName name="_xlnm.Print_Area" localSheetId="2">'2 - VRN'!$C$4:$J$39,'2 - VRN'!$C$45:$J$64,'2 - VRN'!$C$70:$K$96</definedName>
    <definedName name="_xlnm.Print_Titles" localSheetId="2">'2 - VRN'!$82:$82</definedName>
    <definedName name="_xlnm.Print_Area" localSheetId="3">'Seznam figur'!$C$4:$G$111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94"/>
  <c r="BH94"/>
  <c r="BG94"/>
  <c r="BF94"/>
  <c r="T94"/>
  <c r="T93"/>
  <c r="R94"/>
  <c r="R93"/>
  <c r="P94"/>
  <c r="P93"/>
  <c r="BI90"/>
  <c r="BH90"/>
  <c r="BG90"/>
  <c r="BF90"/>
  <c r="T90"/>
  <c r="T89"/>
  <c r="R90"/>
  <c r="R89"/>
  <c r="P90"/>
  <c r="P89"/>
  <c r="BI86"/>
  <c r="BH86"/>
  <c r="BG86"/>
  <c r="BF86"/>
  <c r="T86"/>
  <c r="T85"/>
  <c r="T84"/>
  <c r="T83"/>
  <c r="R86"/>
  <c r="R85"/>
  <c r="R84"/>
  <c r="R83"/>
  <c r="P86"/>
  <c r="P85"/>
  <c r="P84"/>
  <c r="P83"/>
  <c i="1" r="AU56"/>
  <c i="3" r="J80"/>
  <c r="F79"/>
  <c r="F77"/>
  <c r="E75"/>
  <c r="J55"/>
  <c r="F54"/>
  <c r="F52"/>
  <c r="E50"/>
  <c r="J21"/>
  <c r="E21"/>
  <c r="J79"/>
  <c r="J20"/>
  <c r="J18"/>
  <c r="E18"/>
  <c r="F80"/>
  <c r="J17"/>
  <c r="J12"/>
  <c r="J77"/>
  <c r="E7"/>
  <c r="E73"/>
  <c i="2" r="J37"/>
  <c r="J36"/>
  <c i="1" r="AY55"/>
  <c i="2" r="J35"/>
  <c i="1" r="AX55"/>
  <c i="2" r="BI562"/>
  <c r="BH562"/>
  <c r="BG562"/>
  <c r="BF562"/>
  <c r="T562"/>
  <c r="R562"/>
  <c r="P562"/>
  <c r="BI555"/>
  <c r="BH555"/>
  <c r="BG555"/>
  <c r="BF555"/>
  <c r="T555"/>
  <c r="R555"/>
  <c r="P555"/>
  <c r="BI551"/>
  <c r="BH551"/>
  <c r="BG551"/>
  <c r="BF551"/>
  <c r="T551"/>
  <c r="R551"/>
  <c r="P551"/>
  <c r="BI547"/>
  <c r="BH547"/>
  <c r="BG547"/>
  <c r="BF547"/>
  <c r="T547"/>
  <c r="R547"/>
  <c r="P547"/>
  <c r="BI543"/>
  <c r="BH543"/>
  <c r="BG543"/>
  <c r="BF543"/>
  <c r="T543"/>
  <c r="R543"/>
  <c r="P543"/>
  <c r="BI537"/>
  <c r="BH537"/>
  <c r="BG537"/>
  <c r="BF537"/>
  <c r="T537"/>
  <c r="R537"/>
  <c r="P537"/>
  <c r="BI529"/>
  <c r="BH529"/>
  <c r="BG529"/>
  <c r="BF529"/>
  <c r="T529"/>
  <c r="R529"/>
  <c r="P529"/>
  <c r="BI525"/>
  <c r="BH525"/>
  <c r="BG525"/>
  <c r="BF525"/>
  <c r="T525"/>
  <c r="R525"/>
  <c r="P525"/>
  <c r="BI497"/>
  <c r="BH497"/>
  <c r="BG497"/>
  <c r="BF497"/>
  <c r="T497"/>
  <c r="R497"/>
  <c r="P497"/>
  <c r="BI492"/>
  <c r="BH492"/>
  <c r="BG492"/>
  <c r="BF492"/>
  <c r="T492"/>
  <c r="R492"/>
  <c r="P492"/>
  <c r="BI488"/>
  <c r="BH488"/>
  <c r="BG488"/>
  <c r="BF488"/>
  <c r="T488"/>
  <c r="R488"/>
  <c r="P488"/>
  <c r="BI482"/>
  <c r="BH482"/>
  <c r="BG482"/>
  <c r="BF482"/>
  <c r="T482"/>
  <c r="R482"/>
  <c r="P482"/>
  <c r="BI478"/>
  <c r="BH478"/>
  <c r="BG478"/>
  <c r="BF478"/>
  <c r="T478"/>
  <c r="R478"/>
  <c r="P478"/>
  <c r="BI474"/>
  <c r="BH474"/>
  <c r="BG474"/>
  <c r="BF474"/>
  <c r="T474"/>
  <c r="R474"/>
  <c r="P474"/>
  <c r="BI469"/>
  <c r="BH469"/>
  <c r="BG469"/>
  <c r="BF469"/>
  <c r="T469"/>
  <c r="R469"/>
  <c r="P469"/>
  <c r="BI465"/>
  <c r="BH465"/>
  <c r="BG465"/>
  <c r="BF465"/>
  <c r="T465"/>
  <c r="R465"/>
  <c r="P465"/>
  <c r="BI457"/>
  <c r="BH457"/>
  <c r="BG457"/>
  <c r="BF457"/>
  <c r="T457"/>
  <c r="R457"/>
  <c r="P457"/>
  <c r="BI454"/>
  <c r="BH454"/>
  <c r="BG454"/>
  <c r="BF454"/>
  <c r="T454"/>
  <c r="R454"/>
  <c r="P454"/>
  <c r="BI450"/>
  <c r="BH450"/>
  <c r="BG450"/>
  <c r="BF450"/>
  <c r="T450"/>
  <c r="R450"/>
  <c r="P450"/>
  <c r="BI444"/>
  <c r="BH444"/>
  <c r="BG444"/>
  <c r="BF444"/>
  <c r="T444"/>
  <c r="R444"/>
  <c r="P444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5"/>
  <c r="BH425"/>
  <c r="BG425"/>
  <c r="BF425"/>
  <c r="T425"/>
  <c r="R425"/>
  <c r="P425"/>
  <c r="BI419"/>
  <c r="BH419"/>
  <c r="BG419"/>
  <c r="BF419"/>
  <c r="T419"/>
  <c r="R419"/>
  <c r="P419"/>
  <c r="BI415"/>
  <c r="BH415"/>
  <c r="BG415"/>
  <c r="BF415"/>
  <c r="T415"/>
  <c r="R415"/>
  <c r="P415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4"/>
  <c r="BH384"/>
  <c r="BG384"/>
  <c r="BF384"/>
  <c r="T384"/>
  <c r="R384"/>
  <c r="P384"/>
  <c r="BI380"/>
  <c r="BH380"/>
  <c r="BG380"/>
  <c r="BF380"/>
  <c r="T380"/>
  <c r="R380"/>
  <c r="P380"/>
  <c r="BI374"/>
  <c r="BH374"/>
  <c r="BG374"/>
  <c r="BF374"/>
  <c r="T374"/>
  <c r="R374"/>
  <c r="P374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0"/>
  <c r="BH350"/>
  <c r="BG350"/>
  <c r="BF350"/>
  <c r="T350"/>
  <c r="R350"/>
  <c r="P350"/>
  <c r="BI341"/>
  <c r="BH341"/>
  <c r="BG341"/>
  <c r="BF341"/>
  <c r="T341"/>
  <c r="R341"/>
  <c r="P341"/>
  <c r="BI335"/>
  <c r="BH335"/>
  <c r="BG335"/>
  <c r="BF335"/>
  <c r="T335"/>
  <c r="R335"/>
  <c r="P335"/>
  <c r="BI329"/>
  <c r="BH329"/>
  <c r="BG329"/>
  <c r="BF329"/>
  <c r="T329"/>
  <c r="R329"/>
  <c r="P329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6"/>
  <c r="BH306"/>
  <c r="BG306"/>
  <c r="BF306"/>
  <c r="T306"/>
  <c r="R306"/>
  <c r="P306"/>
  <c r="BI302"/>
  <c r="BH302"/>
  <c r="BG302"/>
  <c r="BF302"/>
  <c r="T302"/>
  <c r="R302"/>
  <c r="P302"/>
  <c r="BI297"/>
  <c r="BH297"/>
  <c r="BG297"/>
  <c r="BF297"/>
  <c r="T297"/>
  <c r="R297"/>
  <c r="P297"/>
  <c r="BI293"/>
  <c r="BH293"/>
  <c r="BG293"/>
  <c r="BF293"/>
  <c r="T293"/>
  <c r="T292"/>
  <c r="R293"/>
  <c r="R292"/>
  <c r="P293"/>
  <c r="P292"/>
  <c r="BI289"/>
  <c r="BH289"/>
  <c r="BG289"/>
  <c r="BF289"/>
  <c r="T289"/>
  <c r="T288"/>
  <c r="R289"/>
  <c r="R288"/>
  <c r="P289"/>
  <c r="P288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2"/>
  <c r="BH272"/>
  <c r="BG272"/>
  <c r="BF272"/>
  <c r="T272"/>
  <c r="T271"/>
  <c r="R272"/>
  <c r="R271"/>
  <c r="P272"/>
  <c r="P271"/>
  <c r="BI267"/>
  <c r="BH267"/>
  <c r="BG267"/>
  <c r="BF267"/>
  <c r="T267"/>
  <c r="R267"/>
  <c r="P267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8"/>
  <c r="BH248"/>
  <c r="BG248"/>
  <c r="BF248"/>
  <c r="T248"/>
  <c r="T247"/>
  <c r="R248"/>
  <c r="R247"/>
  <c r="P248"/>
  <c r="P247"/>
  <c r="BI243"/>
  <c r="BH243"/>
  <c r="BG243"/>
  <c r="BF243"/>
  <c r="T243"/>
  <c r="R243"/>
  <c r="P243"/>
  <c r="BI239"/>
  <c r="BH239"/>
  <c r="BG239"/>
  <c r="BF239"/>
  <c r="T239"/>
  <c r="R239"/>
  <c r="P239"/>
  <c r="BI232"/>
  <c r="BH232"/>
  <c r="BG232"/>
  <c r="BF232"/>
  <c r="T232"/>
  <c r="R232"/>
  <c r="P232"/>
  <c r="BI228"/>
  <c r="BH228"/>
  <c r="BG228"/>
  <c r="BF228"/>
  <c r="T228"/>
  <c r="R228"/>
  <c r="P228"/>
  <c r="BI215"/>
  <c r="BH215"/>
  <c r="BG215"/>
  <c r="BF215"/>
  <c r="T215"/>
  <c r="R215"/>
  <c r="P215"/>
  <c r="BI211"/>
  <c r="BH211"/>
  <c r="BG211"/>
  <c r="BF211"/>
  <c r="T211"/>
  <c r="R211"/>
  <c r="P211"/>
  <c r="BI205"/>
  <c r="BH205"/>
  <c r="BG205"/>
  <c r="BF205"/>
  <c r="T205"/>
  <c r="R205"/>
  <c r="P205"/>
  <c r="BI201"/>
  <c r="BH201"/>
  <c r="BG201"/>
  <c r="BF201"/>
  <c r="T201"/>
  <c r="R201"/>
  <c r="P201"/>
  <c r="BI195"/>
  <c r="BH195"/>
  <c r="BG195"/>
  <c r="BF195"/>
  <c r="T195"/>
  <c r="R195"/>
  <c r="P195"/>
  <c r="BI191"/>
  <c r="BH191"/>
  <c r="BG191"/>
  <c r="BF191"/>
  <c r="T191"/>
  <c r="R191"/>
  <c r="P191"/>
  <c r="BI185"/>
  <c r="BH185"/>
  <c r="BG185"/>
  <c r="BF185"/>
  <c r="T185"/>
  <c r="R185"/>
  <c r="P185"/>
  <c r="BI181"/>
  <c r="BH181"/>
  <c r="BG181"/>
  <c r="BF181"/>
  <c r="T181"/>
  <c r="R181"/>
  <c r="P181"/>
  <c r="BI173"/>
  <c r="BH173"/>
  <c r="BG173"/>
  <c r="BF173"/>
  <c r="T173"/>
  <c r="R173"/>
  <c r="P173"/>
  <c r="BI168"/>
  <c r="BH168"/>
  <c r="BG168"/>
  <c r="BF168"/>
  <c r="T168"/>
  <c r="R168"/>
  <c r="P168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F95"/>
  <c r="E93"/>
  <c r="F52"/>
  <c r="E50"/>
  <c r="J24"/>
  <c r="E24"/>
  <c r="J98"/>
  <c r="J23"/>
  <c r="J21"/>
  <c r="E21"/>
  <c r="J54"/>
  <c r="J20"/>
  <c r="J18"/>
  <c r="E18"/>
  <c r="F98"/>
  <c r="J17"/>
  <c r="J15"/>
  <c r="E15"/>
  <c r="F97"/>
  <c r="J14"/>
  <c r="J12"/>
  <c r="J52"/>
  <c r="E7"/>
  <c r="E91"/>
  <c i="1" r="L50"/>
  <c r="AM50"/>
  <c r="AM49"/>
  <c r="L49"/>
  <c r="AM47"/>
  <c r="L47"/>
  <c r="L45"/>
  <c r="L44"/>
  <c i="2" r="J415"/>
  <c r="BK228"/>
  <c r="J543"/>
  <c r="BK397"/>
  <c r="J162"/>
  <c r="BK469"/>
  <c r="BK306"/>
  <c r="BK141"/>
  <c r="J492"/>
  <c r="BK302"/>
  <c r="J215"/>
  <c r="J482"/>
  <c r="BK380"/>
  <c r="J191"/>
  <c r="BK537"/>
  <c r="J315"/>
  <c r="BK137"/>
  <c r="BK401"/>
  <c r="BK293"/>
  <c r="BK185"/>
  <c r="J374"/>
  <c r="J262"/>
  <c r="BK144"/>
  <c r="J488"/>
  <c r="J367"/>
  <c r="J141"/>
  <c r="BK488"/>
  <c r="J405"/>
  <c r="BK201"/>
  <c r="BK363"/>
  <c r="BK319"/>
  <c r="J144"/>
  <c r="BK341"/>
  <c r="BK248"/>
  <c r="J127"/>
  <c r="BK405"/>
  <c r="BK289"/>
  <c r="BK492"/>
  <c r="J306"/>
  <c r="J131"/>
  <c r="J555"/>
  <c r="J302"/>
  <c r="J158"/>
  <c r="J469"/>
  <c r="BK323"/>
  <c r="BK254"/>
  <c r="J119"/>
  <c r="J457"/>
  <c r="J335"/>
  <c r="BK181"/>
  <c r="BK465"/>
  <c r="J319"/>
  <c r="BK529"/>
  <c r="BK335"/>
  <c r="J205"/>
  <c r="J454"/>
  <c r="BK283"/>
  <c r="BK150"/>
  <c r="J419"/>
  <c r="BK262"/>
  <c r="BK109"/>
  <c r="J474"/>
  <c r="J409"/>
  <c r="BK239"/>
  <c r="J562"/>
  <c r="BK350"/>
  <c r="BK211"/>
  <c r="J525"/>
  <c r="J350"/>
  <c r="J280"/>
  <c r="BK162"/>
  <c i="3" r="BK94"/>
  <c i="2" r="J401"/>
  <c r="J185"/>
  <c r="J430"/>
  <c r="J277"/>
  <c r="J109"/>
  <c r="BK415"/>
  <c r="J254"/>
  <c r="BK430"/>
  <c r="J293"/>
  <c r="J228"/>
  <c i="3" r="J90"/>
  <c i="2" r="BK205"/>
  <c r="BK551"/>
  <c r="J380"/>
  <c r="J211"/>
  <c r="J113"/>
  <c r="BK384"/>
  <c r="BK215"/>
  <c r="BK497"/>
  <c r="BK359"/>
  <c r="BK232"/>
  <c i="3" r="J86"/>
  <c i="2" r="J393"/>
  <c r="J137"/>
  <c r="J438"/>
  <c r="J232"/>
  <c r="J105"/>
  <c r="J359"/>
  <c r="J243"/>
  <c r="BK525"/>
  <c r="BK367"/>
  <c r="J239"/>
  <c i="3" r="F37"/>
  <c i="2" r="J547"/>
  <c r="J286"/>
  <c r="BK119"/>
  <c r="J450"/>
  <c r="BK258"/>
  <c r="J551"/>
  <c r="BK482"/>
  <c r="BK243"/>
  <c i="3" r="J94"/>
  <c i="2" r="J425"/>
  <c r="BK297"/>
  <c r="BK105"/>
  <c r="BK543"/>
  <c r="BK311"/>
  <c r="BK127"/>
  <c r="BK457"/>
  <c r="J341"/>
  <c r="BK191"/>
  <c r="J363"/>
  <c r="BK277"/>
  <c r="J181"/>
  <c r="J529"/>
  <c r="J397"/>
  <c r="BK173"/>
  <c r="BK454"/>
  <c r="BK419"/>
  <c r="J168"/>
  <c r="BK474"/>
  <c r="J329"/>
  <c r="J201"/>
  <c r="BK547"/>
  <c r="BK286"/>
  <c r="J173"/>
  <c i="3" r="BK86"/>
  <c i="2" r="J497"/>
  <c r="BK280"/>
  <c r="BK562"/>
  <c r="BK425"/>
  <c r="BK272"/>
  <c r="J123"/>
  <c r="BK409"/>
  <c r="BK267"/>
  <c r="BK555"/>
  <c r="J384"/>
  <c r="J267"/>
  <c r="BK168"/>
  <c r="J465"/>
  <c r="J311"/>
  <c r="BK154"/>
  <c r="BK444"/>
  <c r="BK329"/>
  <c r="BK195"/>
  <c r="J478"/>
  <c r="J323"/>
  <c r="BK131"/>
  <c r="BK438"/>
  <c r="J297"/>
  <c r="J195"/>
  <c i="3" r="BK90"/>
  <c i="2" r="BK478"/>
  <c r="J248"/>
  <c r="BK450"/>
  <c r="BK374"/>
  <c r="J150"/>
  <c r="J537"/>
  <c r="J289"/>
  <c i="1" r="AS54"/>
  <c i="2" r="BK158"/>
  <c r="J444"/>
  <c r="BK315"/>
  <c r="BK113"/>
  <c r="J434"/>
  <c r="J258"/>
  <c r="BK434"/>
  <c r="J283"/>
  <c r="BK123"/>
  <c r="BK393"/>
  <c r="J272"/>
  <c r="J154"/>
  <c l="1" r="T104"/>
  <c r="P118"/>
  <c r="BK149"/>
  <c r="J149"/>
  <c r="J65"/>
  <c r="BK200"/>
  <c r="J200"/>
  <c r="J67"/>
  <c r="BK227"/>
  <c r="J227"/>
  <c r="J68"/>
  <c r="T238"/>
  <c r="BK253"/>
  <c r="J253"/>
  <c r="J71"/>
  <c r="R276"/>
  <c r="R282"/>
  <c r="BK322"/>
  <c r="J322"/>
  <c r="J79"/>
  <c r="R322"/>
  <c r="BK418"/>
  <c r="J418"/>
  <c r="J80"/>
  <c r="T418"/>
  <c r="R491"/>
  <c r="P104"/>
  <c r="P103"/>
  <c r="BK118"/>
  <c r="J118"/>
  <c r="J63"/>
  <c r="T149"/>
  <c r="T148"/>
  <c r="T200"/>
  <c r="R227"/>
  <c r="P238"/>
  <c r="P253"/>
  <c r="T276"/>
  <c r="R296"/>
  <c r="R104"/>
  <c r="R118"/>
  <c r="R149"/>
  <c r="R148"/>
  <c r="P200"/>
  <c r="T227"/>
  <c r="BK238"/>
  <c r="J238"/>
  <c r="J69"/>
  <c r="R253"/>
  <c r="P276"/>
  <c r="BK282"/>
  <c r="J282"/>
  <c r="J75"/>
  <c r="T282"/>
  <c r="BK296"/>
  <c r="J296"/>
  <c r="J78"/>
  <c r="T296"/>
  <c r="R418"/>
  <c r="P491"/>
  <c r="BK104"/>
  <c r="J104"/>
  <c r="J62"/>
  <c r="T118"/>
  <c r="P149"/>
  <c r="P148"/>
  <c r="R200"/>
  <c r="R180"/>
  <c r="P227"/>
  <c r="R238"/>
  <c r="T253"/>
  <c r="BK276"/>
  <c r="J276"/>
  <c r="J74"/>
  <c r="P282"/>
  <c r="P296"/>
  <c r="P322"/>
  <c r="T322"/>
  <c r="P418"/>
  <c r="BK491"/>
  <c r="J491"/>
  <c r="J81"/>
  <c r="T491"/>
  <c r="BK271"/>
  <c r="J271"/>
  <c r="J72"/>
  <c r="BK292"/>
  <c r="J292"/>
  <c r="J77"/>
  <c i="3" r="BK85"/>
  <c r="J85"/>
  <c r="J61"/>
  <c r="BK93"/>
  <c r="J93"/>
  <c r="J63"/>
  <c i="2" r="BK247"/>
  <c r="J247"/>
  <c r="J70"/>
  <c r="BK288"/>
  <c r="J288"/>
  <c r="J76"/>
  <c i="3" r="BK89"/>
  <c r="J89"/>
  <c r="J62"/>
  <c r="J52"/>
  <c r="F55"/>
  <c r="E48"/>
  <c r="J54"/>
  <c r="BE94"/>
  <c i="2" r="BK148"/>
  <c r="J148"/>
  <c r="J64"/>
  <c i="1" r="BD56"/>
  <c i="2" r="BK103"/>
  <c i="3" r="BE86"/>
  <c r="BE90"/>
  <c i="2" r="E48"/>
  <c r="F54"/>
  <c r="J55"/>
  <c r="J97"/>
  <c r="BE109"/>
  <c r="BE131"/>
  <c r="BE137"/>
  <c r="BE162"/>
  <c r="BE185"/>
  <c r="BE201"/>
  <c r="BE205"/>
  <c r="BE258"/>
  <c r="BE286"/>
  <c r="BE306"/>
  <c r="BE315"/>
  <c r="BE329"/>
  <c r="BE397"/>
  <c r="BE401"/>
  <c r="BE405"/>
  <c r="BE419"/>
  <c r="BE444"/>
  <c r="BE454"/>
  <c r="BE457"/>
  <c r="BE474"/>
  <c r="BE488"/>
  <c r="BE497"/>
  <c r="BE543"/>
  <c r="BE547"/>
  <c r="J95"/>
  <c r="BE105"/>
  <c r="BE150"/>
  <c r="BE168"/>
  <c r="BE228"/>
  <c r="BE232"/>
  <c r="BE277"/>
  <c r="BE311"/>
  <c r="BE367"/>
  <c r="BE374"/>
  <c r="BE380"/>
  <c r="BE393"/>
  <c r="BE415"/>
  <c r="BE425"/>
  <c r="BE482"/>
  <c r="BE529"/>
  <c r="BE555"/>
  <c r="BE562"/>
  <c r="F55"/>
  <c r="BE123"/>
  <c r="BE141"/>
  <c r="BE154"/>
  <c r="BE173"/>
  <c r="BE181"/>
  <c r="BE215"/>
  <c r="BE243"/>
  <c r="BE248"/>
  <c r="BE262"/>
  <c r="BE280"/>
  <c r="BE289"/>
  <c r="BE293"/>
  <c r="BE297"/>
  <c r="BE335"/>
  <c r="BE363"/>
  <c r="BE384"/>
  <c r="BE409"/>
  <c r="BE469"/>
  <c r="BE478"/>
  <c r="BE537"/>
  <c r="BE551"/>
  <c r="BE113"/>
  <c r="BE119"/>
  <c r="BE127"/>
  <c r="BE144"/>
  <c r="BE158"/>
  <c r="BE191"/>
  <c r="BE195"/>
  <c r="BE211"/>
  <c r="BE239"/>
  <c r="BE254"/>
  <c r="BE267"/>
  <c r="BE272"/>
  <c r="BE283"/>
  <c r="BE302"/>
  <c r="BE319"/>
  <c r="BE323"/>
  <c r="BE341"/>
  <c r="BE350"/>
  <c r="BE359"/>
  <c r="BE430"/>
  <c r="BE434"/>
  <c r="BE438"/>
  <c r="BE450"/>
  <c r="BE465"/>
  <c r="BE492"/>
  <c r="BE525"/>
  <c i="3" r="F34"/>
  <c i="1" r="BA56"/>
  <c i="2" r="F36"/>
  <c i="1" r="BC55"/>
  <c i="2" r="F34"/>
  <c i="1" r="BA55"/>
  <c i="3" r="F35"/>
  <c i="1" r="BB56"/>
  <c i="3" r="F36"/>
  <c i="1" r="BC56"/>
  <c i="2" r="J34"/>
  <c i="1" r="AW55"/>
  <c i="2" r="F37"/>
  <c i="1" r="BD55"/>
  <c r="BD54"/>
  <c r="W33"/>
  <c i="2" r="F35"/>
  <c i="1" r="BB55"/>
  <c i="3" r="J34"/>
  <c i="1" r="AW56"/>
  <c i="2" l="1" r="P180"/>
  <c r="T180"/>
  <c r="R103"/>
  <c r="R102"/>
  <c r="P102"/>
  <c r="P275"/>
  <c r="T275"/>
  <c r="R275"/>
  <c r="T103"/>
  <c r="T102"/>
  <c r="T101"/>
  <c r="BK180"/>
  <c r="J180"/>
  <c r="J66"/>
  <c r="BK275"/>
  <c r="J275"/>
  <c r="J73"/>
  <c i="3" r="BK84"/>
  <c r="J84"/>
  <c r="J60"/>
  <c i="2" r="J103"/>
  <c r="J61"/>
  <c i="3" r="F33"/>
  <c i="1" r="AZ56"/>
  <c i="2" r="J33"/>
  <c i="1" r="AV55"/>
  <c r="AT55"/>
  <c r="BB54"/>
  <c r="W31"/>
  <c i="3" r="J33"/>
  <c i="1" r="AV56"/>
  <c r="AT56"/>
  <c r="BA54"/>
  <c r="W30"/>
  <c r="BC54"/>
  <c r="W32"/>
  <c i="2" r="F33"/>
  <c i="1" r="AZ55"/>
  <c i="2" l="1" r="P101"/>
  <c i="1" r="AU55"/>
  <c i="2" r="R101"/>
  <c r="BK102"/>
  <c r="J102"/>
  <c r="J60"/>
  <c i="3" r="BK83"/>
  <c r="J83"/>
  <c i="1" r="AU54"/>
  <c i="3" r="J30"/>
  <c i="1" r="AG56"/>
  <c r="AX54"/>
  <c r="AW54"/>
  <c r="AK30"/>
  <c r="AY54"/>
  <c r="AZ54"/>
  <c r="W29"/>
  <c i="3" l="1" r="J39"/>
  <c i="2" r="BK101"/>
  <c r="J101"/>
  <c r="J59"/>
  <c i="3" r="J59"/>
  <c i="1" r="AN56"/>
  <c r="AV54"/>
  <c r="AK29"/>
  <c i="2" l="1" r="J30"/>
  <c i="1" r="AG55"/>
  <c r="AG54"/>
  <c r="AK26"/>
  <c r="AT54"/>
  <c l="1" r="AN55"/>
  <c i="2" r="J39"/>
  <c i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<sst xmlns="http://schemas.openxmlformats.org/spreadsheetml/2006/main">
  <si>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</si>
  <si>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</si>
  <si>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</si>
  <si>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</si>
  <si>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</si>
  <si>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{b5269ca1-2ead-4e3b-a4c3-73691e1dc238}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</si>
  <si>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</si>
  <si>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</si>
  <si>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</si>
  <si>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</si>
  <si>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</si>
  <si>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</si>
  <si>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</si>
  <si>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</si>
  <si>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2025/01/05A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</si>
  <si>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</si>
  <si>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</si>
  <si>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Úprava sanitárního zařízení DDM Bílina</t>
  </si>
  <si>
    <t>KSO:</t>
  </si>
  <si>
    <t/>
  </si>
  <si>
    <t>CC-CZ:</t>
  </si>
  <si>
    <t>Místo:</t>
  </si>
  <si>
    <t xml:space="preserve"> </t>
  </si>
  <si>
    <t>Datum:</t>
  </si>
  <si>
    <t>15. 1. 2025</t>
  </si>
  <si>
    <t>Zadavatel:</t>
  </si>
  <si>
    <t>IČ:</t>
  </si>
  <si>
    <t>00266230</t>
  </si>
  <si>
    <t>Město Bílina, Břežánská 50/4,418 01 Bílina</t>
  </si>
  <si>
    <t>DIČ:</t>
  </si>
  <si>
    <t>CZ00266230</t>
  </si>
  <si>
    <t>Účastník:</t>
  </si>
  <si>
    <t>Vyplň údaj</t>
  </si>
  <si>
    <t>Projektant:</t>
  </si>
  <si>
    <t>True</t>
  </si>
  <si>
    <t>Zpracovatel:</t>
  </si>
  <si>
    <t>44233965</t>
  </si>
  <si>
    <t>Ing. Jaromír Pýcha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</si>
  <si>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</si>
  <si>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</si>
  <si>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</si>
  <si>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</si>
  <si>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</si>
  <si>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</si>
  <si>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</si>
  <si>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</si>
  <si>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</si>
  <si>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</si>
  <si>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</si>
  <si>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</si>
  <si>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</si>
  <si>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</si>
  <si>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</si>
  <si>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</si>
  <si>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</si>
  <si>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</si>
  <si>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</si>
  <si>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</si>
  <si>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</si>
  <si>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</si>
  <si>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</si>
  <si>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</si>
  <si>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</si>
  <si>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</si>
  <si>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</si>
  <si>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</si>
  <si>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</si>
  <si>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</si>
  <si>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</si>
  <si>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</si>
  <si>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</si>
  <si>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</si>
  <si>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</si>
  <si>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</si>
  <si>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</si>
  <si>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</si>
  <si>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</si>
  <si>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</si>
  <si>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</si>
  <si>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</si>
  <si>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práce</t>
  </si>
  <si>
    <t>STA</t>
  </si>
  <si>
    <t>{bdbe6390-d89c-4c94-b421-a5b0cb600f46}</t>
  </si>
  <si>
    <t>2</t>
  </si>
  <si>
    <t>VRN</t>
  </si>
  <si>
    <t>{85898634-097d-4b19-a4d6-3b32e3d1ff69}</t>
  </si>
  <si>
    <t>bour_sprch</t>
  </si>
  <si>
    <t>bouráná podlaha sprchový kout</t>
  </si>
  <si>
    <t>m2</t>
  </si>
  <si>
    <t>1,923</t>
  </si>
  <si>
    <t>3</t>
  </si>
  <si>
    <t>maz_dopl</t>
  </si>
  <si>
    <t>doplnění mazaniny po odbourání sprchových koutů</t>
  </si>
  <si>
    <t>KRYCÍ LIST SOUPISU PRACÍ</t>
  </si>
  <si>
    <t>obkl_novy</t>
  </si>
  <si>
    <t>nový obklad stěny</t>
  </si>
  <si>
    <t>13,701</t>
  </si>
  <si>
    <t>obklad_puvod</t>
  </si>
  <si>
    <t>odsekání původních obkladů</t>
  </si>
  <si>
    <t>16,166</t>
  </si>
  <si>
    <t>obvod_dlažba</t>
  </si>
  <si>
    <t>obvod nová dlaŽba</t>
  </si>
  <si>
    <t>29,38</t>
  </si>
  <si>
    <t>podl_celk</t>
  </si>
  <si>
    <t>podlaha koupelna, prádelna, WC - celkem</t>
  </si>
  <si>
    <t>19,574</t>
  </si>
  <si>
    <t>Objekt:</t>
  </si>
  <si>
    <t>pric_nov</t>
  </si>
  <si>
    <t>příčky nové</t>
  </si>
  <si>
    <t>2,604</t>
  </si>
  <si>
    <t>1 - Stavební práce</t>
  </si>
  <si>
    <t>pric_puvod</t>
  </si>
  <si>
    <t>původní příčky</t>
  </si>
  <si>
    <t>4,37</t>
  </si>
  <si>
    <t>sprch_kout</t>
  </si>
  <si>
    <t>sprchový kout</t>
  </si>
  <si>
    <t>1,1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</si>
  <si>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</si>
  <si>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</si>
  <si>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</si>
  <si>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</si>
  <si>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</si>
  <si>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</si>
  <si>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  34 - Stěny a příčky</t>
  </si>
  <si>
    <t xml:space="preserve">      63 - Podlahy a podlahové konstrukce</t>
  </si>
  <si>
    <t xml:space="preserve">    6 - Úpravy povrchů, podlahy a osazování výplní</t>
  </si>
  <si>
    <t xml:space="preserve">      61 - Úprava povrchů vnitřních</t>
  </si>
  <si>
    <t xml:space="preserve">    9 - Ostatní konstrukce a práce, bourání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</si>
  <si>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</si>
  <si>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</si>
  <si>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</si>
  <si>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  98 - Demolice a sanace</t>
  </si>
  <si>
    <t xml:space="preserve">      997 - Přesun sutě</t>
  </si>
  <si>
    <t xml:space="preserve">  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</si>
  <si>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</si>
  <si>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</si>
  <si>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</si>
  <si>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</si>
  <si>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</si>
  <si>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</si>
  <si>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</si>
  <si>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</si>
  <si>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</si>
  <si>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</si>
  <si>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</si>
  <si>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</si>
  <si>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</si>
  <si>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</si>
  <si>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</si>
  <si>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</si>
  <si>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</si>
  <si>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</si>
  <si>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</si>
  <si>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</si>
  <si>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</si>
  <si>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</si>
  <si>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</si>
  <si>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</si>
  <si>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</si>
  <si>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</si>
  <si>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34</t>
  </si>
  <si>
    <t>Stěny a příčky</t>
  </si>
  <si>
    <t>K</t>
  </si>
  <si>
    <t>342272225</t>
  </si>
  <si>
    <t>Příčka z pórobetonových hladkých tvárnic na tenkovrstvou maltu tl 100 mm</t>
  </si>
  <si>
    <t>CS ÚRS 2025 01</t>
  </si>
  <si>
    <t>4</t>
  </si>
  <si>
    <t>480699747</t>
  </si>
  <si>
    <t>PP</t>
  </si>
  <si>
    <t>Příčky z pórobetonových tvárnic hladkých na tenké maltové lože objemová hmotnost do 500 kg/m3, tloušťka příčky 100 mm</t>
  </si>
  <si>
    <t>Online PSC</t>
  </si>
  <si>
    <t>https://podminky.urs.cz/item/CS_URS_2025_01/342272225</t>
  </si>
  <si>
    <t>VV</t>
  </si>
  <si>
    <t>342291121</t>
  </si>
  <si>
    <t>Ukotvení příček k cihelným konstrukcím plochými kotvami</t>
  </si>
  <si>
    <t>m</t>
  </si>
  <si>
    <t>-268228076</t>
  </si>
  <si>
    <t>Ukotvení příček plochými kotvami, do konstrukce cihelné</t>
  </si>
  <si>
    <t>https://podminky.urs.cz/item/CS_URS_2025_01/342291121</t>
  </si>
  <si>
    <t>1,52+0,65</t>
  </si>
  <si>
    <t>619995001</t>
  </si>
  <si>
    <t>Začištění omítek kolem oken, dveří, podlah nebo obkladů</t>
  </si>
  <si>
    <t>1068288708</t>
  </si>
  <si>
    <t>Začištění omítek (s dodáním hmot) kolem oken, dveří, podlah, obkladů apod.</t>
  </si>
  <si>
    <t>https://podminky.urs.cz/item/CS_URS_2025_01/619995001</t>
  </si>
  <si>
    <t>1,52</t>
  </si>
  <si>
    <t>63</t>
  </si>
  <si>
    <t>Podlahy a podlahové konstrukce</t>
  </si>
  <si>
    <t>631312131</t>
  </si>
  <si>
    <t>Doplnění dosavadních mazanin betonem prostým plochy do 4 m2 tloušťky přes 80 mm</t>
  </si>
  <si>
    <t>m3</t>
  </si>
  <si>
    <t>-1959842109</t>
  </si>
  <si>
    <t>Doplnění dosavadních mazanin prostým betonem s dodáním hmot, bez potěru, plochy jednotlivě přes 1 m2 do 4 m2 a tl. přes 80 mm</t>
  </si>
  <si>
    <t>https://podminky.urs.cz/item/CS_URS_2025_01/631312131</t>
  </si>
  <si>
    <t>maz_dopl*0,1</t>
  </si>
  <si>
    <t>5</t>
  </si>
  <si>
    <t>631319012</t>
  </si>
  <si>
    <t>Příplatek k mazanině tl přes 80 do 120 mm za přehlazení povrchu</t>
  </si>
  <si>
    <t>-1868455240</t>
  </si>
  <si>
    <t>Příplatek k cenám mazanin za úpravu povrchu mazaniny přehlazením, mazanina tl. přes 80 do 120 mm</t>
  </si>
  <si>
    <t>https://podminky.urs.cz/item/CS_URS_2025_01/631319012</t>
  </si>
  <si>
    <t>6</t>
  </si>
  <si>
    <t>631319173</t>
  </si>
  <si>
    <t>Příplatek k mazanině tl přes 80 do 120 mm za stržení povrchu spodní vrstvy před vložením výztuže</t>
  </si>
  <si>
    <t>21979199</t>
  </si>
  <si>
    <t>Příplatek k cenám mazanin za stržení povrchu spodní vrstvy mazaniny latí před vložením výztuže nebo pletiva pro tl. obou vrstev mazaniny přes 80 do 120 mm</t>
  </si>
  <si>
    <t>https://podminky.urs.cz/item/CS_URS_2025_01/631319173</t>
  </si>
  <si>
    <t>7</t>
  </si>
  <si>
    <t>631362021</t>
  </si>
  <si>
    <t>Výztuž mazanin svařovanými sítěmi Kari</t>
  </si>
  <si>
    <t>t</t>
  </si>
  <si>
    <t>779212824</t>
  </si>
  <si>
    <t>Výztuž mazanin ze svařovaných sítí z drátů typu KARI</t>
  </si>
  <si>
    <t>https://podminky.urs.cz/item/CS_URS_2025_01/631362021</t>
  </si>
  <si>
    <t>KARI síť 100 x 100 x 6 mm - á 4,335 kg/m2</t>
  </si>
  <si>
    <t>maz_dopl*4,335/1000</t>
  </si>
  <si>
    <t>0,008*1,2 'Přepočtené koeficientem množství</t>
  </si>
  <si>
    <t>8</t>
  </si>
  <si>
    <t>632481213</t>
  </si>
  <si>
    <t>Separační vrstva z PE fólie</t>
  </si>
  <si>
    <t>-1351046546</t>
  </si>
  <si>
    <t>Separační vrstva k oddělení podlahových vrstev z polyetylénové fólie</t>
  </si>
  <si>
    <t>https://podminky.urs.cz/item/CS_URS_2025_01/632481213</t>
  </si>
  <si>
    <t>9</t>
  </si>
  <si>
    <t>632683113</t>
  </si>
  <si>
    <t>Sešívání trhlin v betonových podlahách ocelovými sponkami ve vzdálenosti přes 15 do 20 cm</t>
  </si>
  <si>
    <t>82602453</t>
  </si>
  <si>
    <t>Sešívání trhlin v betonových podlahách ocelovými sponkami se zálivkou pryskyřicí vzdálenosti sponek přes 15 do 20 cm</t>
  </si>
  <si>
    <t>https://podminky.urs.cz/item/CS_URS_2025_01/632683113</t>
  </si>
  <si>
    <t>10</t>
  </si>
  <si>
    <t>635211411</t>
  </si>
  <si>
    <t>Doplnění násypů pod podlahy, mazaniny a dlažby perlitem pl do 2 m2</t>
  </si>
  <si>
    <t>246297145</t>
  </si>
  <si>
    <t>Doplnění násypu pod podlahy a dlažby perlitem (s dodáním hmot), s udusáním a urovnáním povrchu násypu plochy jednotlivě do 2 m2</t>
  </si>
  <si>
    <t>https://podminky.urs.cz/item/CS_URS_2025_01/635211411</t>
  </si>
  <si>
    <t>maz_dopl*0,05</t>
  </si>
  <si>
    <t>Úpravy povrchů, podlahy a osazování výplní</t>
  </si>
  <si>
    <t>61</t>
  </si>
  <si>
    <t>Úprava povrchů vnitřních</t>
  </si>
  <si>
    <t>11</t>
  </si>
  <si>
    <t>612131101</t>
  </si>
  <si>
    <t>Cementový postřik vnitřních stěn nanášený celoplošně ručně</t>
  </si>
  <si>
    <t>11752944</t>
  </si>
  <si>
    <t>Podkladní a spojovací vrstva vnitřních omítaných ploch cementový postřik nanášený ručně celoplošně stěn</t>
  </si>
  <si>
    <t>https://podminky.urs.cz/item/CS_URS_2025_01/612131101</t>
  </si>
  <si>
    <t>612135001</t>
  </si>
  <si>
    <t>Vyrovnání podkladu vnitřních stěn maltou vápenocementovou tl do 10 mm</t>
  </si>
  <si>
    <t>414545390</t>
  </si>
  <si>
    <t>Vyrovnání nerovností podkladu vnitřních omítaných ploch maltou, tl. do 10 mm vápenocementovou stěn</t>
  </si>
  <si>
    <t>https://podminky.urs.cz/item/CS_URS_2025_01/612135001</t>
  </si>
  <si>
    <t>13</t>
  </si>
  <si>
    <t>612325111</t>
  </si>
  <si>
    <t>Vápenocementová hladká omítka rýh ve stěnách š do 150 mm</t>
  </si>
  <si>
    <t>-1574601961</t>
  </si>
  <si>
    <t>Vápenocementová omítka rýh hladká, ve stěnách, šířky rýhy do 150 mm</t>
  </si>
  <si>
    <t>https://podminky.urs.cz/item/CS_URS_2025_01/612325111</t>
  </si>
  <si>
    <t>(0,2+0,5)*2*0,15</t>
  </si>
  <si>
    <t>14</t>
  </si>
  <si>
    <t>613142001</t>
  </si>
  <si>
    <t>Pletivo sklovláknité vnitřních pilířů nebo sloupů vtlačené do tmelu</t>
  </si>
  <si>
    <t>1789977862</t>
  </si>
  <si>
    <t>Pletivo vnitřních ploch v ploše nebo pruzích, na plném podkladu sklovláknité vtlačené do tmelu včetně tmelu pilířů nebo sloupů</t>
  </si>
  <si>
    <t>https://podminky.urs.cz/item/CS_URS_2025_01/613142001</t>
  </si>
  <si>
    <t>pric_nov*2</t>
  </si>
  <si>
    <t>(1,52+0,65+1,1+0,1)*0,1</t>
  </si>
  <si>
    <t>Součet</t>
  </si>
  <si>
    <t>15</t>
  </si>
  <si>
    <t>619991015</t>
  </si>
  <si>
    <t>Zakrytí podlahy absorpční textilií</t>
  </si>
  <si>
    <t>971329604</t>
  </si>
  <si>
    <t>Zakrytí vnitřních ploch před znečištěním textilií absorpční včetně pozdějšího odkrytí podlah</t>
  </si>
  <si>
    <t>https://podminky.urs.cz/item/CS_URS_2025_01/619991015</t>
  </si>
  <si>
    <t>chodba</t>
  </si>
  <si>
    <t>15*1</t>
  </si>
  <si>
    <t>16</t>
  </si>
  <si>
    <t>619991011</t>
  </si>
  <si>
    <t>Obalení samostatných konstrukcí a prvků PE fólií</t>
  </si>
  <si>
    <t>45110544</t>
  </si>
  <si>
    <t>Zakrytí vnitřních ploch před znečištěním PE fólií včetně pozdějšího odkrytí samostatných konstrukcí a prvků</t>
  </si>
  <si>
    <t>https://podminky.urs.cz/item/CS_URS_2025_01/619991011</t>
  </si>
  <si>
    <t>WC, bojlery, parapety</t>
  </si>
  <si>
    <t>3,14*2*0,25*1,5*3</t>
  </si>
  <si>
    <t>(1,2*2+0,6*2)*0,35</t>
  </si>
  <si>
    <t>0,6*0,5*2*2</t>
  </si>
  <si>
    <t>Ostatní konstrukce a práce, bourání</t>
  </si>
  <si>
    <t>17</t>
  </si>
  <si>
    <t>965043331</t>
  </si>
  <si>
    <t>Bourání podkladů pod dlažby betonových s potěrem nebo teracem tl do 100 mm pl do 4 m2</t>
  </si>
  <si>
    <t>1093786054</t>
  </si>
  <si>
    <t>Bourání mazanin betonových s potěrem nebo teracem tl. do 100 mm, plochy do 4 m2</t>
  </si>
  <si>
    <t>https://podminky.urs.cz/item/CS_URS_2025_01/965043331</t>
  </si>
  <si>
    <t>18</t>
  </si>
  <si>
    <t>965046111</t>
  </si>
  <si>
    <t>Broušení stávajících betonových podlah úběr do 3 mm</t>
  </si>
  <si>
    <t>-1872652475</t>
  </si>
  <si>
    <t>https://podminky.urs.cz/item/CS_URS_2025_01/965046111</t>
  </si>
  <si>
    <t>odpočet opravená sprchová část</t>
  </si>
  <si>
    <t>-bour_sprch</t>
  </si>
  <si>
    <t>19</t>
  </si>
  <si>
    <t>965082923</t>
  </si>
  <si>
    <t>Odstranění násypů pod podlahami tl do 100 mm pl přes 2 m2</t>
  </si>
  <si>
    <t>-1374480425</t>
  </si>
  <si>
    <t>Odstranění násypu pod podlahami nebo ochranného násypu na střechách tl. do 100 mm, plochy přes 2 m2</t>
  </si>
  <si>
    <t>https://podminky.urs.cz/item/CS_URS_2025_01/965082923</t>
  </si>
  <si>
    <t>20</t>
  </si>
  <si>
    <t>977311113</t>
  </si>
  <si>
    <t>Řezání stávajících betonových mazanin nevyztužených hl do 150 mm</t>
  </si>
  <si>
    <t>-202116450</t>
  </si>
  <si>
    <t>Řezání stávajících betonových mazanin bez vyztužení hloubky přes 100 do 150 mm</t>
  </si>
  <si>
    <t>https://podminky.urs.cz/item/CS_URS_2025_01/977311113</t>
  </si>
  <si>
    <t>část kolem starých sprch</t>
  </si>
  <si>
    <t>0,92+2,09</t>
  </si>
  <si>
    <t>95</t>
  </si>
  <si>
    <t>Různé dokončovací konstrukce a práce pozemních staveb</t>
  </si>
  <si>
    <t>952901106</t>
  </si>
  <si>
    <t>Čištění budov omytí dvojitých nebo zdvojených oken nebo balkonových dveří pl přes 0,6 do 1,5 m2</t>
  </si>
  <si>
    <t>-516302944</t>
  </si>
  <si>
    <t>Čištění budov při provádění oprav a udržovacích prací oken dvojitých nebo zdvojených omytím, plochy do přes 0,6 do 1,5 m2</t>
  </si>
  <si>
    <t>https://podminky.urs.cz/item/CS_URS_2025_01/952901106</t>
  </si>
  <si>
    <t>1,8*0,8*2</t>
  </si>
  <si>
    <t>22</t>
  </si>
  <si>
    <t>952901121</t>
  </si>
  <si>
    <t>Čištění budov omytí dveří nebo vrat pl do 1,5 m2</t>
  </si>
  <si>
    <t>634711528</t>
  </si>
  <si>
    <t>Čištění budov při provádění oprav a udržovacích prací dveří nebo vrat omytím, plochy do do 1,5 m2</t>
  </si>
  <si>
    <t>https://podminky.urs.cz/item/CS_URS_2025_01/952901121</t>
  </si>
  <si>
    <t>0,7*2*2</t>
  </si>
  <si>
    <t>0,6*2*2*2</t>
  </si>
  <si>
    <t>23</t>
  </si>
  <si>
    <t>952901122</t>
  </si>
  <si>
    <t>Čištění budov omytí dveří nebo vrat pl přes 1,5 do 3,0 m2</t>
  </si>
  <si>
    <t>1746773669</t>
  </si>
  <si>
    <t>Čištění budov při provádění oprav a udržovacích prací dveří nebo vrat omytím, plochy do přes 1,5 do 3,0 m2</t>
  </si>
  <si>
    <t>https://podminky.urs.cz/item/CS_URS_2025_01/952901122</t>
  </si>
  <si>
    <t>0,8*2*2*2</t>
  </si>
  <si>
    <t>24</t>
  </si>
  <si>
    <t>952901131</t>
  </si>
  <si>
    <t>Čištění budov omytí konstrukcí nebo prvků</t>
  </si>
  <si>
    <t>1299372022</t>
  </si>
  <si>
    <t>Čištění budov při provádění oprav a udržovacích prací konstrukcí nebo prvků omytím</t>
  </si>
  <si>
    <t>https://podminky.urs.cz/item/CS_URS_2025_01/952901131</t>
  </si>
  <si>
    <t>sprch. dveře</t>
  </si>
  <si>
    <t>1*1,8*2</t>
  </si>
  <si>
    <t>zrcadlo</t>
  </si>
  <si>
    <t>0,6*1,2</t>
  </si>
  <si>
    <t>umývadla</t>
  </si>
  <si>
    <t>toalety</t>
  </si>
  <si>
    <t>0,6*0,5*2</t>
  </si>
  <si>
    <t>96</t>
  </si>
  <si>
    <t>Bourání konstrukcí</t>
  </si>
  <si>
    <t>25</t>
  </si>
  <si>
    <t>962086110</t>
  </si>
  <si>
    <t>Bourání pórobetonových příček nebo přizdívek tl do 100 mm</t>
  </si>
  <si>
    <t>-26058800</t>
  </si>
  <si>
    <t>Bourání příček nebo přizdívek z pórobetonových tvárnic, tl. do 100 mm</t>
  </si>
  <si>
    <t>https://podminky.urs.cz/item/CS_URS_2025_01/962086110</t>
  </si>
  <si>
    <t>26</t>
  </si>
  <si>
    <t>965081213</t>
  </si>
  <si>
    <t>Bourání podlah z dlaždic keramických nebo xylolitových tl do 10 mm plochy přes 1 m2</t>
  </si>
  <si>
    <t>836897613</t>
  </si>
  <si>
    <t>Bourání podlah z dlaždic bez podkladního lože nebo mazaniny, s jakoukoliv výplní spár keramických nebo xylolitových tl. do 10 mm, plochy přes 1 m2</t>
  </si>
  <si>
    <t>https://podminky.urs.cz/item/CS_URS_2025_01/965081213</t>
  </si>
  <si>
    <t>odpočet plochy příček</t>
  </si>
  <si>
    <t>-(0,92*2+0,9+1,0)*0,1</t>
  </si>
  <si>
    <t>97</t>
  </si>
  <si>
    <t>Prorážení otvorů a ostatní bourací práce</t>
  </si>
  <si>
    <t>27</t>
  </si>
  <si>
    <t>974031133</t>
  </si>
  <si>
    <t>Vysekání rýh ve zdivu cihelném hl do 50 mm š do 100 mm</t>
  </si>
  <si>
    <t>682799372</t>
  </si>
  <si>
    <t>Vysekání rýh ve zdivu cihelném na maltu vápennou nebo vápenocementovou do hl. 50 mm a šířky do 100 mm</t>
  </si>
  <si>
    <t>https://podminky.urs.cz/item/CS_URS_2025_01/974031133</t>
  </si>
  <si>
    <t>(0,2+0,5)*2</t>
  </si>
  <si>
    <t>28</t>
  </si>
  <si>
    <t>978059541</t>
  </si>
  <si>
    <t>Odsekání a odebrání obkladů stěn z vnitřních obkládaček plochy přes 1 m2</t>
  </si>
  <si>
    <t>-1678047099</t>
  </si>
  <si>
    <t>Odsekání obkladů stěn včetně otlučení podkladní omítky až na zdivo z obkládaček vnitřních, z jakýchkoliv materiálů, plochy přes 1 m2</t>
  </si>
  <si>
    <t>https://podminky.urs.cz/item/CS_URS_2025_01/978059541</t>
  </si>
  <si>
    <t>98</t>
  </si>
  <si>
    <t>Demolice a sanace</t>
  </si>
  <si>
    <t>29</t>
  </si>
  <si>
    <t>985131311</t>
  </si>
  <si>
    <t>Ruční dočištění ploch stěn, rubu kleneb a podlah ocelových kartáči</t>
  </si>
  <si>
    <t>60354962</t>
  </si>
  <si>
    <t>Očištění ploch stěn, rubu kleneb a podlah ruční dočištění ocelovými kartáči</t>
  </si>
  <si>
    <t>https://podminky.urs.cz/item/CS_URS_2025_01/985131311</t>
  </si>
  <si>
    <t>stěny po obkladech</t>
  </si>
  <si>
    <t>997</t>
  </si>
  <si>
    <t>Přesun sutě</t>
  </si>
  <si>
    <t>30</t>
  </si>
  <si>
    <t>997006012</t>
  </si>
  <si>
    <t>Ruční třídění stavebního odpadu</t>
  </si>
  <si>
    <t>-1820602830</t>
  </si>
  <si>
    <t>Úprava stavebního odpadu třídění ruční</t>
  </si>
  <si>
    <t>https://podminky.urs.cz/item/CS_URS_2025_01/997006012</t>
  </si>
  <si>
    <t>6,98</t>
  </si>
  <si>
    <t>31</t>
  </si>
  <si>
    <t>997013211</t>
  </si>
  <si>
    <t>Vnitrostaveništní doprava suti a vybouraných hmot pro budovy v do 6 m ručně</t>
  </si>
  <si>
    <t>-169341606</t>
  </si>
  <si>
    <t>Vnitrostaveništní doprava suti a vybouraných hmot vodorovně do 50 m s naložením ručně pro budovy a haly výšky do 6 m</t>
  </si>
  <si>
    <t>https://podminky.urs.cz/item/CS_URS_2025_01/997013211</t>
  </si>
  <si>
    <t>32</t>
  </si>
  <si>
    <t>997013509</t>
  </si>
  <si>
    <t>Příplatek k odvozu suti a vybouraných hmot na skládku ZKD 1 km přes 1 km</t>
  </si>
  <si>
    <t>-458711727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</si>
  <si>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</si>
  <si>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</si>
  <si>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6,98*18 'Přepočtené koeficientem množství</t>
  </si>
  <si>
    <t>33</t>
  </si>
  <si>
    <t>997013869</t>
  </si>
  <si>
    <t>Poplatek za uložení stavebního odpadu na recyklační skládce (skládkovné) ze směsí betonu, cihel a keramických výrobků kód odpadu 17 01 07</t>
  </si>
  <si>
    <t>1294647122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</si>
  <si>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</si>
  <si>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https://podminky.urs.cz/item/CS_URS_2025_01/997013869</t>
  </si>
  <si>
    <t>998</t>
  </si>
  <si>
    <t>Přesun hmot</t>
  </si>
  <si>
    <t>998018001</t>
  </si>
  <si>
    <t>Přesun hmot pro budovy ruční pro budovy v do 6 m</t>
  </si>
  <si>
    <t>74314673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</si>
  <si>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</si>
  <si>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https://podminky.urs.cz/item/CS_URS_2025_01/998018001</t>
  </si>
  <si>
    <t>PSV</t>
  </si>
  <si>
    <t>Práce a dodávky PSV</t>
  </si>
  <si>
    <t>721</t>
  </si>
  <si>
    <t>Zdravotechnika - vnitřní kanalizace</t>
  </si>
  <si>
    <t>35</t>
  </si>
  <si>
    <t>721- ZTI-Kanalizace</t>
  </si>
  <si>
    <t>kpl</t>
  </si>
  <si>
    <t>805004597</t>
  </si>
  <si>
    <t>P</t>
  </si>
  <si>
    <t xml:space="preserve">Poznámka k položce:_x000d_
obsahuje:_x000d_
demontáž části stávající kanalizace vč. likvidace - spchové vpusti, výpusti umývadel_x000d_
montáž a dodávka nových rozvodů včetně propojení a vyvedení -  posunutí 2 ks umývadel, připojení nové vpusti a sprchového nerez žlabu vč. dodávky, zkouška těsnosti</t>
  </si>
  <si>
    <t>36</t>
  </si>
  <si>
    <t>721 - 1</t>
  </si>
  <si>
    <t>Stavební přípomoce - % z ceny vnitřní kanalizace</t>
  </si>
  <si>
    <t>%</t>
  </si>
  <si>
    <t>1607837323</t>
  </si>
  <si>
    <t>Stavební přípomoce - vnitřní kanalizace</t>
  </si>
  <si>
    <t>722</t>
  </si>
  <si>
    <t>Zdravotechnika - vnitřní vodovod</t>
  </si>
  <si>
    <t>37</t>
  </si>
  <si>
    <t>722 - ZTI vodovod</t>
  </si>
  <si>
    <t>983684535</t>
  </si>
  <si>
    <t>Poznámka k položce:_x000d_
obsahuje:demontáž původních rozvodů umyvadel_x000d_
montáž a dodávka nových rozvodů vč. propojení (posunutí umývadel),rozměření a vyvedení výpustek, nástěnky, rohové ventily, pancéřové hadice pro baterie umyvadlové 2 ks,zkouška těsnosti, dezinfekce</t>
  </si>
  <si>
    <t>38</t>
  </si>
  <si>
    <t>722 - 1</t>
  </si>
  <si>
    <t xml:space="preserve">Stavební přípomoce - % z ceny vnitřního vodovodu </t>
  </si>
  <si>
    <t>657039262</t>
  </si>
  <si>
    <t>Stavební přípomoce - vnitřní vodovod</t>
  </si>
  <si>
    <t>725</t>
  </si>
  <si>
    <t>Zdravotechnika - zařizovací předměty</t>
  </si>
  <si>
    <t>39</t>
  </si>
  <si>
    <t>725 - Zařiz. předm</t>
  </si>
  <si>
    <t>Zařizovací předměty</t>
  </si>
  <si>
    <t>1647198307</t>
  </si>
  <si>
    <t xml:space="preserve">Poznámka k položce:_x000d_
obsahuje:_x000d_
demontáž zařizovacích předmětů vč. likvidace (sprchové dveře) , demontáž pro další použití (umývadla 50 cm vč. polosloupu, ,baterie sprchové umývadlové stojánkové, zásobník ručníků, zrcadlo)_x000d_
montáž a dodávka zařizovacícj předměrů (sprchové dveře skleněné 90 P,  2 ks dávkovač mýdla plast, 3 ks háčků na ruřníky), montáž zařizovacích předmětů bez dodávky (umývadlo 50 2 x kpl, baterie sprchová, stojáková umyvadlová baterie 2x,zásobník ručníků )</t>
  </si>
  <si>
    <t>741</t>
  </si>
  <si>
    <t>Elektroinstalace - silnoproud</t>
  </si>
  <si>
    <t>40</t>
  </si>
  <si>
    <t>741 - 1</t>
  </si>
  <si>
    <t xml:space="preserve">Vnitřní elektroinstalace </t>
  </si>
  <si>
    <t>-1453584098</t>
  </si>
  <si>
    <t>Poznámka k položce:_x000d_
oprava a doplnění elektro vč. vypínačů a zásuvek , revize</t>
  </si>
  <si>
    <t>766</t>
  </si>
  <si>
    <t>Konstrukce truhlářské</t>
  </si>
  <si>
    <t>41</t>
  </si>
  <si>
    <t>766660001</t>
  </si>
  <si>
    <t>Montáž dveřních křídel otvíravých jednokřídlových š do 0,8 m do ocelové zárubně</t>
  </si>
  <si>
    <t>kus</t>
  </si>
  <si>
    <t>-476642800</t>
  </si>
  <si>
    <t>Montáž dveřních křídel dřevěných nebo plastových otevíravých do ocelové zárubně povrchově upravených jednokřídlových, šířky do 800 mm</t>
  </si>
  <si>
    <t>https://podminky.urs.cz/item/CS_URS_2025_01/766660001</t>
  </si>
  <si>
    <t>WC</t>
  </si>
  <si>
    <t>42</t>
  </si>
  <si>
    <t>M</t>
  </si>
  <si>
    <t>61162072</t>
  </si>
  <si>
    <t>dveře jednokřídlé voštinové povrch laminátový plné 600x1970-2100mm</t>
  </si>
  <si>
    <t>1803914467</t>
  </si>
  <si>
    <t>43</t>
  </si>
  <si>
    <t>766660729</t>
  </si>
  <si>
    <t>Montáž dveřního interiérového kování - štítku s klikou</t>
  </si>
  <si>
    <t>791085650</t>
  </si>
  <si>
    <t>Montáž dveřních doplňků dveřního kování interiérového štítku s klikou</t>
  </si>
  <si>
    <t>https://podminky.urs.cz/item/CS_URS_2025_01/766660729</t>
  </si>
  <si>
    <t>44</t>
  </si>
  <si>
    <t>766661849</t>
  </si>
  <si>
    <t>Demontáž interiérového štítku s klikou k opětovnému použití</t>
  </si>
  <si>
    <t>-357925976</t>
  </si>
  <si>
    <t>Demontáž dveřních konstrukcí k opětovnému použití kování interiérového štítku s klikou</t>
  </si>
  <si>
    <t>https://podminky.urs.cz/item/CS_URS_2025_01/766661849</t>
  </si>
  <si>
    <t>45</t>
  </si>
  <si>
    <t>766691914</t>
  </si>
  <si>
    <t>Vyvěšení nebo zavěšení dřevěných křídel dveří pl do 2 m2</t>
  </si>
  <si>
    <t>684100649</t>
  </si>
  <si>
    <t>Ostatní práce vyvěšení nebo zavěšení křídel dřevěných dveřních, plochy do 2 m2</t>
  </si>
  <si>
    <t>https://podminky.urs.cz/item/CS_URS_2025_01/766691914</t>
  </si>
  <si>
    <t>46</t>
  </si>
  <si>
    <t>998766201</t>
  </si>
  <si>
    <t>Přesun hmot procentní pro kce truhlářské v objektech v do 6 m</t>
  </si>
  <si>
    <t>-954553442</t>
  </si>
  <si>
    <t>Přesun hmot pro konstrukce truhlářské stanovený procentní sazbou (%) z ceny vodorovná dopravní vzdálenost do 50 m základní v objektech výšky do 6 m</t>
  </si>
  <si>
    <t>https://podminky.urs.cz/item/CS_URS_2025_01/998766201</t>
  </si>
  <si>
    <t>771</t>
  </si>
  <si>
    <t>Podlahy z dlaždic</t>
  </si>
  <si>
    <t>47</t>
  </si>
  <si>
    <t>771111011</t>
  </si>
  <si>
    <t>Vysátí podkladu před pokládkou dlažby</t>
  </si>
  <si>
    <t>-2122868196</t>
  </si>
  <si>
    <t>Příprava podkladu před provedením dlažby vysátí podlah</t>
  </si>
  <si>
    <t>https://podminky.urs.cz/item/CS_URS_2025_01/771111011</t>
  </si>
  <si>
    <t>odpočet příčka</t>
  </si>
  <si>
    <t>-1,1*0,1</t>
  </si>
  <si>
    <t>48</t>
  </si>
  <si>
    <t>771121011</t>
  </si>
  <si>
    <t>Nátěr penetrační na podlahu</t>
  </si>
  <si>
    <t>1166353076</t>
  </si>
  <si>
    <t>Příprava podkladu před provedením dlažby nátěr penetrační na podlahu</t>
  </si>
  <si>
    <t>https://podminky.urs.cz/item/CS_URS_2025_01/771121011</t>
  </si>
  <si>
    <t>49</t>
  </si>
  <si>
    <t>771151011</t>
  </si>
  <si>
    <t>Samonivelační stěrka podlah pevnosti 20 MPa tl 3 mm</t>
  </si>
  <si>
    <t>-198012016</t>
  </si>
  <si>
    <t>Příprava podkladu před provedením dlažby samonivelační stěrka min. pevnosti 20 MPa, tloušťky do 3 mm</t>
  </si>
  <si>
    <t>https://podminky.urs.cz/item/CS_URS_2025_01/771151011</t>
  </si>
  <si>
    <t>50</t>
  </si>
  <si>
    <t>771574416</t>
  </si>
  <si>
    <t>Montáž podlah keramických hladkých lepených cementovým flexibilním lepidlem přes 9 do 12 ks/m2</t>
  </si>
  <si>
    <t>147425745</t>
  </si>
  <si>
    <t>Montáž podlah z dlaždic keramických lepených cementovým flexibilním lepidlem hladkých, tloušťky do 10 mm přes 9 do 12 ks/m2</t>
  </si>
  <si>
    <t>https://podminky.urs.cz/item/CS_URS_2025_01/771574416</t>
  </si>
  <si>
    <t>odpočet sprch. kout</t>
  </si>
  <si>
    <t>-sprch_kout</t>
  </si>
  <si>
    <t>51</t>
  </si>
  <si>
    <t>59761166</t>
  </si>
  <si>
    <t>dlažba keramická slinutá mrazuvzdorná R10/A povrch hladký/matný tl do 10mm přes 9 do 12ks/m2</t>
  </si>
  <si>
    <t>-1732087638</t>
  </si>
  <si>
    <t>18,364*1,05 'Přepočtené koeficientem množství</t>
  </si>
  <si>
    <t>52</t>
  </si>
  <si>
    <t>771574436</t>
  </si>
  <si>
    <t>Montáž podlah keramických reliéfních nebo z dekorů lepených cementovým flexibilním lepidlem přes 9 do 12 ks/m2</t>
  </si>
  <si>
    <t>948736361</t>
  </si>
  <si>
    <t>Montáž podlah z dlaždic keramických lepených cementovým flexibilním lepidlem reliéfních nebo z dekorů, tloušťky do 10 mm přes 9 do 12 ks/m2</t>
  </si>
  <si>
    <t>https://podminky.urs.cz/item/CS_URS_2025_01/771574436</t>
  </si>
  <si>
    <t>53</t>
  </si>
  <si>
    <t>59761132</t>
  </si>
  <si>
    <t>dlažba keramická slinutá mrazuvzdorná R10/A povrch reliéfní/matný tl do 10mm přes 9 do 12ks/m2</t>
  </si>
  <si>
    <t>1455573425</t>
  </si>
  <si>
    <t>1,1*1,05 'Přepočtené koeficientem množství</t>
  </si>
  <si>
    <t>54</t>
  </si>
  <si>
    <t>771577152</t>
  </si>
  <si>
    <t>Příplatek k montáži podlah keramických do malty za omezený prostor</t>
  </si>
  <si>
    <t>1640049034</t>
  </si>
  <si>
    <t>Montáž podlah z dlaždic keramických kladených do malty Příplatek k cenám za podlahy v omezeném prostoru</t>
  </si>
  <si>
    <t>https://podminky.urs.cz/item/CS_URS_2025_01/771577152</t>
  </si>
  <si>
    <t>55</t>
  </si>
  <si>
    <t>771591112</t>
  </si>
  <si>
    <t>Izolace pod dlažbu nátěrem nebo stěrkou ve dvou vrstvách</t>
  </si>
  <si>
    <t>159916314</t>
  </si>
  <si>
    <t>Izolace podlahy pod dlažbu nátěrem nebo stěrkou ve dvou vrstvách</t>
  </si>
  <si>
    <t>https://podminky.urs.cz/item/CS_URS_2025_01/771591112</t>
  </si>
  <si>
    <t>56</t>
  </si>
  <si>
    <t>771591115</t>
  </si>
  <si>
    <t>Podlahy spárování silikonem</t>
  </si>
  <si>
    <t>805422838</t>
  </si>
  <si>
    <t>Podlahy - dokončovací práce spárování silikonem</t>
  </si>
  <si>
    <t>https://podminky.urs.cz/item/CS_URS_2025_01/771591115</t>
  </si>
  <si>
    <t>57</t>
  </si>
  <si>
    <t>771591184</t>
  </si>
  <si>
    <t>Pracnější řezání podlah z dlaždic keramických rovné</t>
  </si>
  <si>
    <t>193446543</t>
  </si>
  <si>
    <t>Podlahy - dokončovací práce pracnější řezání dlaždic keramických rovné</t>
  </si>
  <si>
    <t>https://podminky.urs.cz/item/CS_URS_2025_01/771591184</t>
  </si>
  <si>
    <t>jedna strana z plochy místnosti</t>
  </si>
  <si>
    <t>3,25*3</t>
  </si>
  <si>
    <t>3,17</t>
  </si>
  <si>
    <t>1,67+0,35</t>
  </si>
  <si>
    <t>0,7+0,85</t>
  </si>
  <si>
    <t>58</t>
  </si>
  <si>
    <t>771591241</t>
  </si>
  <si>
    <t>Izolace těsnícími pásy vnitřní kout</t>
  </si>
  <si>
    <t>-1545418633</t>
  </si>
  <si>
    <t>Izolace podlahy pod dlažbu těsnícími izolačními pásy vnitřní kout</t>
  </si>
  <si>
    <t>https://podminky.urs.cz/item/CS_URS_2025_01/771591241</t>
  </si>
  <si>
    <t>59</t>
  </si>
  <si>
    <t>771591242</t>
  </si>
  <si>
    <t>Izolace těsnícími pásy vnější roh</t>
  </si>
  <si>
    <t>167546206</t>
  </si>
  <si>
    <t>Izolace podlahy pod dlažbu těsnícími izolačními pásy vnější roh</t>
  </si>
  <si>
    <t>https://podminky.urs.cz/item/CS_URS_2025_01/771591242</t>
  </si>
  <si>
    <t>2+1*2</t>
  </si>
  <si>
    <t>60</t>
  </si>
  <si>
    <t>771591251</t>
  </si>
  <si>
    <t>Izolace těsnící manžetou pro prostupy potrubí</t>
  </si>
  <si>
    <t>1880304973</t>
  </si>
  <si>
    <t>Izolace podlahy pod dlažbu těsnícími izolačními pásy z manžety pro prostupy potrubí</t>
  </si>
  <si>
    <t>https://podminky.urs.cz/item/CS_URS_2025_01/771591251</t>
  </si>
  <si>
    <t>771591264</t>
  </si>
  <si>
    <t>Izolace těsnícími pásy mezi podlahou a stěnou</t>
  </si>
  <si>
    <t>722650041</t>
  </si>
  <si>
    <t>Izolace podlahy pod dlažbu těsnícími izolačními pásy mezi podlahou a stěnu</t>
  </si>
  <si>
    <t>https://podminky.urs.cz/item/CS_URS_2025_01/771591264</t>
  </si>
  <si>
    <t>3,17-0,1+1,05+0,1+(3,25-1,16)</t>
  </si>
  <si>
    <t>62</t>
  </si>
  <si>
    <t>771592011</t>
  </si>
  <si>
    <t>Čištění vnitřních ploch podlah nebo schodišť po položení dlažby chemickými prostředky</t>
  </si>
  <si>
    <t>-758282253</t>
  </si>
  <si>
    <t>Čištění vnitřních ploch po položení dlažby podlah nebo schodišť chemickými prostředky</t>
  </si>
  <si>
    <t>https://podminky.urs.cz/item/CS_URS_2025_01/771592011</t>
  </si>
  <si>
    <t>998771101</t>
  </si>
  <si>
    <t>Přesun hmot tonážní pro podlahy z dlaždic v objektech v do 6 m</t>
  </si>
  <si>
    <t>-1605571507</t>
  </si>
  <si>
    <t>Přesun hmot pro podlahy z dlaždic stanovený z hmotnosti přesunovaného materiálu vodorovná dopravní vzdálenost do 50 m základní v objektech výšky do 6 m</t>
  </si>
  <si>
    <t>https://podminky.urs.cz/item/CS_URS_2025_01/998771101</t>
  </si>
  <si>
    <t>781</t>
  </si>
  <si>
    <t>Dokončovací práce - obklady</t>
  </si>
  <si>
    <t>64</t>
  </si>
  <si>
    <t>781121011</t>
  </si>
  <si>
    <t>Nátěr penetrační na stěnu</t>
  </si>
  <si>
    <t>-314692974</t>
  </si>
  <si>
    <t>Příprava podkladu před provedením obkladu nátěr penetrační na stěnu</t>
  </si>
  <si>
    <t>https://podminky.urs.cz/item/CS_URS_2025_01/781121011</t>
  </si>
  <si>
    <t>(1,52+0,65)*0,1</t>
  </si>
  <si>
    <t>65</t>
  </si>
  <si>
    <t>781131112</t>
  </si>
  <si>
    <t>Izolace pod obklad nátěrem nebo stěrkou ve dvou vrstvách</t>
  </si>
  <si>
    <t>174784000</t>
  </si>
  <si>
    <t>Izolace stěny pod obklad izolace nátěrem nebo stěrkou ve dvou vrstvách</t>
  </si>
  <si>
    <t>https://podminky.urs.cz/item/CS_URS_2025_01/781131112</t>
  </si>
  <si>
    <t>sprch. kout</t>
  </si>
  <si>
    <t>(1,1*2+1)*(1,52+0,65)</t>
  </si>
  <si>
    <t>66</t>
  </si>
  <si>
    <t>781131232</t>
  </si>
  <si>
    <t>Izolace pod obklad těsnícími pásy pro styčné nebo dilatační spáry</t>
  </si>
  <si>
    <t>1840147579</t>
  </si>
  <si>
    <t>Izolace stěny pod obklad izolace těsnícími izolačními pásy pro styčné nebo dilatační spáry</t>
  </si>
  <si>
    <t>https://podminky.urs.cz/item/CS_URS_2025_01/781131232</t>
  </si>
  <si>
    <t>2*2,2</t>
  </si>
  <si>
    <t>67</t>
  </si>
  <si>
    <t>781131251</t>
  </si>
  <si>
    <t>Izolace pod obklad těsnící manžetou pro prostupy potrubí</t>
  </si>
  <si>
    <t>1386623571</t>
  </si>
  <si>
    <t>Izolace stěny pod obklad izolace těsnícími izolačními pásy z manžety pro prostupy potrubí</t>
  </si>
  <si>
    <t>https://podminky.urs.cz/item/CS_URS_2025_01/781131251</t>
  </si>
  <si>
    <t>68</t>
  </si>
  <si>
    <t>781472218</t>
  </si>
  <si>
    <t>Montáž obkladů keramických hladkých lepených cementovým flexibilním lepidlem přes 19 do 22 ks/m2</t>
  </si>
  <si>
    <t>-1760796396</t>
  </si>
  <si>
    <t>Montáž keramických obkladů stěn lepených cementovým flexibilním lepidlem hladkých přes 19 do 22 ks/m2</t>
  </si>
  <si>
    <t>https://podminky.urs.cz/item/CS_URS_2025_01/781472218</t>
  </si>
  <si>
    <t>69</t>
  </si>
  <si>
    <t>59761712</t>
  </si>
  <si>
    <t>obklad keramický nemrazuvzdorný povrch hladký/matný tl do 10mm přes 19 do 22ks/m2</t>
  </si>
  <si>
    <t>1204117013</t>
  </si>
  <si>
    <t>16,522*1,05 'Přepočtené koeficientem množství</t>
  </si>
  <si>
    <t>70</t>
  </si>
  <si>
    <t>781491011</t>
  </si>
  <si>
    <t>Montáž zrcadel plochy do 1 m2 lepených silikonovým tmelem na podkladní omítku</t>
  </si>
  <si>
    <t>858449110</t>
  </si>
  <si>
    <t>Montáž zrcadel lepených silikonovým tmelem na podkladní omítku, plochy do 1 m2</t>
  </si>
  <si>
    <t>https://podminky.urs.cz/item/CS_URS_2025_01/781491011</t>
  </si>
  <si>
    <t>1*0,6</t>
  </si>
  <si>
    <t>71</t>
  </si>
  <si>
    <t>63465124.1</t>
  </si>
  <si>
    <t xml:space="preserve">zrcadlo nemontované čiré tl 4mm </t>
  </si>
  <si>
    <t>-1835703736</t>
  </si>
  <si>
    <t>72</t>
  </si>
  <si>
    <t>781492251</t>
  </si>
  <si>
    <t>Montáž profilů ukončovacích lepených flexibilním cementovým lepidlem</t>
  </si>
  <si>
    <t>-638145303</t>
  </si>
  <si>
    <t>Obklad - dokončující práce montáž profilu lepeného flexibilním cementovým lepidlem ukončovacího</t>
  </si>
  <si>
    <t>https://podminky.urs.cz/item/CS_URS_2025_01/781492251</t>
  </si>
  <si>
    <t>(1,52+0,65)*2</t>
  </si>
  <si>
    <t>3,17-+1,05+(3,25-1,16)</t>
  </si>
  <si>
    <t>2*1,1+0,1</t>
  </si>
  <si>
    <t>73</t>
  </si>
  <si>
    <t>28342001</t>
  </si>
  <si>
    <t>lišta ukončovací z PVC 8mm</t>
  </si>
  <si>
    <t>-2119141526</t>
  </si>
  <si>
    <t>12,37</t>
  </si>
  <si>
    <t>12,37*1,05 'Přepočtené koeficientem množství</t>
  </si>
  <si>
    <t>74</t>
  </si>
  <si>
    <t>781495115</t>
  </si>
  <si>
    <t>Spárování vnitřních obkladů silikonem</t>
  </si>
  <si>
    <t>1820854424</t>
  </si>
  <si>
    <t>Obklad - dokončující práce ostatní práce spárování silikonem</t>
  </si>
  <si>
    <t>https://podminky.urs.cz/item/CS_URS_2025_01/781495115</t>
  </si>
  <si>
    <t>1,52*3</t>
  </si>
  <si>
    <t>75</t>
  </si>
  <si>
    <t>781495141</t>
  </si>
  <si>
    <t>Průnik obkladem kruhový do DN 30</t>
  </si>
  <si>
    <t>-365267112</t>
  </si>
  <si>
    <t>Obklad - dokončující práce průnik obkladem kruhový, bez izolace do DN 30</t>
  </si>
  <si>
    <t>https://podminky.urs.cz/item/CS_URS_2025_01/781495141</t>
  </si>
  <si>
    <t>76</t>
  </si>
  <si>
    <t>781495142</t>
  </si>
  <si>
    <t>Průnik obkladem kruhový přes DN 30 do DN 90</t>
  </si>
  <si>
    <t>-1338851178</t>
  </si>
  <si>
    <t>Obklad - dokončující práce průnik obkladem kruhový, bez izolace přes DN 30 do DN 90</t>
  </si>
  <si>
    <t>https://podminky.urs.cz/item/CS_URS_2025_01/781495142</t>
  </si>
  <si>
    <t>77</t>
  </si>
  <si>
    <t>781495211</t>
  </si>
  <si>
    <t>Čištění vnitřních ploch stěn po provedení obkladu chemickými prostředky</t>
  </si>
  <si>
    <t>-1278720245</t>
  </si>
  <si>
    <t>Čištění vnitřních ploch po provedení obkladu stěn chemickými prostředky</t>
  </si>
  <si>
    <t>https://podminky.urs.cz/item/CS_URS_2025_01/781495211</t>
  </si>
  <si>
    <t>78</t>
  </si>
  <si>
    <t>998781201</t>
  </si>
  <si>
    <t>Přesun hmot procentní pro obklady keramické v objektech v do 6 m</t>
  </si>
  <si>
    <t>-656803606</t>
  </si>
  <si>
    <t>Přesun hmot pro obklady keramické stanovený procentní sazbou (%) z ceny vodorovná dopravní vzdálenost do 50 m základní v objektech výšky do 6 m</t>
  </si>
  <si>
    <t>https://podminky.urs.cz/item/CS_URS_2025_01/998781201</t>
  </si>
  <si>
    <t>784</t>
  </si>
  <si>
    <t>Dokončovací práce - malby a tapety</t>
  </si>
  <si>
    <t>79</t>
  </si>
  <si>
    <t>784111011</t>
  </si>
  <si>
    <t>Obroušení podkladu omítnutého v místnostech v do 3,80 m</t>
  </si>
  <si>
    <t>-1473063314</t>
  </si>
  <si>
    <t>Obroušení podkladu omítky v místnostech výšky do 3,80 m</t>
  </si>
  <si>
    <t>https://podminky.urs.cz/item/CS_URS_2025_01/784111011</t>
  </si>
  <si>
    <t>doplnění obkladu - příprava</t>
  </si>
  <si>
    <t>(3,17-1,1+1,05)*0,6</t>
  </si>
  <si>
    <t>80</t>
  </si>
  <si>
    <t>784121001</t>
  </si>
  <si>
    <t>Oškrabání malby v místnostech v do 3,80 m</t>
  </si>
  <si>
    <t>1092207079</t>
  </si>
  <si>
    <t>Oškrabání malby v místnostech výšky do 3,80 m</t>
  </si>
  <si>
    <t>https://podminky.urs.cz/item/CS_URS_2025_01/784121001</t>
  </si>
  <si>
    <t>stropy</t>
  </si>
  <si>
    <t>Mezisoučet</t>
  </si>
  <si>
    <t>stěny koupelna</t>
  </si>
  <si>
    <t>(3,25+3,17)*2*3,03</t>
  </si>
  <si>
    <t>odpočet obklady</t>
  </si>
  <si>
    <t>-obkl_novy</t>
  </si>
  <si>
    <t>-(3,16+(3,25-1,05-0,1-0,8))*1,15</t>
  </si>
  <si>
    <t>odpočet dveře</t>
  </si>
  <si>
    <t>-0,75*2-0,85*2</t>
  </si>
  <si>
    <t>okna</t>
  </si>
  <si>
    <t>-1,2*1,55*2</t>
  </si>
  <si>
    <t>(1,2+1,55*2)*(0,11+0,1+0,25)*2</t>
  </si>
  <si>
    <t>prádelna</t>
  </si>
  <si>
    <t>(2,05+1,67+0,35)*2*(3,03-1,52)</t>
  </si>
  <si>
    <t>-0,8*2-0,7*2-0,6*2*2</t>
  </si>
  <si>
    <t>-0,8*(3,03-2,1)</t>
  </si>
  <si>
    <t>(1,1*2+0,7)*(3,03-1,52)-0,6*1,5+0,7*2,1-0,6*2</t>
  </si>
  <si>
    <t>(1,05+0,85)*2*(3,03-1,52)-0,6*1,5-0,6*2</t>
  </si>
  <si>
    <t>(0,6+2*1,55)*0,35*2</t>
  </si>
  <si>
    <t>81</t>
  </si>
  <si>
    <t>784171101</t>
  </si>
  <si>
    <t>Zakrytí vnitřních podlah včetně pozdějšího odkrytí</t>
  </si>
  <si>
    <t>600546780</t>
  </si>
  <si>
    <t>Zakrytí nemalovaných ploch (materiál ve specifikaci) včetně pozdějšího odkrytí podlah</t>
  </si>
  <si>
    <t>https://podminky.urs.cz/item/CS_URS_2025_01/784171101</t>
  </si>
  <si>
    <t>82</t>
  </si>
  <si>
    <t>784171111</t>
  </si>
  <si>
    <t>Zakrytí vnitřních ploch stěn v místnostech v do 3,80 m</t>
  </si>
  <si>
    <t>830934850</t>
  </si>
  <si>
    <t>Zakrytí nemalovaných ploch (materiál ve specifikaci) včetně pozdějšího odkrytí svislých ploch např. stěn, oken, dveří v místnostech výšky do 3,80</t>
  </si>
  <si>
    <t>https://podminky.urs.cz/item/CS_URS_2025_01/784171111</t>
  </si>
  <si>
    <t>Okna, dveře</t>
  </si>
  <si>
    <t>1,2*1,55*2</t>
  </si>
  <si>
    <t>0,6*1,55*2</t>
  </si>
  <si>
    <t>0,9*2*2</t>
  </si>
  <si>
    <t>83</t>
  </si>
  <si>
    <t>28323156</t>
  </si>
  <si>
    <t>fólie pro malířské potřeby zakrývací tl 41µ 4x5m</t>
  </si>
  <si>
    <t>1437159502</t>
  </si>
  <si>
    <t>9,18</t>
  </si>
  <si>
    <t>28,754*1,1 'Přepočtené koeficientem množství</t>
  </si>
  <si>
    <t>84</t>
  </si>
  <si>
    <t>784181101</t>
  </si>
  <si>
    <t>Základní akrylátová jednonásobná bezbarvá penetrace podkladu v místnostech v do 3,80 m</t>
  </si>
  <si>
    <t>-1561190097</t>
  </si>
  <si>
    <t>Penetrace podkladu jednonásobná základní akrylátová bezbarvá v místnostech výšky do 3,80 m</t>
  </si>
  <si>
    <t>https://podminky.urs.cz/item/CS_URS_2025_01/784181101</t>
  </si>
  <si>
    <t>52,809</t>
  </si>
  <si>
    <t>85</t>
  </si>
  <si>
    <t>784211101</t>
  </si>
  <si>
    <t>Dvojnásobné bílé malby ze směsí za mokra výborně oděruvzdorných v místnostech v do 3,80 m</t>
  </si>
  <si>
    <t>-1373944431</t>
  </si>
  <si>
    <t>Malby z malířských směsí oděruvzdorných za mokra dvojnásobné, bílé za mokra oděruvzdorné výborně v místnostech výšky do 3,80 m</t>
  </si>
  <si>
    <t>https://podminky.urs.cz/item/CS_URS_2025_01/784211101</t>
  </si>
  <si>
    <t>86</t>
  </si>
  <si>
    <t>784211141</t>
  </si>
  <si>
    <t>Příplatek k cenám 2x maleb ze směsí za mokra oděruvzdorných za provádění pl do 5 m2</t>
  </si>
  <si>
    <t>-751838040</t>
  </si>
  <si>
    <t>Malby z malířských směsí oděruvzdorných za mokra Příplatek k cenám dvojnásobných maleb za zvýšenou pracnost při provádění malého rozsahu plochy do 5 m2</t>
  </si>
  <si>
    <t>https://podminky.urs.cz/item/CS_URS_2025_01/784211141</t>
  </si>
  <si>
    <t>87</t>
  </si>
  <si>
    <t>784211143</t>
  </si>
  <si>
    <t>Příplatek k cenám 2x maleb ze směsí za mokra oděruvzdorných za provádění styku 2 barev</t>
  </si>
  <si>
    <t>316933456</t>
  </si>
  <si>
    <t>Malby z malířských směsí oděruvzdorných za mokra Příplatek k cenám dvojnásobných maleb za zvýšenou pracnost při provádění styku 2 barev</t>
  </si>
  <si>
    <t>https://podminky.urs.cz/item/CS_URS_2025_01/784211143</t>
  </si>
  <si>
    <t>(1,2+1,55*2)*2</t>
  </si>
  <si>
    <t>(0,6+2*1,55)*2</t>
  </si>
  <si>
    <t>88</t>
  </si>
  <si>
    <t>784211163</t>
  </si>
  <si>
    <t>Příplatek k cenám 2x maleb ze směsí za mokra oděruvzdorných za barevnou malbu středně sytého odstínu</t>
  </si>
  <si>
    <t>-371937391</t>
  </si>
  <si>
    <t>Malby z malířských směsí oděruvzdorných za mokra Příplatek k cenám dvojnásobných maleb za provádění barevné malby tónované na tónovacích automatech, v odstínu středně sytém</t>
  </si>
  <si>
    <t>https://podminky.urs.cz/item/CS_URS_2025_01/784211163</t>
  </si>
  <si>
    <t>2 - VRN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</si>
  <si>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</si>
  <si>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</si>
  <si>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</si>
  <si>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</si>
  <si>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>Vedlejší rozpočtové náklady</t>
  </si>
  <si>
    <t>VRN3</t>
  </si>
  <si>
    <t>Zařízení staveniště</t>
  </si>
  <si>
    <t>030001000</t>
  </si>
  <si>
    <t>1024</t>
  </si>
  <si>
    <t>777425676</t>
  </si>
  <si>
    <t>https://podminky.urs.cz/item/CS_URS_2025_01/030001000</t>
  </si>
  <si>
    <t>VRN4</t>
  </si>
  <si>
    <t>Inženýrská činnost</t>
  </si>
  <si>
    <t>045002000</t>
  </si>
  <si>
    <t>Kompletační a koordinační činnost</t>
  </si>
  <si>
    <t>858053776</t>
  </si>
  <si>
    <t>https://podminky.urs.cz/item/CS_URS_2025_01/045002000</t>
  </si>
  <si>
    <t>VRN6</t>
  </si>
  <si>
    <t>Územní vlivy</t>
  </si>
  <si>
    <t>065002000</t>
  </si>
  <si>
    <t>Mimostaveništní doprava materiálů, výrobků a strojů</t>
  </si>
  <si>
    <t>576456689</t>
  </si>
  <si>
    <t>https://podminky.urs.cz/item/CS_URS_2025_01/065002000</t>
  </si>
  <si>
    <t>SEZNAM FIGUR</t>
  </si>
  <si>
    <t>Výměra</t>
  </si>
  <si>
    <t>2,09*0,92</t>
  </si>
  <si>
    <t>Použití figury:</t>
  </si>
  <si>
    <t>0,92*(3,25-1,16)</t>
  </si>
  <si>
    <t>stěny</t>
  </si>
  <si>
    <t>(3,25-1,16)*(1,52+0,65)</t>
  </si>
  <si>
    <t>1,0*(1,52+0,65)</t>
  </si>
  <si>
    <t>(3,17-0,1+1,05+0,1)*(1,52+0,28)</t>
  </si>
  <si>
    <t>odpočet zrcadlo</t>
  </si>
  <si>
    <t>-1*0,6</t>
  </si>
  <si>
    <t>příčky, sprch kouty</t>
  </si>
  <si>
    <t>0,92*(1,52+0,65)*5</t>
  </si>
  <si>
    <t>-0,16*0,1*4</t>
  </si>
  <si>
    <t>(1,52+0,65)*0,1*2</t>
  </si>
  <si>
    <t>(0,9+1)*(0,16*2+0,1)</t>
  </si>
  <si>
    <t>stěna</t>
  </si>
  <si>
    <t>(3,17-0,92+1,05)*1,52</t>
  </si>
  <si>
    <t>Koupelna</t>
  </si>
  <si>
    <t>(3,25+3,17)*2-0,1</t>
  </si>
  <si>
    <t>1,1*2+0,1</t>
  </si>
  <si>
    <t>(2,05+1,67+0,35)*2</t>
  </si>
  <si>
    <t>(1,1+0,7)*2-0,6</t>
  </si>
  <si>
    <t>(1,05+0,85)*2-0,6</t>
  </si>
  <si>
    <t>koupelna</t>
  </si>
  <si>
    <t>3,25*3,17-0,35*1,05</t>
  </si>
  <si>
    <t>2,05*3,67+0,95*0,35</t>
  </si>
  <si>
    <t>1,05*0,85+0,6*0,1</t>
  </si>
  <si>
    <t>1,1*0,7+0,6*0,1</t>
  </si>
  <si>
    <t>(1,52+0,65)*(1,1+0,1)</t>
  </si>
  <si>
    <t>(1,56+0,65)*0,92*2</t>
  </si>
  <si>
    <t>(0,9+1,0)*0,16</t>
  </si>
  <si>
    <t>1,1*1,0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</si>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</sst>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42272225" TargetMode="External" /><Relationship Id="rId2" Type="http://schemas.openxmlformats.org/officeDocument/2006/relationships/hyperlink" Target="https://podminky.urs.cz/item/CS_URS_2025_01/342291121" TargetMode="External" /><Relationship Id="rId3" Type="http://schemas.openxmlformats.org/officeDocument/2006/relationships/hyperlink" Target="https://podminky.urs.cz/item/CS_URS_2025_01/619995001" TargetMode="External" /><Relationship Id="rId4" Type="http://schemas.openxmlformats.org/officeDocument/2006/relationships/hyperlink" Target="https://podminky.urs.cz/item/CS_URS_2025_01/631312131" TargetMode="External" /><Relationship Id="rId5" Type="http://schemas.openxmlformats.org/officeDocument/2006/relationships/hyperlink" Target="https://podminky.urs.cz/item/CS_URS_2025_01/631319012" TargetMode="External" /><Relationship Id="rId6" Type="http://schemas.openxmlformats.org/officeDocument/2006/relationships/hyperlink" Target="https://podminky.urs.cz/item/CS_URS_2025_01/631319173" TargetMode="External" /><Relationship Id="rId7" Type="http://schemas.openxmlformats.org/officeDocument/2006/relationships/hyperlink" Target="https://podminky.urs.cz/item/CS_URS_2025_01/631362021" TargetMode="External" /><Relationship Id="rId8" Type="http://schemas.openxmlformats.org/officeDocument/2006/relationships/hyperlink" Target="https://podminky.urs.cz/item/CS_URS_2025_01/632481213" TargetMode="External" /><Relationship Id="rId9" Type="http://schemas.openxmlformats.org/officeDocument/2006/relationships/hyperlink" Target="https://podminky.urs.cz/item/CS_URS_2025_01/632683113" TargetMode="External" /><Relationship Id="rId10" Type="http://schemas.openxmlformats.org/officeDocument/2006/relationships/hyperlink" Target="https://podminky.urs.cz/item/CS_URS_2025_01/635211411" TargetMode="External" /><Relationship Id="rId11" Type="http://schemas.openxmlformats.org/officeDocument/2006/relationships/hyperlink" Target="https://podminky.urs.cz/item/CS_URS_2025_01/612131101" TargetMode="External" /><Relationship Id="rId12" Type="http://schemas.openxmlformats.org/officeDocument/2006/relationships/hyperlink" Target="https://podminky.urs.cz/item/CS_URS_2025_01/612135001" TargetMode="External" /><Relationship Id="rId13" Type="http://schemas.openxmlformats.org/officeDocument/2006/relationships/hyperlink" Target="https://podminky.urs.cz/item/CS_URS_2025_01/612325111" TargetMode="External" /><Relationship Id="rId14" Type="http://schemas.openxmlformats.org/officeDocument/2006/relationships/hyperlink" Target="https://podminky.urs.cz/item/CS_URS_2025_01/613142001" TargetMode="External" /><Relationship Id="rId15" Type="http://schemas.openxmlformats.org/officeDocument/2006/relationships/hyperlink" Target="https://podminky.urs.cz/item/CS_URS_2025_01/619991015" TargetMode="External" /><Relationship Id="rId16" Type="http://schemas.openxmlformats.org/officeDocument/2006/relationships/hyperlink" Target="https://podminky.urs.cz/item/CS_URS_2025_01/619991011" TargetMode="External" /><Relationship Id="rId17" Type="http://schemas.openxmlformats.org/officeDocument/2006/relationships/hyperlink" Target="https://podminky.urs.cz/item/CS_URS_2025_01/965043331" TargetMode="External" /><Relationship Id="rId18" Type="http://schemas.openxmlformats.org/officeDocument/2006/relationships/hyperlink" Target="https://podminky.urs.cz/item/CS_URS_2025_01/965046111" TargetMode="External" /><Relationship Id="rId19" Type="http://schemas.openxmlformats.org/officeDocument/2006/relationships/hyperlink" Target="https://podminky.urs.cz/item/CS_URS_2025_01/965082923" TargetMode="External" /><Relationship Id="rId20" Type="http://schemas.openxmlformats.org/officeDocument/2006/relationships/hyperlink" Target="https://podminky.urs.cz/item/CS_URS_2025_01/977311113" TargetMode="External" /><Relationship Id="rId21" Type="http://schemas.openxmlformats.org/officeDocument/2006/relationships/hyperlink" Target="https://podminky.urs.cz/item/CS_URS_2025_01/952901106" TargetMode="External" /><Relationship Id="rId22" Type="http://schemas.openxmlformats.org/officeDocument/2006/relationships/hyperlink" Target="https://podminky.urs.cz/item/CS_URS_2025_01/952901121" TargetMode="External" /><Relationship Id="rId23" Type="http://schemas.openxmlformats.org/officeDocument/2006/relationships/hyperlink" Target="https://podminky.urs.cz/item/CS_URS_2025_01/952901122" TargetMode="External" /><Relationship Id="rId24" Type="http://schemas.openxmlformats.org/officeDocument/2006/relationships/hyperlink" Target="https://podminky.urs.cz/item/CS_URS_2025_01/952901131" TargetMode="External" /><Relationship Id="rId25" Type="http://schemas.openxmlformats.org/officeDocument/2006/relationships/hyperlink" Target="https://podminky.urs.cz/item/CS_URS_2025_01/962086110" TargetMode="External" /><Relationship Id="rId26" Type="http://schemas.openxmlformats.org/officeDocument/2006/relationships/hyperlink" Target="https://podminky.urs.cz/item/CS_URS_2025_01/965081213" TargetMode="External" /><Relationship Id="rId27" Type="http://schemas.openxmlformats.org/officeDocument/2006/relationships/hyperlink" Target="https://podminky.urs.cz/item/CS_URS_2025_01/974031133" TargetMode="External" /><Relationship Id="rId28" Type="http://schemas.openxmlformats.org/officeDocument/2006/relationships/hyperlink" Target="https://podminky.urs.cz/item/CS_URS_2025_01/978059541" TargetMode="External" /><Relationship Id="rId29" Type="http://schemas.openxmlformats.org/officeDocument/2006/relationships/hyperlink" Target="https://podminky.urs.cz/item/CS_URS_2025_01/985131311" TargetMode="External" /><Relationship Id="rId30" Type="http://schemas.openxmlformats.org/officeDocument/2006/relationships/hyperlink" Target="https://podminky.urs.cz/item/CS_URS_2025_01/997006012" TargetMode="External" /><Relationship Id="rId31" Type="http://schemas.openxmlformats.org/officeDocument/2006/relationships/hyperlink" Target="https://podminky.urs.cz/item/CS_URS_2025_01/997013211" TargetMode="External" /><Relationship Id="rId32" Type="http://schemas.openxmlformats.org/officeDocument/2006/relationships/hyperlink" Target="https://podminky.urs.cz/item/CS_URS_2025_01/997013509" TargetMode="External" /><Relationship Id="rId33" Type="http://schemas.openxmlformats.org/officeDocument/2006/relationships/hyperlink" Target="https://podminky.urs.cz/item/CS_URS_2025_01/997013869" TargetMode="External" /><Relationship Id="rId34" Type="http://schemas.openxmlformats.org/officeDocument/2006/relationships/hyperlink" Target="https://podminky.urs.cz/item/CS_URS_2025_01/998018001" TargetMode="External" /><Relationship Id="rId35" Type="http://schemas.openxmlformats.org/officeDocument/2006/relationships/hyperlink" Target="https://podminky.urs.cz/item/CS_URS_2025_01/766660001" TargetMode="External" /><Relationship Id="rId36" Type="http://schemas.openxmlformats.org/officeDocument/2006/relationships/hyperlink" Target="https://podminky.urs.cz/item/CS_URS_2025_01/766660729" TargetMode="External" /><Relationship Id="rId37" Type="http://schemas.openxmlformats.org/officeDocument/2006/relationships/hyperlink" Target="https://podminky.urs.cz/item/CS_URS_2025_01/766661849" TargetMode="External" /><Relationship Id="rId38" Type="http://schemas.openxmlformats.org/officeDocument/2006/relationships/hyperlink" Target="https://podminky.urs.cz/item/CS_URS_2025_01/766691914" TargetMode="External" /><Relationship Id="rId39" Type="http://schemas.openxmlformats.org/officeDocument/2006/relationships/hyperlink" Target="https://podminky.urs.cz/item/CS_URS_2025_01/998766201" TargetMode="External" /><Relationship Id="rId40" Type="http://schemas.openxmlformats.org/officeDocument/2006/relationships/hyperlink" Target="https://podminky.urs.cz/item/CS_URS_2025_01/771111011" TargetMode="External" /><Relationship Id="rId41" Type="http://schemas.openxmlformats.org/officeDocument/2006/relationships/hyperlink" Target="https://podminky.urs.cz/item/CS_URS_2025_01/771121011" TargetMode="External" /><Relationship Id="rId42" Type="http://schemas.openxmlformats.org/officeDocument/2006/relationships/hyperlink" Target="https://podminky.urs.cz/item/CS_URS_2025_01/771151011" TargetMode="External" /><Relationship Id="rId43" Type="http://schemas.openxmlformats.org/officeDocument/2006/relationships/hyperlink" Target="https://podminky.urs.cz/item/CS_URS_2025_01/771574416" TargetMode="External" /><Relationship Id="rId44" Type="http://schemas.openxmlformats.org/officeDocument/2006/relationships/hyperlink" Target="https://podminky.urs.cz/item/CS_URS_2025_01/771574436" TargetMode="External" /><Relationship Id="rId45" Type="http://schemas.openxmlformats.org/officeDocument/2006/relationships/hyperlink" Target="https://podminky.urs.cz/item/CS_URS_2025_01/771577152" TargetMode="External" /><Relationship Id="rId46" Type="http://schemas.openxmlformats.org/officeDocument/2006/relationships/hyperlink" Target="https://podminky.urs.cz/item/CS_URS_2025_01/771591112" TargetMode="External" /><Relationship Id="rId47" Type="http://schemas.openxmlformats.org/officeDocument/2006/relationships/hyperlink" Target="https://podminky.urs.cz/item/CS_URS_2025_01/771591115" TargetMode="External" /><Relationship Id="rId48" Type="http://schemas.openxmlformats.org/officeDocument/2006/relationships/hyperlink" Target="https://podminky.urs.cz/item/CS_URS_2025_01/771591184" TargetMode="External" /><Relationship Id="rId49" Type="http://schemas.openxmlformats.org/officeDocument/2006/relationships/hyperlink" Target="https://podminky.urs.cz/item/CS_URS_2025_01/771591241" TargetMode="External" /><Relationship Id="rId50" Type="http://schemas.openxmlformats.org/officeDocument/2006/relationships/hyperlink" Target="https://podminky.urs.cz/item/CS_URS_2025_01/771591242" TargetMode="External" /><Relationship Id="rId51" Type="http://schemas.openxmlformats.org/officeDocument/2006/relationships/hyperlink" Target="https://podminky.urs.cz/item/CS_URS_2025_01/771591251" TargetMode="External" /><Relationship Id="rId52" Type="http://schemas.openxmlformats.org/officeDocument/2006/relationships/hyperlink" Target="https://podminky.urs.cz/item/CS_URS_2025_01/771591264" TargetMode="External" /><Relationship Id="rId53" Type="http://schemas.openxmlformats.org/officeDocument/2006/relationships/hyperlink" Target="https://podminky.urs.cz/item/CS_URS_2025_01/771592011" TargetMode="External" /><Relationship Id="rId54" Type="http://schemas.openxmlformats.org/officeDocument/2006/relationships/hyperlink" Target="https://podminky.urs.cz/item/CS_URS_2025_01/998771101" TargetMode="External" /><Relationship Id="rId55" Type="http://schemas.openxmlformats.org/officeDocument/2006/relationships/hyperlink" Target="https://podminky.urs.cz/item/CS_URS_2025_01/781121011" TargetMode="External" /><Relationship Id="rId56" Type="http://schemas.openxmlformats.org/officeDocument/2006/relationships/hyperlink" Target="https://podminky.urs.cz/item/CS_URS_2025_01/781131112" TargetMode="External" /><Relationship Id="rId57" Type="http://schemas.openxmlformats.org/officeDocument/2006/relationships/hyperlink" Target="https://podminky.urs.cz/item/CS_URS_2025_01/781131232" TargetMode="External" /><Relationship Id="rId58" Type="http://schemas.openxmlformats.org/officeDocument/2006/relationships/hyperlink" Target="https://podminky.urs.cz/item/CS_URS_2025_01/781131251" TargetMode="External" /><Relationship Id="rId59" Type="http://schemas.openxmlformats.org/officeDocument/2006/relationships/hyperlink" Target="https://podminky.urs.cz/item/CS_URS_2025_01/781472218" TargetMode="External" /><Relationship Id="rId60" Type="http://schemas.openxmlformats.org/officeDocument/2006/relationships/hyperlink" Target="https://podminky.urs.cz/item/CS_URS_2025_01/781491011" TargetMode="External" /><Relationship Id="rId61" Type="http://schemas.openxmlformats.org/officeDocument/2006/relationships/hyperlink" Target="https://podminky.urs.cz/item/CS_URS_2025_01/781492251" TargetMode="External" /><Relationship Id="rId62" Type="http://schemas.openxmlformats.org/officeDocument/2006/relationships/hyperlink" Target="https://podminky.urs.cz/item/CS_URS_2025_01/781495115" TargetMode="External" /><Relationship Id="rId63" Type="http://schemas.openxmlformats.org/officeDocument/2006/relationships/hyperlink" Target="https://podminky.urs.cz/item/CS_URS_2025_01/781495141" TargetMode="External" /><Relationship Id="rId64" Type="http://schemas.openxmlformats.org/officeDocument/2006/relationships/hyperlink" Target="https://podminky.urs.cz/item/CS_URS_2025_01/781495142" TargetMode="External" /><Relationship Id="rId65" Type="http://schemas.openxmlformats.org/officeDocument/2006/relationships/hyperlink" Target="https://podminky.urs.cz/item/CS_URS_2025_01/781495211" TargetMode="External" /><Relationship Id="rId66" Type="http://schemas.openxmlformats.org/officeDocument/2006/relationships/hyperlink" Target="https://podminky.urs.cz/item/CS_URS_2025_01/998781201" TargetMode="External" /><Relationship Id="rId67" Type="http://schemas.openxmlformats.org/officeDocument/2006/relationships/hyperlink" Target="https://podminky.urs.cz/item/CS_URS_2025_01/784111011" TargetMode="External" /><Relationship Id="rId68" Type="http://schemas.openxmlformats.org/officeDocument/2006/relationships/hyperlink" Target="https://podminky.urs.cz/item/CS_URS_2025_01/784121001" TargetMode="External" /><Relationship Id="rId69" Type="http://schemas.openxmlformats.org/officeDocument/2006/relationships/hyperlink" Target="https://podminky.urs.cz/item/CS_URS_2025_01/784171101" TargetMode="External" /><Relationship Id="rId70" Type="http://schemas.openxmlformats.org/officeDocument/2006/relationships/hyperlink" Target="https://podminky.urs.cz/item/CS_URS_2025_01/784171111" TargetMode="External" /><Relationship Id="rId71" Type="http://schemas.openxmlformats.org/officeDocument/2006/relationships/hyperlink" Target="https://podminky.urs.cz/item/CS_URS_2025_01/784181101" TargetMode="External" /><Relationship Id="rId72" Type="http://schemas.openxmlformats.org/officeDocument/2006/relationships/hyperlink" Target="https://podminky.urs.cz/item/CS_URS_2025_01/784211101" TargetMode="External" /><Relationship Id="rId73" Type="http://schemas.openxmlformats.org/officeDocument/2006/relationships/hyperlink" Target="https://podminky.urs.cz/item/CS_URS_2025_01/784211141" TargetMode="External" /><Relationship Id="rId74" Type="http://schemas.openxmlformats.org/officeDocument/2006/relationships/hyperlink" Target="https://podminky.urs.cz/item/CS_URS_2025_01/784211143" TargetMode="External" /><Relationship Id="rId75" Type="http://schemas.openxmlformats.org/officeDocument/2006/relationships/hyperlink" Target="https://podminky.urs.cz/item/CS_URS_2025_01/784211163" TargetMode="External" /><Relationship Id="rId7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30001000" TargetMode="External" /><Relationship Id="rId2" Type="http://schemas.openxmlformats.org/officeDocument/2006/relationships/hyperlink" Target="https://podminky.urs.cz/item/CS_URS_2025_01/045002000" TargetMode="External" /><Relationship Id="rId3" Type="http://schemas.openxmlformats.org/officeDocument/2006/relationships/hyperlink" Target="https://podminky.urs.cz/item/CS_URS_2025_01/065002000" TargetMode="External" /><Relationship Id="rId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36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2025/01/05A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Úprava sanitárního zařízení DDM Bílina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15. 1. 2025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Bílina, Břežánská 50/4,418 01 Bílina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>Ing. Jaromír Pýcha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ROUND(SUM(AS55:AS56),2)</f>
        <v>0</v>
      </c>
      <c r="AT54" s="109">
        <f>ROUND(SUM(AV54:AW54),2)</f>
        <v>0</v>
      </c>
      <c r="AU54" s="110">
        <f>ROUND(SUM(AU55:AU56),5)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ROUND(SUM(AZ55:AZ56),2)</f>
        <v>0</v>
      </c>
      <c r="BA54" s="109">
        <f>ROUND(SUM(BA55:BA56),2)</f>
        <v>0</v>
      </c>
      <c r="BB54" s="109">
        <f>ROUND(SUM(BB55:BB56),2)</f>
        <v>0</v>
      </c>
      <c r="BC54" s="109">
        <f>ROUND(SUM(BC55:BC56),2)</f>
        <v>0</v>
      </c>
      <c r="BD54" s="111">
        <f>ROUND(SUM(BD55:BD56),2)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'1 - Stavební práce'!J30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'1 - Stavební práce'!P101</f>
        <v>0</v>
      </c>
      <c r="AV55" s="123">
        <f>'1 - Stavební práce'!J33</f>
        <v>0</v>
      </c>
      <c r="AW55" s="123">
        <f>'1 - Stavební práce'!J34</f>
        <v>0</v>
      </c>
      <c r="AX55" s="123">
        <f>'1 - Stavební práce'!J35</f>
        <v>0</v>
      </c>
      <c r="AY55" s="123">
        <f>'1 - Stavební práce'!J36</f>
        <v>0</v>
      </c>
      <c r="AZ55" s="123">
        <f>'1 - Stavební práce'!F33</f>
        <v>0</v>
      </c>
      <c r="BA55" s="123">
        <f>'1 - Stavební práce'!F34</f>
        <v>0</v>
      </c>
      <c r="BB55" s="123">
        <f>'1 - Stavební práce'!F35</f>
        <v>0</v>
      </c>
      <c r="BC55" s="123">
        <f>'1 - Stavební práce'!F36</f>
        <v>0</v>
      </c>
      <c r="BD55" s="125">
        <f>'1 - Stavební práce'!F37</f>
        <v>0</v>
      </c>
      <c r="BE55" s="7"/>
      <c r="BT55" s="126" t="s">
        <v>79</v>
      </c>
      <c r="BV55" s="126" t="s">
        <v>76</v>
      </c>
      <c r="BW55" s="126" t="s">
        <v>82</v>
      </c>
      <c r="BX55" s="126" t="s">
        <v>5</v>
      </c>
      <c r="CL55" s="126" t="s">
        <v>19</v>
      </c>
      <c r="CM55" s="126" t="s">
        <v>83</v>
      </c>
    </row>
    <row r="56" s="7" customFormat="1" ht="16.5" customHeight="1">
      <c r="A56" s="114" t="s">
        <v>78</v>
      </c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'2 - VRN'!J30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7">
        <v>0</v>
      </c>
      <c r="AT56" s="128">
        <f>ROUND(SUM(AV56:AW56),2)</f>
        <v>0</v>
      </c>
      <c r="AU56" s="129">
        <f>'2 - VRN'!P83</f>
        <v>0</v>
      </c>
      <c r="AV56" s="128">
        <f>'2 - VRN'!J33</f>
        <v>0</v>
      </c>
      <c r="AW56" s="128">
        <f>'2 - VRN'!J34</f>
        <v>0</v>
      </c>
      <c r="AX56" s="128">
        <f>'2 - VRN'!J35</f>
        <v>0</v>
      </c>
      <c r="AY56" s="128">
        <f>'2 - VRN'!J36</f>
        <v>0</v>
      </c>
      <c r="AZ56" s="128">
        <f>'2 - VRN'!F33</f>
        <v>0</v>
      </c>
      <c r="BA56" s="128">
        <f>'2 - VRN'!F34</f>
        <v>0</v>
      </c>
      <c r="BB56" s="128">
        <f>'2 - VRN'!F35</f>
        <v>0</v>
      </c>
      <c r="BC56" s="128">
        <f>'2 - VRN'!F36</f>
        <v>0</v>
      </c>
      <c r="BD56" s="130">
        <f>'2 - VRN'!F37</f>
        <v>0</v>
      </c>
      <c r="BE56" s="7"/>
      <c r="BT56" s="126" t="s">
        <v>79</v>
      </c>
      <c r="BV56" s="126" t="s">
        <v>76</v>
      </c>
      <c r="BW56" s="126" t="s">
        <v>85</v>
      </c>
      <c r="BX56" s="126" t="s">
        <v>5</v>
      </c>
      <c r="CL56" s="126" t="s">
        <v>19</v>
      </c>
      <c r="CM56" s="126" t="s">
        <v>83</v>
      </c>
    </row>
    <row r="57" s="2" customFormat="1" ht="30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  <row r="58" s="2" customFormat="1" ht="6.96" customHeight="1">
      <c r="A58" s="41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</sheetData>
  <sheetProtection sheet="1" formatColumns="0" formatRows="0" objects="1" scenarios="1" spinCount="100000" saltValue="g53iOCF0/ic1uqU5E4Wdb8Ve1GC43Nt7p3AJjcGBygjEiwX23kTNkWB/qzP0oRPSlYacuK62jCmAWWUfxDnVJA==" hashValue="AuC81F298m1rPAOjkI6Sr+FOkiym97mFr1gyvuSbiSRV34MKrph6Y2dMxTR6C2UOWgvfW2rbjfFmDEFyR+Y4o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Stavební práce'!C2" display="/"/>
    <hyperlink ref="A56" location="'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82</v>
      </c>
      <c r="AZ2" s="131" t="s">
        <v>86</v>
      </c>
      <c r="BA2" s="131" t="s">
        <v>87</v>
      </c>
      <c r="BB2" s="131" t="s">
        <v>88</v>
      </c>
      <c r="BC2" s="131" t="s">
        <v>89</v>
      </c>
      <c r="BD2" s="131" t="s">
        <v>90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83</v>
      </c>
      <c r="AZ3" s="131" t="s">
        <v>91</v>
      </c>
      <c r="BA3" s="131" t="s">
        <v>92</v>
      </c>
      <c r="BB3" s="131" t="s">
        <v>88</v>
      </c>
      <c r="BC3" s="131" t="s">
        <v>89</v>
      </c>
      <c r="BD3" s="131" t="s">
        <v>90</v>
      </c>
    </row>
    <row r="4" s="1" customFormat="1" ht="24.96" customHeight="1">
      <c r="B4" s="23"/>
      <c r="D4" s="134" t="s">
        <v>93</v>
      </c>
      <c r="L4" s="23"/>
      <c r="M4" s="135" t="s">
        <v>10</v>
      </c>
      <c r="AT4" s="20" t="s">
        <v>4</v>
      </c>
      <c r="AZ4" s="131" t="s">
        <v>94</v>
      </c>
      <c r="BA4" s="131" t="s">
        <v>95</v>
      </c>
      <c r="BB4" s="131" t="s">
        <v>88</v>
      </c>
      <c r="BC4" s="131" t="s">
        <v>96</v>
      </c>
      <c r="BD4" s="131" t="s">
        <v>90</v>
      </c>
    </row>
    <row r="5" s="1" customFormat="1" ht="6.96" customHeight="1">
      <c r="B5" s="23"/>
      <c r="L5" s="23"/>
      <c r="AZ5" s="131" t="s">
        <v>97</v>
      </c>
      <c r="BA5" s="131" t="s">
        <v>98</v>
      </c>
      <c r="BB5" s="131" t="s">
        <v>88</v>
      </c>
      <c r="BC5" s="131" t="s">
        <v>99</v>
      </c>
      <c r="BD5" s="131" t="s">
        <v>90</v>
      </c>
    </row>
    <row r="6" s="1" customFormat="1" ht="12" customHeight="1">
      <c r="B6" s="23"/>
      <c r="D6" s="136" t="s">
        <v>16</v>
      </c>
      <c r="L6" s="23"/>
      <c r="AZ6" s="131" t="s">
        <v>100</v>
      </c>
      <c r="BA6" s="131" t="s">
        <v>101</v>
      </c>
      <c r="BB6" s="131" t="s">
        <v>88</v>
      </c>
      <c r="BC6" s="131" t="s">
        <v>102</v>
      </c>
      <c r="BD6" s="131" t="s">
        <v>90</v>
      </c>
    </row>
    <row r="7" s="1" customFormat="1" ht="16.5" customHeight="1">
      <c r="B7" s="23"/>
      <c r="E7" s="137" t="str">
        <f>'Rekapitulace stavby'!K6</f>
        <v>Úprava sanitárního zařízení DDM Bílina</v>
      </c>
      <c r="F7" s="136"/>
      <c r="G7" s="136"/>
      <c r="H7" s="136"/>
      <c r="L7" s="23"/>
      <c r="AZ7" s="131" t="s">
        <v>103</v>
      </c>
      <c r="BA7" s="131" t="s">
        <v>104</v>
      </c>
      <c r="BB7" s="131" t="s">
        <v>88</v>
      </c>
      <c r="BC7" s="131" t="s">
        <v>105</v>
      </c>
      <c r="BD7" s="131" t="s">
        <v>90</v>
      </c>
    </row>
    <row r="8" s="2" customFormat="1" ht="12" customHeight="1">
      <c r="A8" s="41"/>
      <c r="B8" s="47"/>
      <c r="C8" s="41"/>
      <c r="D8" s="136" t="s">
        <v>106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31" t="s">
        <v>107</v>
      </c>
      <c r="BA8" s="131" t="s">
        <v>108</v>
      </c>
      <c r="BB8" s="131" t="s">
        <v>88</v>
      </c>
      <c r="BC8" s="131" t="s">
        <v>109</v>
      </c>
      <c r="BD8" s="131" t="s">
        <v>90</v>
      </c>
    </row>
    <row r="9" s="2" customFormat="1" ht="16.5" customHeight="1">
      <c r="A9" s="41"/>
      <c r="B9" s="47"/>
      <c r="C9" s="41"/>
      <c r="D9" s="41"/>
      <c r="E9" s="139" t="s">
        <v>110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31" t="s">
        <v>111</v>
      </c>
      <c r="BA9" s="131" t="s">
        <v>112</v>
      </c>
      <c r="BB9" s="131" t="s">
        <v>88</v>
      </c>
      <c r="BC9" s="131" t="s">
        <v>113</v>
      </c>
      <c r="BD9" s="131" t="s">
        <v>90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31" t="s">
        <v>114</v>
      </c>
      <c r="BA10" s="131" t="s">
        <v>115</v>
      </c>
      <c r="BB10" s="131" t="s">
        <v>88</v>
      </c>
      <c r="BC10" s="131" t="s">
        <v>116</v>
      </c>
      <c r="BD10" s="131" t="s">
        <v>90</v>
      </c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15. 1. 2025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tr">
        <f>IF('Rekapitulace stavby'!AN10="","",'Rekapitulace stavby'!AN10)</f>
        <v>00266230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tr">
        <f>IF('Rekapitulace stavby'!E11="","",'Rekapitulace stavby'!E11)</f>
        <v>Město Bílina, Břežánská 50/4,418 01 Bílina</v>
      </c>
      <c r="F15" s="41"/>
      <c r="G15" s="41"/>
      <c r="H15" s="41"/>
      <c r="I15" s="136" t="s">
        <v>29</v>
      </c>
      <c r="J15" s="140" t="str">
        <f>IF('Rekapitulace stavby'!AN11="","",'Rekapitulace stavby'!AN11)</f>
        <v>CZ00266230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26</v>
      </c>
      <c r="J20" s="140" t="str">
        <f>IF('Rekapitulace stavby'!AN16="","",'Rekapitulace stavby'!AN16)</f>
        <v/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tr">
        <f>IF('Rekapitulace stavby'!E17="","",'Rekapitulace stavby'!E17)</f>
        <v xml:space="preserve"> </v>
      </c>
      <c r="F21" s="41"/>
      <c r="G21" s="41"/>
      <c r="H21" s="41"/>
      <c r="I21" s="136" t="s">
        <v>29</v>
      </c>
      <c r="J21" s="140" t="str">
        <f>IF('Rekapitulace stavby'!AN17="","",'Rekapitulace stavby'!AN17)</f>
        <v/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35</v>
      </c>
      <c r="E23" s="41"/>
      <c r="F23" s="41"/>
      <c r="G23" s="41"/>
      <c r="H23" s="41"/>
      <c r="I23" s="136" t="s">
        <v>26</v>
      </c>
      <c r="J23" s="140" t="str">
        <f>IF('Rekapitulace stavby'!AN19="","",'Rekapitulace stavby'!AN19)</f>
        <v>44233965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>Ing. Jaromír Pýcha</v>
      </c>
      <c r="F24" s="41"/>
      <c r="G24" s="41"/>
      <c r="H24" s="41"/>
      <c r="I24" s="136" t="s">
        <v>29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40</v>
      </c>
      <c r="E30" s="41"/>
      <c r="F30" s="41"/>
      <c r="G30" s="41"/>
      <c r="H30" s="41"/>
      <c r="I30" s="41"/>
      <c r="J30" s="148">
        <f>ROUND(J101,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42</v>
      </c>
      <c r="G32" s="41"/>
      <c r="H32" s="41"/>
      <c r="I32" s="149" t="s">
        <v>41</v>
      </c>
      <c r="J32" s="149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44</v>
      </c>
      <c r="E33" s="136" t="s">
        <v>45</v>
      </c>
      <c r="F33" s="151">
        <f>ROUND((SUM(BE101:BE565)),  2)</f>
        <v>0</v>
      </c>
      <c r="G33" s="41"/>
      <c r="H33" s="41"/>
      <c r="I33" s="152">
        <v>0.20999999999999999</v>
      </c>
      <c r="J33" s="151">
        <f>ROUND(((SUM(BE101:BE565))*I33),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46</v>
      </c>
      <c r="F34" s="151">
        <f>ROUND((SUM(BF101:BF565)),  2)</f>
        <v>0</v>
      </c>
      <c r="G34" s="41"/>
      <c r="H34" s="41"/>
      <c r="I34" s="152">
        <v>0.12</v>
      </c>
      <c r="J34" s="151">
        <f>ROUND(((SUM(BF101:BF565))*I34),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47</v>
      </c>
      <c r="F35" s="151">
        <f>ROUND((SUM(BG101:BG565)),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48</v>
      </c>
      <c r="F36" s="151">
        <f>ROUND((SUM(BH101:BH565)),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1">
        <f>ROUND((SUM(BI101:BI565)),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50</v>
      </c>
      <c r="E39" s="155"/>
      <c r="F39" s="155"/>
      <c r="G39" s="156" t="s">
        <v>51</v>
      </c>
      <c r="H39" s="157" t="s">
        <v>52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117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Úprava sanitárního zařízení DDM Bílina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1 - Stavební práce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15. 1. 2025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Bílina, Břežánská 50/4,418 01 Bílina</v>
      </c>
      <c r="G54" s="43"/>
      <c r="H54" s="43"/>
      <c r="I54" s="35" t="s">
        <v>33</v>
      </c>
      <c r="J54" s="39" t="str">
        <f>E21</f>
        <v xml:space="preserve"> 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Ing. Jaromír Pýcha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118</v>
      </c>
      <c r="D57" s="166"/>
      <c r="E57" s="166"/>
      <c r="F57" s="166"/>
      <c r="G57" s="166"/>
      <c r="H57" s="166"/>
      <c r="I57" s="166"/>
      <c r="J57" s="167" t="s">
        <v>119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72</v>
      </c>
      <c r="D59" s="43"/>
      <c r="E59" s="43"/>
      <c r="F59" s="43"/>
      <c r="G59" s="43"/>
      <c r="H59" s="43"/>
      <c r="I59" s="43"/>
      <c r="J59" s="105">
        <f>J101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120</v>
      </c>
    </row>
    <row r="60" s="9" customFormat="1" ht="24.96" customHeight="1">
      <c r="A60" s="9"/>
      <c r="B60" s="169"/>
      <c r="C60" s="170"/>
      <c r="D60" s="171" t="s">
        <v>121</v>
      </c>
      <c r="E60" s="172"/>
      <c r="F60" s="172"/>
      <c r="G60" s="172"/>
      <c r="H60" s="172"/>
      <c r="I60" s="172"/>
      <c r="J60" s="173">
        <f>J102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122</v>
      </c>
      <c r="E61" s="178"/>
      <c r="F61" s="178"/>
      <c r="G61" s="178"/>
      <c r="H61" s="178"/>
      <c r="I61" s="178"/>
      <c r="J61" s="179">
        <f>J103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5"/>
      <c r="C62" s="176"/>
      <c r="D62" s="177" t="s">
        <v>123</v>
      </c>
      <c r="E62" s="178"/>
      <c r="F62" s="178"/>
      <c r="G62" s="178"/>
      <c r="H62" s="178"/>
      <c r="I62" s="178"/>
      <c r="J62" s="179">
        <f>J104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5"/>
      <c r="C63" s="176"/>
      <c r="D63" s="177" t="s">
        <v>124</v>
      </c>
      <c r="E63" s="178"/>
      <c r="F63" s="178"/>
      <c r="G63" s="178"/>
      <c r="H63" s="178"/>
      <c r="I63" s="178"/>
      <c r="J63" s="179">
        <f>J118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125</v>
      </c>
      <c r="E64" s="178"/>
      <c r="F64" s="178"/>
      <c r="G64" s="178"/>
      <c r="H64" s="178"/>
      <c r="I64" s="178"/>
      <c r="J64" s="179">
        <f>J148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5"/>
      <c r="C65" s="176"/>
      <c r="D65" s="177" t="s">
        <v>126</v>
      </c>
      <c r="E65" s="178"/>
      <c r="F65" s="178"/>
      <c r="G65" s="178"/>
      <c r="H65" s="178"/>
      <c r="I65" s="178"/>
      <c r="J65" s="179">
        <f>J149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127</v>
      </c>
      <c r="E66" s="178"/>
      <c r="F66" s="178"/>
      <c r="G66" s="178"/>
      <c r="H66" s="178"/>
      <c r="I66" s="178"/>
      <c r="J66" s="179">
        <f>J180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5"/>
      <c r="C67" s="176"/>
      <c r="D67" s="177" t="s">
        <v>128</v>
      </c>
      <c r="E67" s="178"/>
      <c r="F67" s="178"/>
      <c r="G67" s="178"/>
      <c r="H67" s="178"/>
      <c r="I67" s="178"/>
      <c r="J67" s="179">
        <f>J200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5"/>
      <c r="C68" s="176"/>
      <c r="D68" s="177" t="s">
        <v>129</v>
      </c>
      <c r="E68" s="178"/>
      <c r="F68" s="178"/>
      <c r="G68" s="178"/>
      <c r="H68" s="178"/>
      <c r="I68" s="178"/>
      <c r="J68" s="179">
        <f>J227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5"/>
      <c r="C69" s="176"/>
      <c r="D69" s="177" t="s">
        <v>130</v>
      </c>
      <c r="E69" s="178"/>
      <c r="F69" s="178"/>
      <c r="G69" s="178"/>
      <c r="H69" s="178"/>
      <c r="I69" s="178"/>
      <c r="J69" s="179">
        <f>J238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5"/>
      <c r="C70" s="176"/>
      <c r="D70" s="177" t="s">
        <v>131</v>
      </c>
      <c r="E70" s="178"/>
      <c r="F70" s="178"/>
      <c r="G70" s="178"/>
      <c r="H70" s="178"/>
      <c r="I70" s="178"/>
      <c r="J70" s="179">
        <f>J247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5"/>
      <c r="C71" s="176"/>
      <c r="D71" s="177" t="s">
        <v>132</v>
      </c>
      <c r="E71" s="178"/>
      <c r="F71" s="178"/>
      <c r="G71" s="178"/>
      <c r="H71" s="178"/>
      <c r="I71" s="178"/>
      <c r="J71" s="179">
        <f>J253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75"/>
      <c r="C72" s="176"/>
      <c r="D72" s="177" t="s">
        <v>133</v>
      </c>
      <c r="E72" s="178"/>
      <c r="F72" s="178"/>
      <c r="G72" s="178"/>
      <c r="H72" s="178"/>
      <c r="I72" s="178"/>
      <c r="J72" s="179">
        <f>J271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9"/>
      <c r="C73" s="170"/>
      <c r="D73" s="171" t="s">
        <v>134</v>
      </c>
      <c r="E73" s="172"/>
      <c r="F73" s="172"/>
      <c r="G73" s="172"/>
      <c r="H73" s="172"/>
      <c r="I73" s="172"/>
      <c r="J73" s="173">
        <f>J275</f>
        <v>0</v>
      </c>
      <c r="K73" s="170"/>
      <c r="L73" s="17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5"/>
      <c r="C74" s="176"/>
      <c r="D74" s="177" t="s">
        <v>135</v>
      </c>
      <c r="E74" s="178"/>
      <c r="F74" s="178"/>
      <c r="G74" s="178"/>
      <c r="H74" s="178"/>
      <c r="I74" s="178"/>
      <c r="J74" s="179">
        <f>J276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136</v>
      </c>
      <c r="E75" s="178"/>
      <c r="F75" s="178"/>
      <c r="G75" s="178"/>
      <c r="H75" s="178"/>
      <c r="I75" s="178"/>
      <c r="J75" s="179">
        <f>J282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5"/>
      <c r="C76" s="176"/>
      <c r="D76" s="177" t="s">
        <v>137</v>
      </c>
      <c r="E76" s="178"/>
      <c r="F76" s="178"/>
      <c r="G76" s="178"/>
      <c r="H76" s="178"/>
      <c r="I76" s="178"/>
      <c r="J76" s="179">
        <f>J288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5"/>
      <c r="C77" s="176"/>
      <c r="D77" s="177" t="s">
        <v>138</v>
      </c>
      <c r="E77" s="178"/>
      <c r="F77" s="178"/>
      <c r="G77" s="178"/>
      <c r="H77" s="178"/>
      <c r="I77" s="178"/>
      <c r="J77" s="179">
        <f>J292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5"/>
      <c r="C78" s="176"/>
      <c r="D78" s="177" t="s">
        <v>139</v>
      </c>
      <c r="E78" s="178"/>
      <c r="F78" s="178"/>
      <c r="G78" s="178"/>
      <c r="H78" s="178"/>
      <c r="I78" s="178"/>
      <c r="J78" s="179">
        <f>J296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5"/>
      <c r="C79" s="176"/>
      <c r="D79" s="177" t="s">
        <v>140</v>
      </c>
      <c r="E79" s="178"/>
      <c r="F79" s="178"/>
      <c r="G79" s="178"/>
      <c r="H79" s="178"/>
      <c r="I79" s="178"/>
      <c r="J79" s="179">
        <f>J322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5"/>
      <c r="C80" s="176"/>
      <c r="D80" s="177" t="s">
        <v>141</v>
      </c>
      <c r="E80" s="178"/>
      <c r="F80" s="178"/>
      <c r="G80" s="178"/>
      <c r="H80" s="178"/>
      <c r="I80" s="178"/>
      <c r="J80" s="179">
        <f>J418</f>
        <v>0</v>
      </c>
      <c r="K80" s="176"/>
      <c r="L80" s="18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5"/>
      <c r="C81" s="176"/>
      <c r="D81" s="177" t="s">
        <v>142</v>
      </c>
      <c r="E81" s="178"/>
      <c r="F81" s="178"/>
      <c r="G81" s="178"/>
      <c r="H81" s="178"/>
      <c r="I81" s="178"/>
      <c r="J81" s="179">
        <f>J491</f>
        <v>0</v>
      </c>
      <c r="K81" s="176"/>
      <c r="L81" s="18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7" s="2" customFormat="1" ht="6.96" customHeight="1">
      <c r="A87" s="41"/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4.96" customHeight="1">
      <c r="A88" s="41"/>
      <c r="B88" s="42"/>
      <c r="C88" s="26" t="s">
        <v>143</v>
      </c>
      <c r="D88" s="43"/>
      <c r="E88" s="43"/>
      <c r="F88" s="43"/>
      <c r="G88" s="43"/>
      <c r="H88" s="43"/>
      <c r="I88" s="43"/>
      <c r="J88" s="43"/>
      <c r="K88" s="43"/>
      <c r="L88" s="13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16</v>
      </c>
      <c r="D90" s="43"/>
      <c r="E90" s="43"/>
      <c r="F90" s="43"/>
      <c r="G90" s="43"/>
      <c r="H90" s="43"/>
      <c r="I90" s="43"/>
      <c r="J90" s="43"/>
      <c r="K90" s="43"/>
      <c r="L90" s="13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164" t="str">
        <f>E7</f>
        <v>Úprava sanitárního zařízení DDM Bílina</v>
      </c>
      <c r="F91" s="35"/>
      <c r="G91" s="35"/>
      <c r="H91" s="35"/>
      <c r="I91" s="43"/>
      <c r="J91" s="43"/>
      <c r="K91" s="43"/>
      <c r="L91" s="13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106</v>
      </c>
      <c r="D92" s="43"/>
      <c r="E92" s="43"/>
      <c r="F92" s="43"/>
      <c r="G92" s="43"/>
      <c r="H92" s="43"/>
      <c r="I92" s="43"/>
      <c r="J92" s="43"/>
      <c r="K92" s="43"/>
      <c r="L92" s="13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E9</f>
        <v>1 - Stavební práce</v>
      </c>
      <c r="F93" s="43"/>
      <c r="G93" s="43"/>
      <c r="H93" s="43"/>
      <c r="I93" s="43"/>
      <c r="J93" s="43"/>
      <c r="K93" s="43"/>
      <c r="L93" s="13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21</v>
      </c>
      <c r="D95" s="43"/>
      <c r="E95" s="43"/>
      <c r="F95" s="30" t="str">
        <f>F12</f>
        <v xml:space="preserve"> </v>
      </c>
      <c r="G95" s="43"/>
      <c r="H95" s="43"/>
      <c r="I95" s="35" t="s">
        <v>23</v>
      </c>
      <c r="J95" s="75" t="str">
        <f>IF(J12="","",J12)</f>
        <v>15. 1. 2025</v>
      </c>
      <c r="K95" s="43"/>
      <c r="L95" s="13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3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25</v>
      </c>
      <c r="D97" s="43"/>
      <c r="E97" s="43"/>
      <c r="F97" s="30" t="str">
        <f>E15</f>
        <v>Město Bílina, Břežánská 50/4,418 01 Bílina</v>
      </c>
      <c r="G97" s="43"/>
      <c r="H97" s="43"/>
      <c r="I97" s="35" t="s">
        <v>33</v>
      </c>
      <c r="J97" s="39" t="str">
        <f>E21</f>
        <v xml:space="preserve"> </v>
      </c>
      <c r="K97" s="43"/>
      <c r="L97" s="13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31</v>
      </c>
      <c r="D98" s="43"/>
      <c r="E98" s="43"/>
      <c r="F98" s="30" t="str">
        <f>IF(E18="","",E18)</f>
        <v>Vyplň údaj</v>
      </c>
      <c r="G98" s="43"/>
      <c r="H98" s="43"/>
      <c r="I98" s="35" t="s">
        <v>35</v>
      </c>
      <c r="J98" s="39" t="str">
        <f>E24</f>
        <v>Ing. Jaromír Pýcha</v>
      </c>
      <c r="K98" s="43"/>
      <c r="L98" s="13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3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81"/>
      <c r="B100" s="182"/>
      <c r="C100" s="183" t="s">
        <v>144</v>
      </c>
      <c r="D100" s="184" t="s">
        <v>59</v>
      </c>
      <c r="E100" s="184" t="s">
        <v>55</v>
      </c>
      <c r="F100" s="184" t="s">
        <v>56</v>
      </c>
      <c r="G100" s="184" t="s">
        <v>145</v>
      </c>
      <c r="H100" s="184" t="s">
        <v>146</v>
      </c>
      <c r="I100" s="184" t="s">
        <v>147</v>
      </c>
      <c r="J100" s="184" t="s">
        <v>119</v>
      </c>
      <c r="K100" s="185" t="s">
        <v>148</v>
      </c>
      <c r="L100" s="186"/>
      <c r="M100" s="95" t="s">
        <v>19</v>
      </c>
      <c r="N100" s="96" t="s">
        <v>44</v>
      </c>
      <c r="O100" s="96" t="s">
        <v>149</v>
      </c>
      <c r="P100" s="96" t="s">
        <v>150</v>
      </c>
      <c r="Q100" s="96" t="s">
        <v>151</v>
      </c>
      <c r="R100" s="96" t="s">
        <v>152</v>
      </c>
      <c r="S100" s="96" t="s">
        <v>153</v>
      </c>
      <c r="T100" s="97" t="s">
        <v>154</v>
      </c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</row>
    <row r="101" s="2" customFormat="1" ht="22.8" customHeight="1">
      <c r="A101" s="41"/>
      <c r="B101" s="42"/>
      <c r="C101" s="102" t="s">
        <v>155</v>
      </c>
      <c r="D101" s="43"/>
      <c r="E101" s="43"/>
      <c r="F101" s="43"/>
      <c r="G101" s="43"/>
      <c r="H101" s="43"/>
      <c r="I101" s="43"/>
      <c r="J101" s="187">
        <f>BK101</f>
        <v>0</v>
      </c>
      <c r="K101" s="43"/>
      <c r="L101" s="47"/>
      <c r="M101" s="98"/>
      <c r="N101" s="188"/>
      <c r="O101" s="99"/>
      <c r="P101" s="189">
        <f>P102+P275</f>
        <v>0</v>
      </c>
      <c r="Q101" s="99"/>
      <c r="R101" s="189">
        <f>R102+R275</f>
        <v>2.3093044101600002</v>
      </c>
      <c r="S101" s="99"/>
      <c r="T101" s="190">
        <f>T102+T275</f>
        <v>6.8269337099999996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73</v>
      </c>
      <c r="AU101" s="20" t="s">
        <v>120</v>
      </c>
      <c r="BK101" s="191">
        <f>BK102+BK275</f>
        <v>0</v>
      </c>
    </row>
    <row r="102" s="12" customFormat="1" ht="25.92" customHeight="1">
      <c r="A102" s="12"/>
      <c r="B102" s="192"/>
      <c r="C102" s="193"/>
      <c r="D102" s="194" t="s">
        <v>73</v>
      </c>
      <c r="E102" s="195" t="s">
        <v>156</v>
      </c>
      <c r="F102" s="195" t="s">
        <v>157</v>
      </c>
      <c r="G102" s="193"/>
      <c r="H102" s="193"/>
      <c r="I102" s="196"/>
      <c r="J102" s="197">
        <f>BK102</f>
        <v>0</v>
      </c>
      <c r="K102" s="193"/>
      <c r="L102" s="198"/>
      <c r="M102" s="199"/>
      <c r="N102" s="200"/>
      <c r="O102" s="200"/>
      <c r="P102" s="201">
        <f>P103+P148+P180</f>
        <v>0</v>
      </c>
      <c r="Q102" s="200"/>
      <c r="R102" s="201">
        <f>R103+R148+R180</f>
        <v>1.0966057383999999</v>
      </c>
      <c r="S102" s="200"/>
      <c r="T102" s="202">
        <f>T103+T148+T180</f>
        <v>6.7594194999999999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79</v>
      </c>
      <c r="AT102" s="204" t="s">
        <v>73</v>
      </c>
      <c r="AU102" s="204" t="s">
        <v>74</v>
      </c>
      <c r="AY102" s="203" t="s">
        <v>158</v>
      </c>
      <c r="BK102" s="205">
        <f>BK103+BK148+BK180</f>
        <v>0</v>
      </c>
    </row>
    <row r="103" s="12" customFormat="1" ht="22.8" customHeight="1">
      <c r="A103" s="12"/>
      <c r="B103" s="192"/>
      <c r="C103" s="193"/>
      <c r="D103" s="194" t="s">
        <v>73</v>
      </c>
      <c r="E103" s="206" t="s">
        <v>90</v>
      </c>
      <c r="F103" s="206" t="s">
        <v>159</v>
      </c>
      <c r="G103" s="193"/>
      <c r="H103" s="193"/>
      <c r="I103" s="196"/>
      <c r="J103" s="207">
        <f>BK103</f>
        <v>0</v>
      </c>
      <c r="K103" s="193"/>
      <c r="L103" s="198"/>
      <c r="M103" s="199"/>
      <c r="N103" s="200"/>
      <c r="O103" s="200"/>
      <c r="P103" s="201">
        <f>P104+P118</f>
        <v>0</v>
      </c>
      <c r="Q103" s="200"/>
      <c r="R103" s="201">
        <f>R104+R118</f>
        <v>0.67751441000000001</v>
      </c>
      <c r="S103" s="200"/>
      <c r="T103" s="202">
        <f>T104+T118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3" t="s">
        <v>79</v>
      </c>
      <c r="AT103" s="204" t="s">
        <v>73</v>
      </c>
      <c r="AU103" s="204" t="s">
        <v>79</v>
      </c>
      <c r="AY103" s="203" t="s">
        <v>158</v>
      </c>
      <c r="BK103" s="205">
        <f>BK104+BK118</f>
        <v>0</v>
      </c>
    </row>
    <row r="104" s="12" customFormat="1" ht="20.88" customHeight="1">
      <c r="A104" s="12"/>
      <c r="B104" s="192"/>
      <c r="C104" s="193"/>
      <c r="D104" s="194" t="s">
        <v>73</v>
      </c>
      <c r="E104" s="206" t="s">
        <v>160</v>
      </c>
      <c r="F104" s="206" t="s">
        <v>161</v>
      </c>
      <c r="G104" s="193"/>
      <c r="H104" s="193"/>
      <c r="I104" s="196"/>
      <c r="J104" s="207">
        <f>BK104</f>
        <v>0</v>
      </c>
      <c r="K104" s="193"/>
      <c r="L104" s="198"/>
      <c r="M104" s="199"/>
      <c r="N104" s="200"/>
      <c r="O104" s="200"/>
      <c r="P104" s="201">
        <f>SUM(P105:P117)</f>
        <v>0</v>
      </c>
      <c r="Q104" s="200"/>
      <c r="R104" s="201">
        <f>SUM(R105:R117)</f>
        <v>0.16655768000000001</v>
      </c>
      <c r="S104" s="200"/>
      <c r="T104" s="202">
        <f>SUM(T105:T117)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79</v>
      </c>
      <c r="AT104" s="204" t="s">
        <v>73</v>
      </c>
      <c r="AU104" s="204" t="s">
        <v>83</v>
      </c>
      <c r="AY104" s="203" t="s">
        <v>158</v>
      </c>
      <c r="BK104" s="205">
        <f>SUM(BK105:BK117)</f>
        <v>0</v>
      </c>
    </row>
    <row r="105" s="2" customFormat="1" ht="24.15" customHeight="1">
      <c r="A105" s="41"/>
      <c r="B105" s="42"/>
      <c r="C105" s="208" t="s">
        <v>79</v>
      </c>
      <c r="D105" s="208" t="s">
        <v>162</v>
      </c>
      <c r="E105" s="209" t="s">
        <v>163</v>
      </c>
      <c r="F105" s="210" t="s">
        <v>164</v>
      </c>
      <c r="G105" s="211" t="s">
        <v>88</v>
      </c>
      <c r="H105" s="212">
        <v>2.6040000000000001</v>
      </c>
      <c r="I105" s="213"/>
      <c r="J105" s="214">
        <f>ROUND(I105*H105,2)</f>
        <v>0</v>
      </c>
      <c r="K105" s="210" t="s">
        <v>165</v>
      </c>
      <c r="L105" s="47"/>
      <c r="M105" s="215" t="s">
        <v>19</v>
      </c>
      <c r="N105" s="216" t="s">
        <v>45</v>
      </c>
      <c r="O105" s="87"/>
      <c r="P105" s="217">
        <f>O105*H105</f>
        <v>0</v>
      </c>
      <c r="Q105" s="217">
        <v>0.061719999999999997</v>
      </c>
      <c r="R105" s="217">
        <f>Q105*H105</f>
        <v>0.16071888000000001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166</v>
      </c>
      <c r="AT105" s="219" t="s">
        <v>162</v>
      </c>
      <c r="AU105" s="219" t="s">
        <v>90</v>
      </c>
      <c r="AY105" s="20" t="s">
        <v>158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79</v>
      </c>
      <c r="BK105" s="220">
        <f>ROUND(I105*H105,2)</f>
        <v>0</v>
      </c>
      <c r="BL105" s="20" t="s">
        <v>166</v>
      </c>
      <c r="BM105" s="219" t="s">
        <v>167</v>
      </c>
    </row>
    <row r="106" s="2" customFormat="1">
      <c r="A106" s="41"/>
      <c r="B106" s="42"/>
      <c r="C106" s="43"/>
      <c r="D106" s="221" t="s">
        <v>168</v>
      </c>
      <c r="E106" s="43"/>
      <c r="F106" s="222" t="s">
        <v>169</v>
      </c>
      <c r="G106" s="43"/>
      <c r="H106" s="43"/>
      <c r="I106" s="223"/>
      <c r="J106" s="43"/>
      <c r="K106" s="43"/>
      <c r="L106" s="47"/>
      <c r="M106" s="224"/>
      <c r="N106" s="22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168</v>
      </c>
      <c r="AU106" s="20" t="s">
        <v>90</v>
      </c>
    </row>
    <row r="107" s="2" customFormat="1">
      <c r="A107" s="41"/>
      <c r="B107" s="42"/>
      <c r="C107" s="43"/>
      <c r="D107" s="226" t="s">
        <v>170</v>
      </c>
      <c r="E107" s="43"/>
      <c r="F107" s="227" t="s">
        <v>171</v>
      </c>
      <c r="G107" s="43"/>
      <c r="H107" s="43"/>
      <c r="I107" s="223"/>
      <c r="J107" s="43"/>
      <c r="K107" s="43"/>
      <c r="L107" s="47"/>
      <c r="M107" s="224"/>
      <c r="N107" s="22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170</v>
      </c>
      <c r="AU107" s="20" t="s">
        <v>90</v>
      </c>
    </row>
    <row r="108" s="13" customFormat="1">
      <c r="A108" s="13"/>
      <c r="B108" s="228"/>
      <c r="C108" s="229"/>
      <c r="D108" s="221" t="s">
        <v>172</v>
      </c>
      <c r="E108" s="230" t="s">
        <v>19</v>
      </c>
      <c r="F108" s="231" t="s">
        <v>107</v>
      </c>
      <c r="G108" s="229"/>
      <c r="H108" s="232">
        <v>2.6040000000000001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8" t="s">
        <v>172</v>
      </c>
      <c r="AU108" s="238" t="s">
        <v>90</v>
      </c>
      <c r="AV108" s="13" t="s">
        <v>83</v>
      </c>
      <c r="AW108" s="13" t="s">
        <v>34</v>
      </c>
      <c r="AX108" s="13" t="s">
        <v>79</v>
      </c>
      <c r="AY108" s="238" t="s">
        <v>158</v>
      </c>
    </row>
    <row r="109" s="2" customFormat="1" ht="24.15" customHeight="1">
      <c r="A109" s="41"/>
      <c r="B109" s="42"/>
      <c r="C109" s="208" t="s">
        <v>83</v>
      </c>
      <c r="D109" s="208" t="s">
        <v>162</v>
      </c>
      <c r="E109" s="209" t="s">
        <v>173</v>
      </c>
      <c r="F109" s="210" t="s">
        <v>174</v>
      </c>
      <c r="G109" s="211" t="s">
        <v>175</v>
      </c>
      <c r="H109" s="212">
        <v>2.1699999999999999</v>
      </c>
      <c r="I109" s="213"/>
      <c r="J109" s="214">
        <f>ROUND(I109*H109,2)</f>
        <v>0</v>
      </c>
      <c r="K109" s="210" t="s">
        <v>165</v>
      </c>
      <c r="L109" s="47"/>
      <c r="M109" s="215" t="s">
        <v>19</v>
      </c>
      <c r="N109" s="216" t="s">
        <v>45</v>
      </c>
      <c r="O109" s="87"/>
      <c r="P109" s="217">
        <f>O109*H109</f>
        <v>0</v>
      </c>
      <c r="Q109" s="217">
        <v>0.00013999999999999999</v>
      </c>
      <c r="R109" s="217">
        <f>Q109*H109</f>
        <v>0.00030379999999999996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166</v>
      </c>
      <c r="AT109" s="219" t="s">
        <v>162</v>
      </c>
      <c r="AU109" s="219" t="s">
        <v>90</v>
      </c>
      <c r="AY109" s="20" t="s">
        <v>158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79</v>
      </c>
      <c r="BK109" s="220">
        <f>ROUND(I109*H109,2)</f>
        <v>0</v>
      </c>
      <c r="BL109" s="20" t="s">
        <v>166</v>
      </c>
      <c r="BM109" s="219" t="s">
        <v>176</v>
      </c>
    </row>
    <row r="110" s="2" customFormat="1">
      <c r="A110" s="41"/>
      <c r="B110" s="42"/>
      <c r="C110" s="43"/>
      <c r="D110" s="221" t="s">
        <v>168</v>
      </c>
      <c r="E110" s="43"/>
      <c r="F110" s="222" t="s">
        <v>177</v>
      </c>
      <c r="G110" s="43"/>
      <c r="H110" s="43"/>
      <c r="I110" s="223"/>
      <c r="J110" s="43"/>
      <c r="K110" s="43"/>
      <c r="L110" s="47"/>
      <c r="M110" s="224"/>
      <c r="N110" s="22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168</v>
      </c>
      <c r="AU110" s="20" t="s">
        <v>90</v>
      </c>
    </row>
    <row r="111" s="2" customFormat="1">
      <c r="A111" s="41"/>
      <c r="B111" s="42"/>
      <c r="C111" s="43"/>
      <c r="D111" s="226" t="s">
        <v>170</v>
      </c>
      <c r="E111" s="43"/>
      <c r="F111" s="227" t="s">
        <v>178</v>
      </c>
      <c r="G111" s="43"/>
      <c r="H111" s="43"/>
      <c r="I111" s="223"/>
      <c r="J111" s="43"/>
      <c r="K111" s="43"/>
      <c r="L111" s="47"/>
      <c r="M111" s="224"/>
      <c r="N111" s="22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170</v>
      </c>
      <c r="AU111" s="20" t="s">
        <v>90</v>
      </c>
    </row>
    <row r="112" s="13" customFormat="1">
      <c r="A112" s="13"/>
      <c r="B112" s="228"/>
      <c r="C112" s="229"/>
      <c r="D112" s="221" t="s">
        <v>172</v>
      </c>
      <c r="E112" s="230" t="s">
        <v>19</v>
      </c>
      <c r="F112" s="231" t="s">
        <v>179</v>
      </c>
      <c r="G112" s="229"/>
      <c r="H112" s="232">
        <v>2.1699999999999999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8" t="s">
        <v>172</v>
      </c>
      <c r="AU112" s="238" t="s">
        <v>90</v>
      </c>
      <c r="AV112" s="13" t="s">
        <v>83</v>
      </c>
      <c r="AW112" s="13" t="s">
        <v>34</v>
      </c>
      <c r="AX112" s="13" t="s">
        <v>79</v>
      </c>
      <c r="AY112" s="238" t="s">
        <v>158</v>
      </c>
    </row>
    <row r="113" s="2" customFormat="1" ht="24.15" customHeight="1">
      <c r="A113" s="41"/>
      <c r="B113" s="42"/>
      <c r="C113" s="208" t="s">
        <v>90</v>
      </c>
      <c r="D113" s="208" t="s">
        <v>162</v>
      </c>
      <c r="E113" s="209" t="s">
        <v>180</v>
      </c>
      <c r="F113" s="210" t="s">
        <v>181</v>
      </c>
      <c r="G113" s="211" t="s">
        <v>175</v>
      </c>
      <c r="H113" s="212">
        <v>3.6899999999999999</v>
      </c>
      <c r="I113" s="213"/>
      <c r="J113" s="214">
        <f>ROUND(I113*H113,2)</f>
        <v>0</v>
      </c>
      <c r="K113" s="210" t="s">
        <v>165</v>
      </c>
      <c r="L113" s="47"/>
      <c r="M113" s="215" t="s">
        <v>19</v>
      </c>
      <c r="N113" s="216" t="s">
        <v>45</v>
      </c>
      <c r="O113" s="87"/>
      <c r="P113" s="217">
        <f>O113*H113</f>
        <v>0</v>
      </c>
      <c r="Q113" s="217">
        <v>0.0015</v>
      </c>
      <c r="R113" s="217">
        <f>Q113*H113</f>
        <v>0.005535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166</v>
      </c>
      <c r="AT113" s="219" t="s">
        <v>162</v>
      </c>
      <c r="AU113" s="219" t="s">
        <v>90</v>
      </c>
      <c r="AY113" s="20" t="s">
        <v>158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79</v>
      </c>
      <c r="BK113" s="220">
        <f>ROUND(I113*H113,2)</f>
        <v>0</v>
      </c>
      <c r="BL113" s="20" t="s">
        <v>166</v>
      </c>
      <c r="BM113" s="219" t="s">
        <v>182</v>
      </c>
    </row>
    <row r="114" s="2" customFormat="1">
      <c r="A114" s="41"/>
      <c r="B114" s="42"/>
      <c r="C114" s="43"/>
      <c r="D114" s="221" t="s">
        <v>168</v>
      </c>
      <c r="E114" s="43"/>
      <c r="F114" s="222" t="s">
        <v>183</v>
      </c>
      <c r="G114" s="43"/>
      <c r="H114" s="43"/>
      <c r="I114" s="223"/>
      <c r="J114" s="43"/>
      <c r="K114" s="43"/>
      <c r="L114" s="47"/>
      <c r="M114" s="224"/>
      <c r="N114" s="22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168</v>
      </c>
      <c r="AU114" s="20" t="s">
        <v>90</v>
      </c>
    </row>
    <row r="115" s="2" customFormat="1">
      <c r="A115" s="41"/>
      <c r="B115" s="42"/>
      <c r="C115" s="43"/>
      <c r="D115" s="226" t="s">
        <v>170</v>
      </c>
      <c r="E115" s="43"/>
      <c r="F115" s="227" t="s">
        <v>184</v>
      </c>
      <c r="G115" s="43"/>
      <c r="H115" s="43"/>
      <c r="I115" s="223"/>
      <c r="J115" s="43"/>
      <c r="K115" s="43"/>
      <c r="L115" s="47"/>
      <c r="M115" s="224"/>
      <c r="N115" s="22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170</v>
      </c>
      <c r="AU115" s="20" t="s">
        <v>90</v>
      </c>
    </row>
    <row r="116" s="13" customFormat="1">
      <c r="A116" s="13"/>
      <c r="B116" s="228"/>
      <c r="C116" s="229"/>
      <c r="D116" s="221" t="s">
        <v>172</v>
      </c>
      <c r="E116" s="230" t="s">
        <v>19</v>
      </c>
      <c r="F116" s="231" t="s">
        <v>185</v>
      </c>
      <c r="G116" s="229"/>
      <c r="H116" s="232">
        <v>1.52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8" t="s">
        <v>172</v>
      </c>
      <c r="AU116" s="238" t="s">
        <v>90</v>
      </c>
      <c r="AV116" s="13" t="s">
        <v>83</v>
      </c>
      <c r="AW116" s="13" t="s">
        <v>34</v>
      </c>
      <c r="AX116" s="13" t="s">
        <v>74</v>
      </c>
      <c r="AY116" s="238" t="s">
        <v>158</v>
      </c>
    </row>
    <row r="117" s="13" customFormat="1">
      <c r="A117" s="13"/>
      <c r="B117" s="228"/>
      <c r="C117" s="229"/>
      <c r="D117" s="221" t="s">
        <v>172</v>
      </c>
      <c r="E117" s="230" t="s">
        <v>19</v>
      </c>
      <c r="F117" s="231" t="s">
        <v>179</v>
      </c>
      <c r="G117" s="229"/>
      <c r="H117" s="232">
        <v>2.1699999999999999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8" t="s">
        <v>172</v>
      </c>
      <c r="AU117" s="238" t="s">
        <v>90</v>
      </c>
      <c r="AV117" s="13" t="s">
        <v>83</v>
      </c>
      <c r="AW117" s="13" t="s">
        <v>34</v>
      </c>
      <c r="AX117" s="13" t="s">
        <v>74</v>
      </c>
      <c r="AY117" s="238" t="s">
        <v>158</v>
      </c>
    </row>
    <row r="118" s="12" customFormat="1" ht="20.88" customHeight="1">
      <c r="A118" s="12"/>
      <c r="B118" s="192"/>
      <c r="C118" s="193"/>
      <c r="D118" s="194" t="s">
        <v>73</v>
      </c>
      <c r="E118" s="206" t="s">
        <v>186</v>
      </c>
      <c r="F118" s="206" t="s">
        <v>187</v>
      </c>
      <c r="G118" s="193"/>
      <c r="H118" s="193"/>
      <c r="I118" s="196"/>
      <c r="J118" s="207">
        <f>BK118</f>
        <v>0</v>
      </c>
      <c r="K118" s="193"/>
      <c r="L118" s="198"/>
      <c r="M118" s="199"/>
      <c r="N118" s="200"/>
      <c r="O118" s="200"/>
      <c r="P118" s="201">
        <f>SUM(P119:P147)</f>
        <v>0</v>
      </c>
      <c r="Q118" s="200"/>
      <c r="R118" s="201">
        <f>SUM(R119:R147)</f>
        <v>0.51095672999999997</v>
      </c>
      <c r="S118" s="200"/>
      <c r="T118" s="202">
        <f>SUM(T119:T147)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3" t="s">
        <v>79</v>
      </c>
      <c r="AT118" s="204" t="s">
        <v>73</v>
      </c>
      <c r="AU118" s="204" t="s">
        <v>83</v>
      </c>
      <c r="AY118" s="203" t="s">
        <v>158</v>
      </c>
      <c r="BK118" s="205">
        <f>SUM(BK119:BK147)</f>
        <v>0</v>
      </c>
    </row>
    <row r="119" s="2" customFormat="1" ht="24.15" customHeight="1">
      <c r="A119" s="41"/>
      <c r="B119" s="42"/>
      <c r="C119" s="208" t="s">
        <v>166</v>
      </c>
      <c r="D119" s="208" t="s">
        <v>162</v>
      </c>
      <c r="E119" s="209" t="s">
        <v>188</v>
      </c>
      <c r="F119" s="210" t="s">
        <v>189</v>
      </c>
      <c r="G119" s="211" t="s">
        <v>190</v>
      </c>
      <c r="H119" s="212">
        <v>0.192</v>
      </c>
      <c r="I119" s="213"/>
      <c r="J119" s="214">
        <f>ROUND(I119*H119,2)</f>
        <v>0</v>
      </c>
      <c r="K119" s="210" t="s">
        <v>165</v>
      </c>
      <c r="L119" s="47"/>
      <c r="M119" s="215" t="s">
        <v>19</v>
      </c>
      <c r="N119" s="216" t="s">
        <v>45</v>
      </c>
      <c r="O119" s="87"/>
      <c r="P119" s="217">
        <f>O119*H119</f>
        <v>0</v>
      </c>
      <c r="Q119" s="217">
        <v>2.5018699999999998</v>
      </c>
      <c r="R119" s="217">
        <f>Q119*H119</f>
        <v>0.48035903999999996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166</v>
      </c>
      <c r="AT119" s="219" t="s">
        <v>162</v>
      </c>
      <c r="AU119" s="219" t="s">
        <v>90</v>
      </c>
      <c r="AY119" s="20" t="s">
        <v>158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79</v>
      </c>
      <c r="BK119" s="220">
        <f>ROUND(I119*H119,2)</f>
        <v>0</v>
      </c>
      <c r="BL119" s="20" t="s">
        <v>166</v>
      </c>
      <c r="BM119" s="219" t="s">
        <v>191</v>
      </c>
    </row>
    <row r="120" s="2" customFormat="1">
      <c r="A120" s="41"/>
      <c r="B120" s="42"/>
      <c r="C120" s="43"/>
      <c r="D120" s="221" t="s">
        <v>168</v>
      </c>
      <c r="E120" s="43"/>
      <c r="F120" s="222" t="s">
        <v>192</v>
      </c>
      <c r="G120" s="43"/>
      <c r="H120" s="43"/>
      <c r="I120" s="223"/>
      <c r="J120" s="43"/>
      <c r="K120" s="43"/>
      <c r="L120" s="47"/>
      <c r="M120" s="224"/>
      <c r="N120" s="22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168</v>
      </c>
      <c r="AU120" s="20" t="s">
        <v>90</v>
      </c>
    </row>
    <row r="121" s="2" customFormat="1">
      <c r="A121" s="41"/>
      <c r="B121" s="42"/>
      <c r="C121" s="43"/>
      <c r="D121" s="226" t="s">
        <v>170</v>
      </c>
      <c r="E121" s="43"/>
      <c r="F121" s="227" t="s">
        <v>193</v>
      </c>
      <c r="G121" s="43"/>
      <c r="H121" s="43"/>
      <c r="I121" s="223"/>
      <c r="J121" s="43"/>
      <c r="K121" s="43"/>
      <c r="L121" s="47"/>
      <c r="M121" s="224"/>
      <c r="N121" s="22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170</v>
      </c>
      <c r="AU121" s="20" t="s">
        <v>90</v>
      </c>
    </row>
    <row r="122" s="13" customFormat="1">
      <c r="A122" s="13"/>
      <c r="B122" s="228"/>
      <c r="C122" s="229"/>
      <c r="D122" s="221" t="s">
        <v>172</v>
      </c>
      <c r="E122" s="230" t="s">
        <v>19</v>
      </c>
      <c r="F122" s="231" t="s">
        <v>194</v>
      </c>
      <c r="G122" s="229"/>
      <c r="H122" s="232">
        <v>0.192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8" t="s">
        <v>172</v>
      </c>
      <c r="AU122" s="238" t="s">
        <v>90</v>
      </c>
      <c r="AV122" s="13" t="s">
        <v>83</v>
      </c>
      <c r="AW122" s="13" t="s">
        <v>34</v>
      </c>
      <c r="AX122" s="13" t="s">
        <v>74</v>
      </c>
      <c r="AY122" s="238" t="s">
        <v>158</v>
      </c>
    </row>
    <row r="123" s="2" customFormat="1" ht="24.15" customHeight="1">
      <c r="A123" s="41"/>
      <c r="B123" s="42"/>
      <c r="C123" s="208" t="s">
        <v>195</v>
      </c>
      <c r="D123" s="208" t="s">
        <v>162</v>
      </c>
      <c r="E123" s="209" t="s">
        <v>196</v>
      </c>
      <c r="F123" s="210" t="s">
        <v>197</v>
      </c>
      <c r="G123" s="211" t="s">
        <v>190</v>
      </c>
      <c r="H123" s="212">
        <v>0.192</v>
      </c>
      <c r="I123" s="213"/>
      <c r="J123" s="214">
        <f>ROUND(I123*H123,2)</f>
        <v>0</v>
      </c>
      <c r="K123" s="210" t="s">
        <v>165</v>
      </c>
      <c r="L123" s="47"/>
      <c r="M123" s="215" t="s">
        <v>19</v>
      </c>
      <c r="N123" s="216" t="s">
        <v>45</v>
      </c>
      <c r="O123" s="87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166</v>
      </c>
      <c r="AT123" s="219" t="s">
        <v>162</v>
      </c>
      <c r="AU123" s="219" t="s">
        <v>90</v>
      </c>
      <c r="AY123" s="20" t="s">
        <v>158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79</v>
      </c>
      <c r="BK123" s="220">
        <f>ROUND(I123*H123,2)</f>
        <v>0</v>
      </c>
      <c r="BL123" s="20" t="s">
        <v>166</v>
      </c>
      <c r="BM123" s="219" t="s">
        <v>198</v>
      </c>
    </row>
    <row r="124" s="2" customFormat="1">
      <c r="A124" s="41"/>
      <c r="B124" s="42"/>
      <c r="C124" s="43"/>
      <c r="D124" s="221" t="s">
        <v>168</v>
      </c>
      <c r="E124" s="43"/>
      <c r="F124" s="222" t="s">
        <v>199</v>
      </c>
      <c r="G124" s="43"/>
      <c r="H124" s="43"/>
      <c r="I124" s="223"/>
      <c r="J124" s="43"/>
      <c r="K124" s="43"/>
      <c r="L124" s="47"/>
      <c r="M124" s="224"/>
      <c r="N124" s="22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168</v>
      </c>
      <c r="AU124" s="20" t="s">
        <v>90</v>
      </c>
    </row>
    <row r="125" s="2" customFormat="1">
      <c r="A125" s="41"/>
      <c r="B125" s="42"/>
      <c r="C125" s="43"/>
      <c r="D125" s="226" t="s">
        <v>170</v>
      </c>
      <c r="E125" s="43"/>
      <c r="F125" s="227" t="s">
        <v>200</v>
      </c>
      <c r="G125" s="43"/>
      <c r="H125" s="43"/>
      <c r="I125" s="223"/>
      <c r="J125" s="43"/>
      <c r="K125" s="43"/>
      <c r="L125" s="47"/>
      <c r="M125" s="224"/>
      <c r="N125" s="22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170</v>
      </c>
      <c r="AU125" s="20" t="s">
        <v>90</v>
      </c>
    </row>
    <row r="126" s="13" customFormat="1">
      <c r="A126" s="13"/>
      <c r="B126" s="228"/>
      <c r="C126" s="229"/>
      <c r="D126" s="221" t="s">
        <v>172</v>
      </c>
      <c r="E126" s="230" t="s">
        <v>19</v>
      </c>
      <c r="F126" s="231" t="s">
        <v>194</v>
      </c>
      <c r="G126" s="229"/>
      <c r="H126" s="232">
        <v>0.192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8" t="s">
        <v>172</v>
      </c>
      <c r="AU126" s="238" t="s">
        <v>90</v>
      </c>
      <c r="AV126" s="13" t="s">
        <v>83</v>
      </c>
      <c r="AW126" s="13" t="s">
        <v>34</v>
      </c>
      <c r="AX126" s="13" t="s">
        <v>79</v>
      </c>
      <c r="AY126" s="238" t="s">
        <v>158</v>
      </c>
    </row>
    <row r="127" s="2" customFormat="1" ht="33" customHeight="1">
      <c r="A127" s="41"/>
      <c r="B127" s="42"/>
      <c r="C127" s="208" t="s">
        <v>201</v>
      </c>
      <c r="D127" s="208" t="s">
        <v>162</v>
      </c>
      <c r="E127" s="209" t="s">
        <v>202</v>
      </c>
      <c r="F127" s="210" t="s">
        <v>203</v>
      </c>
      <c r="G127" s="211" t="s">
        <v>190</v>
      </c>
      <c r="H127" s="212">
        <v>0.192</v>
      </c>
      <c r="I127" s="213"/>
      <c r="J127" s="214">
        <f>ROUND(I127*H127,2)</f>
        <v>0</v>
      </c>
      <c r="K127" s="210" t="s">
        <v>165</v>
      </c>
      <c r="L127" s="47"/>
      <c r="M127" s="215" t="s">
        <v>19</v>
      </c>
      <c r="N127" s="216" t="s">
        <v>45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166</v>
      </c>
      <c r="AT127" s="219" t="s">
        <v>162</v>
      </c>
      <c r="AU127" s="219" t="s">
        <v>90</v>
      </c>
      <c r="AY127" s="20" t="s">
        <v>158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79</v>
      </c>
      <c r="BK127" s="220">
        <f>ROUND(I127*H127,2)</f>
        <v>0</v>
      </c>
      <c r="BL127" s="20" t="s">
        <v>166</v>
      </c>
      <c r="BM127" s="219" t="s">
        <v>204</v>
      </c>
    </row>
    <row r="128" s="2" customFormat="1">
      <c r="A128" s="41"/>
      <c r="B128" s="42"/>
      <c r="C128" s="43"/>
      <c r="D128" s="221" t="s">
        <v>168</v>
      </c>
      <c r="E128" s="43"/>
      <c r="F128" s="222" t="s">
        <v>205</v>
      </c>
      <c r="G128" s="43"/>
      <c r="H128" s="43"/>
      <c r="I128" s="223"/>
      <c r="J128" s="43"/>
      <c r="K128" s="43"/>
      <c r="L128" s="47"/>
      <c r="M128" s="224"/>
      <c r="N128" s="22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168</v>
      </c>
      <c r="AU128" s="20" t="s">
        <v>90</v>
      </c>
    </row>
    <row r="129" s="2" customFormat="1">
      <c r="A129" s="41"/>
      <c r="B129" s="42"/>
      <c r="C129" s="43"/>
      <c r="D129" s="226" t="s">
        <v>170</v>
      </c>
      <c r="E129" s="43"/>
      <c r="F129" s="227" t="s">
        <v>206</v>
      </c>
      <c r="G129" s="43"/>
      <c r="H129" s="43"/>
      <c r="I129" s="223"/>
      <c r="J129" s="43"/>
      <c r="K129" s="43"/>
      <c r="L129" s="47"/>
      <c r="M129" s="224"/>
      <c r="N129" s="22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170</v>
      </c>
      <c r="AU129" s="20" t="s">
        <v>90</v>
      </c>
    </row>
    <row r="130" s="13" customFormat="1">
      <c r="A130" s="13"/>
      <c r="B130" s="228"/>
      <c r="C130" s="229"/>
      <c r="D130" s="221" t="s">
        <v>172</v>
      </c>
      <c r="E130" s="230" t="s">
        <v>19</v>
      </c>
      <c r="F130" s="231" t="s">
        <v>194</v>
      </c>
      <c r="G130" s="229"/>
      <c r="H130" s="232">
        <v>0.192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172</v>
      </c>
      <c r="AU130" s="238" t="s">
        <v>90</v>
      </c>
      <c r="AV130" s="13" t="s">
        <v>83</v>
      </c>
      <c r="AW130" s="13" t="s">
        <v>34</v>
      </c>
      <c r="AX130" s="13" t="s">
        <v>79</v>
      </c>
      <c r="AY130" s="238" t="s">
        <v>158</v>
      </c>
    </row>
    <row r="131" s="2" customFormat="1" ht="16.5" customHeight="1">
      <c r="A131" s="41"/>
      <c r="B131" s="42"/>
      <c r="C131" s="208" t="s">
        <v>207</v>
      </c>
      <c r="D131" s="208" t="s">
        <v>162</v>
      </c>
      <c r="E131" s="209" t="s">
        <v>208</v>
      </c>
      <c r="F131" s="210" t="s">
        <v>209</v>
      </c>
      <c r="G131" s="211" t="s">
        <v>210</v>
      </c>
      <c r="H131" s="212">
        <v>0.01</v>
      </c>
      <c r="I131" s="213"/>
      <c r="J131" s="214">
        <f>ROUND(I131*H131,2)</f>
        <v>0</v>
      </c>
      <c r="K131" s="210" t="s">
        <v>165</v>
      </c>
      <c r="L131" s="47"/>
      <c r="M131" s="215" t="s">
        <v>19</v>
      </c>
      <c r="N131" s="216" t="s">
        <v>45</v>
      </c>
      <c r="O131" s="87"/>
      <c r="P131" s="217">
        <f>O131*H131</f>
        <v>0</v>
      </c>
      <c r="Q131" s="217">
        <v>1.06277</v>
      </c>
      <c r="R131" s="217">
        <f>Q131*H131</f>
        <v>0.0106277</v>
      </c>
      <c r="S131" s="217">
        <v>0</v>
      </c>
      <c r="T131" s="21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9" t="s">
        <v>166</v>
      </c>
      <c r="AT131" s="219" t="s">
        <v>162</v>
      </c>
      <c r="AU131" s="219" t="s">
        <v>90</v>
      </c>
      <c r="AY131" s="20" t="s">
        <v>158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79</v>
      </c>
      <c r="BK131" s="220">
        <f>ROUND(I131*H131,2)</f>
        <v>0</v>
      </c>
      <c r="BL131" s="20" t="s">
        <v>166</v>
      </c>
      <c r="BM131" s="219" t="s">
        <v>211</v>
      </c>
    </row>
    <row r="132" s="2" customFormat="1">
      <c r="A132" s="41"/>
      <c r="B132" s="42"/>
      <c r="C132" s="43"/>
      <c r="D132" s="221" t="s">
        <v>168</v>
      </c>
      <c r="E132" s="43"/>
      <c r="F132" s="222" t="s">
        <v>212</v>
      </c>
      <c r="G132" s="43"/>
      <c r="H132" s="43"/>
      <c r="I132" s="223"/>
      <c r="J132" s="43"/>
      <c r="K132" s="43"/>
      <c r="L132" s="47"/>
      <c r="M132" s="224"/>
      <c r="N132" s="22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168</v>
      </c>
      <c r="AU132" s="20" t="s">
        <v>90</v>
      </c>
    </row>
    <row r="133" s="2" customFormat="1">
      <c r="A133" s="41"/>
      <c r="B133" s="42"/>
      <c r="C133" s="43"/>
      <c r="D133" s="226" t="s">
        <v>170</v>
      </c>
      <c r="E133" s="43"/>
      <c r="F133" s="227" t="s">
        <v>213</v>
      </c>
      <c r="G133" s="43"/>
      <c r="H133" s="43"/>
      <c r="I133" s="223"/>
      <c r="J133" s="43"/>
      <c r="K133" s="43"/>
      <c r="L133" s="47"/>
      <c r="M133" s="224"/>
      <c r="N133" s="22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170</v>
      </c>
      <c r="AU133" s="20" t="s">
        <v>90</v>
      </c>
    </row>
    <row r="134" s="14" customFormat="1">
      <c r="A134" s="14"/>
      <c r="B134" s="239"/>
      <c r="C134" s="240"/>
      <c r="D134" s="221" t="s">
        <v>172</v>
      </c>
      <c r="E134" s="241" t="s">
        <v>19</v>
      </c>
      <c r="F134" s="242" t="s">
        <v>214</v>
      </c>
      <c r="G134" s="240"/>
      <c r="H134" s="241" t="s">
        <v>19</v>
      </c>
      <c r="I134" s="243"/>
      <c r="J134" s="240"/>
      <c r="K134" s="240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172</v>
      </c>
      <c r="AU134" s="248" t="s">
        <v>90</v>
      </c>
      <c r="AV134" s="14" t="s">
        <v>79</v>
      </c>
      <c r="AW134" s="14" t="s">
        <v>34</v>
      </c>
      <c r="AX134" s="14" t="s">
        <v>74</v>
      </c>
      <c r="AY134" s="248" t="s">
        <v>158</v>
      </c>
    </row>
    <row r="135" s="13" customFormat="1">
      <c r="A135" s="13"/>
      <c r="B135" s="228"/>
      <c r="C135" s="229"/>
      <c r="D135" s="221" t="s">
        <v>172</v>
      </c>
      <c r="E135" s="230" t="s">
        <v>19</v>
      </c>
      <c r="F135" s="231" t="s">
        <v>215</v>
      </c>
      <c r="G135" s="229"/>
      <c r="H135" s="232">
        <v>0.0080000000000000002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172</v>
      </c>
      <c r="AU135" s="238" t="s">
        <v>90</v>
      </c>
      <c r="AV135" s="13" t="s">
        <v>83</v>
      </c>
      <c r="AW135" s="13" t="s">
        <v>34</v>
      </c>
      <c r="AX135" s="13" t="s">
        <v>79</v>
      </c>
      <c r="AY135" s="238" t="s">
        <v>158</v>
      </c>
    </row>
    <row r="136" s="13" customFormat="1">
      <c r="A136" s="13"/>
      <c r="B136" s="228"/>
      <c r="C136" s="229"/>
      <c r="D136" s="221" t="s">
        <v>172</v>
      </c>
      <c r="E136" s="229"/>
      <c r="F136" s="231" t="s">
        <v>216</v>
      </c>
      <c r="G136" s="229"/>
      <c r="H136" s="232">
        <v>0.01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8" t="s">
        <v>172</v>
      </c>
      <c r="AU136" s="238" t="s">
        <v>90</v>
      </c>
      <c r="AV136" s="13" t="s">
        <v>83</v>
      </c>
      <c r="AW136" s="13" t="s">
        <v>4</v>
      </c>
      <c r="AX136" s="13" t="s">
        <v>79</v>
      </c>
      <c r="AY136" s="238" t="s">
        <v>158</v>
      </c>
    </row>
    <row r="137" s="2" customFormat="1" ht="16.5" customHeight="1">
      <c r="A137" s="41"/>
      <c r="B137" s="42"/>
      <c r="C137" s="208" t="s">
        <v>217</v>
      </c>
      <c r="D137" s="208" t="s">
        <v>162</v>
      </c>
      <c r="E137" s="209" t="s">
        <v>218</v>
      </c>
      <c r="F137" s="210" t="s">
        <v>219</v>
      </c>
      <c r="G137" s="211" t="s">
        <v>88</v>
      </c>
      <c r="H137" s="212">
        <v>1.923</v>
      </c>
      <c r="I137" s="213"/>
      <c r="J137" s="214">
        <f>ROUND(I137*H137,2)</f>
        <v>0</v>
      </c>
      <c r="K137" s="210" t="s">
        <v>165</v>
      </c>
      <c r="L137" s="47"/>
      <c r="M137" s="215" t="s">
        <v>19</v>
      </c>
      <c r="N137" s="216" t="s">
        <v>45</v>
      </c>
      <c r="O137" s="87"/>
      <c r="P137" s="217">
        <f>O137*H137</f>
        <v>0</v>
      </c>
      <c r="Q137" s="217">
        <v>0.00012999999999999999</v>
      </c>
      <c r="R137" s="217">
        <f>Q137*H137</f>
        <v>0.00024999000000000001</v>
      </c>
      <c r="S137" s="217">
        <v>0</v>
      </c>
      <c r="T137" s="21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9" t="s">
        <v>166</v>
      </c>
      <c r="AT137" s="219" t="s">
        <v>162</v>
      </c>
      <c r="AU137" s="219" t="s">
        <v>90</v>
      </c>
      <c r="AY137" s="20" t="s">
        <v>158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79</v>
      </c>
      <c r="BK137" s="220">
        <f>ROUND(I137*H137,2)</f>
        <v>0</v>
      </c>
      <c r="BL137" s="20" t="s">
        <v>166</v>
      </c>
      <c r="BM137" s="219" t="s">
        <v>220</v>
      </c>
    </row>
    <row r="138" s="2" customFormat="1">
      <c r="A138" s="41"/>
      <c r="B138" s="42"/>
      <c r="C138" s="43"/>
      <c r="D138" s="221" t="s">
        <v>168</v>
      </c>
      <c r="E138" s="43"/>
      <c r="F138" s="222" t="s">
        <v>221</v>
      </c>
      <c r="G138" s="43"/>
      <c r="H138" s="43"/>
      <c r="I138" s="223"/>
      <c r="J138" s="43"/>
      <c r="K138" s="43"/>
      <c r="L138" s="47"/>
      <c r="M138" s="224"/>
      <c r="N138" s="22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168</v>
      </c>
      <c r="AU138" s="20" t="s">
        <v>90</v>
      </c>
    </row>
    <row r="139" s="2" customFormat="1">
      <c r="A139" s="41"/>
      <c r="B139" s="42"/>
      <c r="C139" s="43"/>
      <c r="D139" s="226" t="s">
        <v>170</v>
      </c>
      <c r="E139" s="43"/>
      <c r="F139" s="227" t="s">
        <v>222</v>
      </c>
      <c r="G139" s="43"/>
      <c r="H139" s="43"/>
      <c r="I139" s="223"/>
      <c r="J139" s="43"/>
      <c r="K139" s="43"/>
      <c r="L139" s="47"/>
      <c r="M139" s="224"/>
      <c r="N139" s="22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170</v>
      </c>
      <c r="AU139" s="20" t="s">
        <v>90</v>
      </c>
    </row>
    <row r="140" s="13" customFormat="1">
      <c r="A140" s="13"/>
      <c r="B140" s="228"/>
      <c r="C140" s="229"/>
      <c r="D140" s="221" t="s">
        <v>172</v>
      </c>
      <c r="E140" s="230" t="s">
        <v>19</v>
      </c>
      <c r="F140" s="231" t="s">
        <v>91</v>
      </c>
      <c r="G140" s="229"/>
      <c r="H140" s="232">
        <v>1.923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172</v>
      </c>
      <c r="AU140" s="238" t="s">
        <v>90</v>
      </c>
      <c r="AV140" s="13" t="s">
        <v>83</v>
      </c>
      <c r="AW140" s="13" t="s">
        <v>34</v>
      </c>
      <c r="AX140" s="13" t="s">
        <v>79</v>
      </c>
      <c r="AY140" s="238" t="s">
        <v>158</v>
      </c>
    </row>
    <row r="141" s="2" customFormat="1" ht="24.15" customHeight="1">
      <c r="A141" s="41"/>
      <c r="B141" s="42"/>
      <c r="C141" s="208" t="s">
        <v>223</v>
      </c>
      <c r="D141" s="208" t="s">
        <v>162</v>
      </c>
      <c r="E141" s="209" t="s">
        <v>224</v>
      </c>
      <c r="F141" s="210" t="s">
        <v>225</v>
      </c>
      <c r="G141" s="211" t="s">
        <v>175</v>
      </c>
      <c r="H141" s="212">
        <v>1</v>
      </c>
      <c r="I141" s="213"/>
      <c r="J141" s="214">
        <f>ROUND(I141*H141,2)</f>
        <v>0</v>
      </c>
      <c r="K141" s="210" t="s">
        <v>165</v>
      </c>
      <c r="L141" s="47"/>
      <c r="M141" s="215" t="s">
        <v>19</v>
      </c>
      <c r="N141" s="216" t="s">
        <v>45</v>
      </c>
      <c r="O141" s="87"/>
      <c r="P141" s="217">
        <f>O141*H141</f>
        <v>0</v>
      </c>
      <c r="Q141" s="217">
        <v>0.001</v>
      </c>
      <c r="R141" s="217">
        <f>Q141*H141</f>
        <v>0.001</v>
      </c>
      <c r="S141" s="217">
        <v>0</v>
      </c>
      <c r="T141" s="21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9" t="s">
        <v>166</v>
      </c>
      <c r="AT141" s="219" t="s">
        <v>162</v>
      </c>
      <c r="AU141" s="219" t="s">
        <v>90</v>
      </c>
      <c r="AY141" s="20" t="s">
        <v>158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79</v>
      </c>
      <c r="BK141" s="220">
        <f>ROUND(I141*H141,2)</f>
        <v>0</v>
      </c>
      <c r="BL141" s="20" t="s">
        <v>166</v>
      </c>
      <c r="BM141" s="219" t="s">
        <v>226</v>
      </c>
    </row>
    <row r="142" s="2" customFormat="1">
      <c r="A142" s="41"/>
      <c r="B142" s="42"/>
      <c r="C142" s="43"/>
      <c r="D142" s="221" t="s">
        <v>168</v>
      </c>
      <c r="E142" s="43"/>
      <c r="F142" s="222" t="s">
        <v>227</v>
      </c>
      <c r="G142" s="43"/>
      <c r="H142" s="43"/>
      <c r="I142" s="223"/>
      <c r="J142" s="43"/>
      <c r="K142" s="43"/>
      <c r="L142" s="47"/>
      <c r="M142" s="224"/>
      <c r="N142" s="22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168</v>
      </c>
      <c r="AU142" s="20" t="s">
        <v>90</v>
      </c>
    </row>
    <row r="143" s="2" customFormat="1">
      <c r="A143" s="41"/>
      <c r="B143" s="42"/>
      <c r="C143" s="43"/>
      <c r="D143" s="226" t="s">
        <v>170</v>
      </c>
      <c r="E143" s="43"/>
      <c r="F143" s="227" t="s">
        <v>228</v>
      </c>
      <c r="G143" s="43"/>
      <c r="H143" s="43"/>
      <c r="I143" s="223"/>
      <c r="J143" s="43"/>
      <c r="K143" s="43"/>
      <c r="L143" s="47"/>
      <c r="M143" s="224"/>
      <c r="N143" s="22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170</v>
      </c>
      <c r="AU143" s="20" t="s">
        <v>90</v>
      </c>
    </row>
    <row r="144" s="2" customFormat="1" ht="24.15" customHeight="1">
      <c r="A144" s="41"/>
      <c r="B144" s="42"/>
      <c r="C144" s="208" t="s">
        <v>229</v>
      </c>
      <c r="D144" s="208" t="s">
        <v>162</v>
      </c>
      <c r="E144" s="209" t="s">
        <v>230</v>
      </c>
      <c r="F144" s="210" t="s">
        <v>231</v>
      </c>
      <c r="G144" s="211" t="s">
        <v>190</v>
      </c>
      <c r="H144" s="212">
        <v>0.096000000000000002</v>
      </c>
      <c r="I144" s="213"/>
      <c r="J144" s="214">
        <f>ROUND(I144*H144,2)</f>
        <v>0</v>
      </c>
      <c r="K144" s="210" t="s">
        <v>165</v>
      </c>
      <c r="L144" s="47"/>
      <c r="M144" s="215" t="s">
        <v>19</v>
      </c>
      <c r="N144" s="216" t="s">
        <v>45</v>
      </c>
      <c r="O144" s="87"/>
      <c r="P144" s="217">
        <f>O144*H144</f>
        <v>0</v>
      </c>
      <c r="Q144" s="217">
        <v>0.19500000000000001</v>
      </c>
      <c r="R144" s="217">
        <f>Q144*H144</f>
        <v>0.018720000000000001</v>
      </c>
      <c r="S144" s="217">
        <v>0</v>
      </c>
      <c r="T144" s="21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9" t="s">
        <v>166</v>
      </c>
      <c r="AT144" s="219" t="s">
        <v>162</v>
      </c>
      <c r="AU144" s="219" t="s">
        <v>90</v>
      </c>
      <c r="AY144" s="20" t="s">
        <v>158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79</v>
      </c>
      <c r="BK144" s="220">
        <f>ROUND(I144*H144,2)</f>
        <v>0</v>
      </c>
      <c r="BL144" s="20" t="s">
        <v>166</v>
      </c>
      <c r="BM144" s="219" t="s">
        <v>232</v>
      </c>
    </row>
    <row r="145" s="2" customFormat="1">
      <c r="A145" s="41"/>
      <c r="B145" s="42"/>
      <c r="C145" s="43"/>
      <c r="D145" s="221" t="s">
        <v>168</v>
      </c>
      <c r="E145" s="43"/>
      <c r="F145" s="222" t="s">
        <v>233</v>
      </c>
      <c r="G145" s="43"/>
      <c r="H145" s="43"/>
      <c r="I145" s="223"/>
      <c r="J145" s="43"/>
      <c r="K145" s="43"/>
      <c r="L145" s="47"/>
      <c r="M145" s="224"/>
      <c r="N145" s="22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168</v>
      </c>
      <c r="AU145" s="20" t="s">
        <v>90</v>
      </c>
    </row>
    <row r="146" s="2" customFormat="1">
      <c r="A146" s="41"/>
      <c r="B146" s="42"/>
      <c r="C146" s="43"/>
      <c r="D146" s="226" t="s">
        <v>170</v>
      </c>
      <c r="E146" s="43"/>
      <c r="F146" s="227" t="s">
        <v>234</v>
      </c>
      <c r="G146" s="43"/>
      <c r="H146" s="43"/>
      <c r="I146" s="223"/>
      <c r="J146" s="43"/>
      <c r="K146" s="43"/>
      <c r="L146" s="47"/>
      <c r="M146" s="224"/>
      <c r="N146" s="22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170</v>
      </c>
      <c r="AU146" s="20" t="s">
        <v>90</v>
      </c>
    </row>
    <row r="147" s="13" customFormat="1">
      <c r="A147" s="13"/>
      <c r="B147" s="228"/>
      <c r="C147" s="229"/>
      <c r="D147" s="221" t="s">
        <v>172</v>
      </c>
      <c r="E147" s="230" t="s">
        <v>19</v>
      </c>
      <c r="F147" s="231" t="s">
        <v>235</v>
      </c>
      <c r="G147" s="229"/>
      <c r="H147" s="232">
        <v>0.096000000000000002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172</v>
      </c>
      <c r="AU147" s="238" t="s">
        <v>90</v>
      </c>
      <c r="AV147" s="13" t="s">
        <v>83</v>
      </c>
      <c r="AW147" s="13" t="s">
        <v>34</v>
      </c>
      <c r="AX147" s="13" t="s">
        <v>79</v>
      </c>
      <c r="AY147" s="238" t="s">
        <v>158</v>
      </c>
    </row>
    <row r="148" s="12" customFormat="1" ht="22.8" customHeight="1">
      <c r="A148" s="12"/>
      <c r="B148" s="192"/>
      <c r="C148" s="193"/>
      <c r="D148" s="194" t="s">
        <v>73</v>
      </c>
      <c r="E148" s="206" t="s">
        <v>201</v>
      </c>
      <c r="F148" s="206" t="s">
        <v>236</v>
      </c>
      <c r="G148" s="193"/>
      <c r="H148" s="193"/>
      <c r="I148" s="196"/>
      <c r="J148" s="207">
        <f>BK148</f>
        <v>0</v>
      </c>
      <c r="K148" s="193"/>
      <c r="L148" s="198"/>
      <c r="M148" s="199"/>
      <c r="N148" s="200"/>
      <c r="O148" s="200"/>
      <c r="P148" s="201">
        <f>P149</f>
        <v>0</v>
      </c>
      <c r="Q148" s="200"/>
      <c r="R148" s="201">
        <f>R149</f>
        <v>0.41886152999999998</v>
      </c>
      <c r="S148" s="200"/>
      <c r="T148" s="202">
        <f>T149</f>
        <v>0.0041714999999999999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3" t="s">
        <v>79</v>
      </c>
      <c r="AT148" s="204" t="s">
        <v>73</v>
      </c>
      <c r="AU148" s="204" t="s">
        <v>79</v>
      </c>
      <c r="AY148" s="203" t="s">
        <v>158</v>
      </c>
      <c r="BK148" s="205">
        <f>BK149</f>
        <v>0</v>
      </c>
    </row>
    <row r="149" s="12" customFormat="1" ht="20.88" customHeight="1">
      <c r="A149" s="12"/>
      <c r="B149" s="192"/>
      <c r="C149" s="193"/>
      <c r="D149" s="194" t="s">
        <v>73</v>
      </c>
      <c r="E149" s="206" t="s">
        <v>237</v>
      </c>
      <c r="F149" s="206" t="s">
        <v>238</v>
      </c>
      <c r="G149" s="193"/>
      <c r="H149" s="193"/>
      <c r="I149" s="196"/>
      <c r="J149" s="207">
        <f>BK149</f>
        <v>0</v>
      </c>
      <c r="K149" s="193"/>
      <c r="L149" s="198"/>
      <c r="M149" s="199"/>
      <c r="N149" s="200"/>
      <c r="O149" s="200"/>
      <c r="P149" s="201">
        <f>SUM(P150:P179)</f>
        <v>0</v>
      </c>
      <c r="Q149" s="200"/>
      <c r="R149" s="201">
        <f>SUM(R150:R179)</f>
        <v>0.41886152999999998</v>
      </c>
      <c r="S149" s="200"/>
      <c r="T149" s="202">
        <f>SUM(T150:T179)</f>
        <v>0.0041714999999999999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3" t="s">
        <v>79</v>
      </c>
      <c r="AT149" s="204" t="s">
        <v>73</v>
      </c>
      <c r="AU149" s="204" t="s">
        <v>83</v>
      </c>
      <c r="AY149" s="203" t="s">
        <v>158</v>
      </c>
      <c r="BK149" s="205">
        <f>SUM(BK150:BK179)</f>
        <v>0</v>
      </c>
    </row>
    <row r="150" s="2" customFormat="1" ht="24.15" customHeight="1">
      <c r="A150" s="41"/>
      <c r="B150" s="42"/>
      <c r="C150" s="208" t="s">
        <v>239</v>
      </c>
      <c r="D150" s="208" t="s">
        <v>162</v>
      </c>
      <c r="E150" s="209" t="s">
        <v>240</v>
      </c>
      <c r="F150" s="210" t="s">
        <v>241</v>
      </c>
      <c r="G150" s="211" t="s">
        <v>88</v>
      </c>
      <c r="H150" s="212">
        <v>13.701000000000001</v>
      </c>
      <c r="I150" s="213"/>
      <c r="J150" s="214">
        <f>ROUND(I150*H150,2)</f>
        <v>0</v>
      </c>
      <c r="K150" s="210" t="s">
        <v>165</v>
      </c>
      <c r="L150" s="47"/>
      <c r="M150" s="215" t="s">
        <v>19</v>
      </c>
      <c r="N150" s="216" t="s">
        <v>45</v>
      </c>
      <c r="O150" s="87"/>
      <c r="P150" s="217">
        <f>O150*H150</f>
        <v>0</v>
      </c>
      <c r="Q150" s="217">
        <v>0.0073499999999999998</v>
      </c>
      <c r="R150" s="217">
        <f>Q150*H150</f>
        <v>0.10070235</v>
      </c>
      <c r="S150" s="217">
        <v>0</v>
      </c>
      <c r="T150" s="21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9" t="s">
        <v>166</v>
      </c>
      <c r="AT150" s="219" t="s">
        <v>162</v>
      </c>
      <c r="AU150" s="219" t="s">
        <v>90</v>
      </c>
      <c r="AY150" s="20" t="s">
        <v>158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79</v>
      </c>
      <c r="BK150" s="220">
        <f>ROUND(I150*H150,2)</f>
        <v>0</v>
      </c>
      <c r="BL150" s="20" t="s">
        <v>166</v>
      </c>
      <c r="BM150" s="219" t="s">
        <v>242</v>
      </c>
    </row>
    <row r="151" s="2" customFormat="1">
      <c r="A151" s="41"/>
      <c r="B151" s="42"/>
      <c r="C151" s="43"/>
      <c r="D151" s="221" t="s">
        <v>168</v>
      </c>
      <c r="E151" s="43"/>
      <c r="F151" s="222" t="s">
        <v>243</v>
      </c>
      <c r="G151" s="43"/>
      <c r="H151" s="43"/>
      <c r="I151" s="223"/>
      <c r="J151" s="43"/>
      <c r="K151" s="43"/>
      <c r="L151" s="47"/>
      <c r="M151" s="224"/>
      <c r="N151" s="22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168</v>
      </c>
      <c r="AU151" s="20" t="s">
        <v>90</v>
      </c>
    </row>
    <row r="152" s="2" customFormat="1">
      <c r="A152" s="41"/>
      <c r="B152" s="42"/>
      <c r="C152" s="43"/>
      <c r="D152" s="226" t="s">
        <v>170</v>
      </c>
      <c r="E152" s="43"/>
      <c r="F152" s="227" t="s">
        <v>244</v>
      </c>
      <c r="G152" s="43"/>
      <c r="H152" s="43"/>
      <c r="I152" s="223"/>
      <c r="J152" s="43"/>
      <c r="K152" s="43"/>
      <c r="L152" s="47"/>
      <c r="M152" s="224"/>
      <c r="N152" s="225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170</v>
      </c>
      <c r="AU152" s="20" t="s">
        <v>90</v>
      </c>
    </row>
    <row r="153" s="13" customFormat="1">
      <c r="A153" s="13"/>
      <c r="B153" s="228"/>
      <c r="C153" s="229"/>
      <c r="D153" s="221" t="s">
        <v>172</v>
      </c>
      <c r="E153" s="230" t="s">
        <v>19</v>
      </c>
      <c r="F153" s="231" t="s">
        <v>94</v>
      </c>
      <c r="G153" s="229"/>
      <c r="H153" s="232">
        <v>13.701000000000001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8" t="s">
        <v>172</v>
      </c>
      <c r="AU153" s="238" t="s">
        <v>90</v>
      </c>
      <c r="AV153" s="13" t="s">
        <v>83</v>
      </c>
      <c r="AW153" s="13" t="s">
        <v>34</v>
      </c>
      <c r="AX153" s="13" t="s">
        <v>74</v>
      </c>
      <c r="AY153" s="238" t="s">
        <v>158</v>
      </c>
    </row>
    <row r="154" s="2" customFormat="1" ht="24.15" customHeight="1">
      <c r="A154" s="41"/>
      <c r="B154" s="42"/>
      <c r="C154" s="208" t="s">
        <v>8</v>
      </c>
      <c r="D154" s="208" t="s">
        <v>162</v>
      </c>
      <c r="E154" s="209" t="s">
        <v>245</v>
      </c>
      <c r="F154" s="210" t="s">
        <v>246</v>
      </c>
      <c r="G154" s="211" t="s">
        <v>88</v>
      </c>
      <c r="H154" s="212">
        <v>13.701000000000001</v>
      </c>
      <c r="I154" s="213"/>
      <c r="J154" s="214">
        <f>ROUND(I154*H154,2)</f>
        <v>0</v>
      </c>
      <c r="K154" s="210" t="s">
        <v>165</v>
      </c>
      <c r="L154" s="47"/>
      <c r="M154" s="215" t="s">
        <v>19</v>
      </c>
      <c r="N154" s="216" t="s">
        <v>45</v>
      </c>
      <c r="O154" s="87"/>
      <c r="P154" s="217">
        <f>O154*H154</f>
        <v>0</v>
      </c>
      <c r="Q154" s="217">
        <v>0.020480000000000002</v>
      </c>
      <c r="R154" s="217">
        <f>Q154*H154</f>
        <v>0.28059648000000004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166</v>
      </c>
      <c r="AT154" s="219" t="s">
        <v>162</v>
      </c>
      <c r="AU154" s="219" t="s">
        <v>90</v>
      </c>
      <c r="AY154" s="20" t="s">
        <v>158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79</v>
      </c>
      <c r="BK154" s="220">
        <f>ROUND(I154*H154,2)</f>
        <v>0</v>
      </c>
      <c r="BL154" s="20" t="s">
        <v>166</v>
      </c>
      <c r="BM154" s="219" t="s">
        <v>247</v>
      </c>
    </row>
    <row r="155" s="2" customFormat="1">
      <c r="A155" s="41"/>
      <c r="B155" s="42"/>
      <c r="C155" s="43"/>
      <c r="D155" s="221" t="s">
        <v>168</v>
      </c>
      <c r="E155" s="43"/>
      <c r="F155" s="222" t="s">
        <v>248</v>
      </c>
      <c r="G155" s="43"/>
      <c r="H155" s="43"/>
      <c r="I155" s="223"/>
      <c r="J155" s="43"/>
      <c r="K155" s="43"/>
      <c r="L155" s="47"/>
      <c r="M155" s="224"/>
      <c r="N155" s="22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168</v>
      </c>
      <c r="AU155" s="20" t="s">
        <v>90</v>
      </c>
    </row>
    <row r="156" s="2" customFormat="1">
      <c r="A156" s="41"/>
      <c r="B156" s="42"/>
      <c r="C156" s="43"/>
      <c r="D156" s="226" t="s">
        <v>170</v>
      </c>
      <c r="E156" s="43"/>
      <c r="F156" s="227" t="s">
        <v>249</v>
      </c>
      <c r="G156" s="43"/>
      <c r="H156" s="43"/>
      <c r="I156" s="223"/>
      <c r="J156" s="43"/>
      <c r="K156" s="43"/>
      <c r="L156" s="47"/>
      <c r="M156" s="224"/>
      <c r="N156" s="225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170</v>
      </c>
      <c r="AU156" s="20" t="s">
        <v>90</v>
      </c>
    </row>
    <row r="157" s="13" customFormat="1">
      <c r="A157" s="13"/>
      <c r="B157" s="228"/>
      <c r="C157" s="229"/>
      <c r="D157" s="221" t="s">
        <v>172</v>
      </c>
      <c r="E157" s="230" t="s">
        <v>19</v>
      </c>
      <c r="F157" s="231" t="s">
        <v>94</v>
      </c>
      <c r="G157" s="229"/>
      <c r="H157" s="232">
        <v>13.701000000000001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8" t="s">
        <v>172</v>
      </c>
      <c r="AU157" s="238" t="s">
        <v>90</v>
      </c>
      <c r="AV157" s="13" t="s">
        <v>83</v>
      </c>
      <c r="AW157" s="13" t="s">
        <v>34</v>
      </c>
      <c r="AX157" s="13" t="s">
        <v>74</v>
      </c>
      <c r="AY157" s="238" t="s">
        <v>158</v>
      </c>
    </row>
    <row r="158" s="2" customFormat="1" ht="24.15" customHeight="1">
      <c r="A158" s="41"/>
      <c r="B158" s="42"/>
      <c r="C158" s="208" t="s">
        <v>250</v>
      </c>
      <c r="D158" s="208" t="s">
        <v>162</v>
      </c>
      <c r="E158" s="209" t="s">
        <v>251</v>
      </c>
      <c r="F158" s="210" t="s">
        <v>252</v>
      </c>
      <c r="G158" s="211" t="s">
        <v>88</v>
      </c>
      <c r="H158" s="212">
        <v>0.20999999999999999</v>
      </c>
      <c r="I158" s="213"/>
      <c r="J158" s="214">
        <f>ROUND(I158*H158,2)</f>
        <v>0</v>
      </c>
      <c r="K158" s="210" t="s">
        <v>165</v>
      </c>
      <c r="L158" s="47"/>
      <c r="M158" s="215" t="s">
        <v>19</v>
      </c>
      <c r="N158" s="216" t="s">
        <v>45</v>
      </c>
      <c r="O158" s="87"/>
      <c r="P158" s="217">
        <f>O158*H158</f>
        <v>0</v>
      </c>
      <c r="Q158" s="217">
        <v>0.041200000000000001</v>
      </c>
      <c r="R158" s="217">
        <f>Q158*H158</f>
        <v>0.008652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166</v>
      </c>
      <c r="AT158" s="219" t="s">
        <v>162</v>
      </c>
      <c r="AU158" s="219" t="s">
        <v>90</v>
      </c>
      <c r="AY158" s="20" t="s">
        <v>158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79</v>
      </c>
      <c r="BK158" s="220">
        <f>ROUND(I158*H158,2)</f>
        <v>0</v>
      </c>
      <c r="BL158" s="20" t="s">
        <v>166</v>
      </c>
      <c r="BM158" s="219" t="s">
        <v>253</v>
      </c>
    </row>
    <row r="159" s="2" customFormat="1">
      <c r="A159" s="41"/>
      <c r="B159" s="42"/>
      <c r="C159" s="43"/>
      <c r="D159" s="221" t="s">
        <v>168</v>
      </c>
      <c r="E159" s="43"/>
      <c r="F159" s="222" t="s">
        <v>254</v>
      </c>
      <c r="G159" s="43"/>
      <c r="H159" s="43"/>
      <c r="I159" s="223"/>
      <c r="J159" s="43"/>
      <c r="K159" s="43"/>
      <c r="L159" s="47"/>
      <c r="M159" s="224"/>
      <c r="N159" s="22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168</v>
      </c>
      <c r="AU159" s="20" t="s">
        <v>90</v>
      </c>
    </row>
    <row r="160" s="2" customFormat="1">
      <c r="A160" s="41"/>
      <c r="B160" s="42"/>
      <c r="C160" s="43"/>
      <c r="D160" s="226" t="s">
        <v>170</v>
      </c>
      <c r="E160" s="43"/>
      <c r="F160" s="227" t="s">
        <v>255</v>
      </c>
      <c r="G160" s="43"/>
      <c r="H160" s="43"/>
      <c r="I160" s="223"/>
      <c r="J160" s="43"/>
      <c r="K160" s="43"/>
      <c r="L160" s="47"/>
      <c r="M160" s="224"/>
      <c r="N160" s="22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170</v>
      </c>
      <c r="AU160" s="20" t="s">
        <v>90</v>
      </c>
    </row>
    <row r="161" s="13" customFormat="1">
      <c r="A161" s="13"/>
      <c r="B161" s="228"/>
      <c r="C161" s="229"/>
      <c r="D161" s="221" t="s">
        <v>172</v>
      </c>
      <c r="E161" s="230" t="s">
        <v>19</v>
      </c>
      <c r="F161" s="231" t="s">
        <v>256</v>
      </c>
      <c r="G161" s="229"/>
      <c r="H161" s="232">
        <v>0.20999999999999999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172</v>
      </c>
      <c r="AU161" s="238" t="s">
        <v>90</v>
      </c>
      <c r="AV161" s="13" t="s">
        <v>83</v>
      </c>
      <c r="AW161" s="13" t="s">
        <v>34</v>
      </c>
      <c r="AX161" s="13" t="s">
        <v>79</v>
      </c>
      <c r="AY161" s="238" t="s">
        <v>158</v>
      </c>
    </row>
    <row r="162" s="2" customFormat="1" ht="24.15" customHeight="1">
      <c r="A162" s="41"/>
      <c r="B162" s="42"/>
      <c r="C162" s="208" t="s">
        <v>257</v>
      </c>
      <c r="D162" s="208" t="s">
        <v>162</v>
      </c>
      <c r="E162" s="209" t="s">
        <v>258</v>
      </c>
      <c r="F162" s="210" t="s">
        <v>259</v>
      </c>
      <c r="G162" s="211" t="s">
        <v>88</v>
      </c>
      <c r="H162" s="212">
        <v>5.5449999999999999</v>
      </c>
      <c r="I162" s="213"/>
      <c r="J162" s="214">
        <f>ROUND(I162*H162,2)</f>
        <v>0</v>
      </c>
      <c r="K162" s="210" t="s">
        <v>165</v>
      </c>
      <c r="L162" s="47"/>
      <c r="M162" s="215" t="s">
        <v>19</v>
      </c>
      <c r="N162" s="216" t="s">
        <v>45</v>
      </c>
      <c r="O162" s="87"/>
      <c r="P162" s="217">
        <f>O162*H162</f>
        <v>0</v>
      </c>
      <c r="Q162" s="217">
        <v>0.0044099999999999999</v>
      </c>
      <c r="R162" s="217">
        <f>Q162*H162</f>
        <v>0.024453449999999998</v>
      </c>
      <c r="S162" s="217">
        <v>0</v>
      </c>
      <c r="T162" s="21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9" t="s">
        <v>166</v>
      </c>
      <c r="AT162" s="219" t="s">
        <v>162</v>
      </c>
      <c r="AU162" s="219" t="s">
        <v>90</v>
      </c>
      <c r="AY162" s="20" t="s">
        <v>158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79</v>
      </c>
      <c r="BK162" s="220">
        <f>ROUND(I162*H162,2)</f>
        <v>0</v>
      </c>
      <c r="BL162" s="20" t="s">
        <v>166</v>
      </c>
      <c r="BM162" s="219" t="s">
        <v>260</v>
      </c>
    </row>
    <row r="163" s="2" customFormat="1">
      <c r="A163" s="41"/>
      <c r="B163" s="42"/>
      <c r="C163" s="43"/>
      <c r="D163" s="221" t="s">
        <v>168</v>
      </c>
      <c r="E163" s="43"/>
      <c r="F163" s="222" t="s">
        <v>261</v>
      </c>
      <c r="G163" s="43"/>
      <c r="H163" s="43"/>
      <c r="I163" s="223"/>
      <c r="J163" s="43"/>
      <c r="K163" s="43"/>
      <c r="L163" s="47"/>
      <c r="M163" s="224"/>
      <c r="N163" s="22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168</v>
      </c>
      <c r="AU163" s="20" t="s">
        <v>90</v>
      </c>
    </row>
    <row r="164" s="2" customFormat="1">
      <c r="A164" s="41"/>
      <c r="B164" s="42"/>
      <c r="C164" s="43"/>
      <c r="D164" s="226" t="s">
        <v>170</v>
      </c>
      <c r="E164" s="43"/>
      <c r="F164" s="227" t="s">
        <v>262</v>
      </c>
      <c r="G164" s="43"/>
      <c r="H164" s="43"/>
      <c r="I164" s="223"/>
      <c r="J164" s="43"/>
      <c r="K164" s="43"/>
      <c r="L164" s="47"/>
      <c r="M164" s="224"/>
      <c r="N164" s="22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170</v>
      </c>
      <c r="AU164" s="20" t="s">
        <v>90</v>
      </c>
    </row>
    <row r="165" s="13" customFormat="1">
      <c r="A165" s="13"/>
      <c r="B165" s="228"/>
      <c r="C165" s="229"/>
      <c r="D165" s="221" t="s">
        <v>172</v>
      </c>
      <c r="E165" s="230" t="s">
        <v>19</v>
      </c>
      <c r="F165" s="231" t="s">
        <v>263</v>
      </c>
      <c r="G165" s="229"/>
      <c r="H165" s="232">
        <v>5.2080000000000002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172</v>
      </c>
      <c r="AU165" s="238" t="s">
        <v>90</v>
      </c>
      <c r="AV165" s="13" t="s">
        <v>83</v>
      </c>
      <c r="AW165" s="13" t="s">
        <v>34</v>
      </c>
      <c r="AX165" s="13" t="s">
        <v>74</v>
      </c>
      <c r="AY165" s="238" t="s">
        <v>158</v>
      </c>
    </row>
    <row r="166" s="13" customFormat="1">
      <c r="A166" s="13"/>
      <c r="B166" s="228"/>
      <c r="C166" s="229"/>
      <c r="D166" s="221" t="s">
        <v>172</v>
      </c>
      <c r="E166" s="230" t="s">
        <v>19</v>
      </c>
      <c r="F166" s="231" t="s">
        <v>264</v>
      </c>
      <c r="G166" s="229"/>
      <c r="H166" s="232">
        <v>0.33700000000000002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8" t="s">
        <v>172</v>
      </c>
      <c r="AU166" s="238" t="s">
        <v>90</v>
      </c>
      <c r="AV166" s="13" t="s">
        <v>83</v>
      </c>
      <c r="AW166" s="13" t="s">
        <v>34</v>
      </c>
      <c r="AX166" s="13" t="s">
        <v>74</v>
      </c>
      <c r="AY166" s="238" t="s">
        <v>158</v>
      </c>
    </row>
    <row r="167" s="15" customFormat="1">
      <c r="A167" s="15"/>
      <c r="B167" s="249"/>
      <c r="C167" s="250"/>
      <c r="D167" s="221" t="s">
        <v>172</v>
      </c>
      <c r="E167" s="251" t="s">
        <v>19</v>
      </c>
      <c r="F167" s="252" t="s">
        <v>265</v>
      </c>
      <c r="G167" s="250"/>
      <c r="H167" s="253">
        <v>5.5449999999999999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9" t="s">
        <v>172</v>
      </c>
      <c r="AU167" s="259" t="s">
        <v>90</v>
      </c>
      <c r="AV167" s="15" t="s">
        <v>166</v>
      </c>
      <c r="AW167" s="15" t="s">
        <v>34</v>
      </c>
      <c r="AX167" s="15" t="s">
        <v>79</v>
      </c>
      <c r="AY167" s="259" t="s">
        <v>158</v>
      </c>
    </row>
    <row r="168" s="2" customFormat="1" ht="16.5" customHeight="1">
      <c r="A168" s="41"/>
      <c r="B168" s="42"/>
      <c r="C168" s="208" t="s">
        <v>266</v>
      </c>
      <c r="D168" s="208" t="s">
        <v>162</v>
      </c>
      <c r="E168" s="209" t="s">
        <v>267</v>
      </c>
      <c r="F168" s="210" t="s">
        <v>268</v>
      </c>
      <c r="G168" s="211" t="s">
        <v>88</v>
      </c>
      <c r="H168" s="212">
        <v>15</v>
      </c>
      <c r="I168" s="213"/>
      <c r="J168" s="214">
        <f>ROUND(I168*H168,2)</f>
        <v>0</v>
      </c>
      <c r="K168" s="210" t="s">
        <v>165</v>
      </c>
      <c r="L168" s="47"/>
      <c r="M168" s="215" t="s">
        <v>19</v>
      </c>
      <c r="N168" s="216" t="s">
        <v>45</v>
      </c>
      <c r="O168" s="87"/>
      <c r="P168" s="217">
        <f>O168*H168</f>
        <v>0</v>
      </c>
      <c r="Q168" s="217">
        <v>0.00024000000000000001</v>
      </c>
      <c r="R168" s="217">
        <f>Q168*H168</f>
        <v>0.0035999999999999999</v>
      </c>
      <c r="S168" s="217">
        <v>0.00024000000000000001</v>
      </c>
      <c r="T168" s="218">
        <f>S168*H168</f>
        <v>0.0035999999999999999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9" t="s">
        <v>166</v>
      </c>
      <c r="AT168" s="219" t="s">
        <v>162</v>
      </c>
      <c r="AU168" s="219" t="s">
        <v>90</v>
      </c>
      <c r="AY168" s="20" t="s">
        <v>158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79</v>
      </c>
      <c r="BK168" s="220">
        <f>ROUND(I168*H168,2)</f>
        <v>0</v>
      </c>
      <c r="BL168" s="20" t="s">
        <v>166</v>
      </c>
      <c r="BM168" s="219" t="s">
        <v>269</v>
      </c>
    </row>
    <row r="169" s="2" customFormat="1">
      <c r="A169" s="41"/>
      <c r="B169" s="42"/>
      <c r="C169" s="43"/>
      <c r="D169" s="221" t="s">
        <v>168</v>
      </c>
      <c r="E169" s="43"/>
      <c r="F169" s="222" t="s">
        <v>270</v>
      </c>
      <c r="G169" s="43"/>
      <c r="H169" s="43"/>
      <c r="I169" s="223"/>
      <c r="J169" s="43"/>
      <c r="K169" s="43"/>
      <c r="L169" s="47"/>
      <c r="M169" s="224"/>
      <c r="N169" s="22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168</v>
      </c>
      <c r="AU169" s="20" t="s">
        <v>90</v>
      </c>
    </row>
    <row r="170" s="2" customFormat="1">
      <c r="A170" s="41"/>
      <c r="B170" s="42"/>
      <c r="C170" s="43"/>
      <c r="D170" s="226" t="s">
        <v>170</v>
      </c>
      <c r="E170" s="43"/>
      <c r="F170" s="227" t="s">
        <v>271</v>
      </c>
      <c r="G170" s="43"/>
      <c r="H170" s="43"/>
      <c r="I170" s="223"/>
      <c r="J170" s="43"/>
      <c r="K170" s="43"/>
      <c r="L170" s="47"/>
      <c r="M170" s="224"/>
      <c r="N170" s="22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170</v>
      </c>
      <c r="AU170" s="20" t="s">
        <v>90</v>
      </c>
    </row>
    <row r="171" s="14" customFormat="1">
      <c r="A171" s="14"/>
      <c r="B171" s="239"/>
      <c r="C171" s="240"/>
      <c r="D171" s="221" t="s">
        <v>172</v>
      </c>
      <c r="E171" s="241" t="s">
        <v>19</v>
      </c>
      <c r="F171" s="242" t="s">
        <v>272</v>
      </c>
      <c r="G171" s="240"/>
      <c r="H171" s="241" t="s">
        <v>19</v>
      </c>
      <c r="I171" s="243"/>
      <c r="J171" s="240"/>
      <c r="K171" s="240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172</v>
      </c>
      <c r="AU171" s="248" t="s">
        <v>90</v>
      </c>
      <c r="AV171" s="14" t="s">
        <v>79</v>
      </c>
      <c r="AW171" s="14" t="s">
        <v>34</v>
      </c>
      <c r="AX171" s="14" t="s">
        <v>74</v>
      </c>
      <c r="AY171" s="248" t="s">
        <v>158</v>
      </c>
    </row>
    <row r="172" s="13" customFormat="1">
      <c r="A172" s="13"/>
      <c r="B172" s="228"/>
      <c r="C172" s="229"/>
      <c r="D172" s="221" t="s">
        <v>172</v>
      </c>
      <c r="E172" s="230" t="s">
        <v>19</v>
      </c>
      <c r="F172" s="231" t="s">
        <v>273</v>
      </c>
      <c r="G172" s="229"/>
      <c r="H172" s="232">
        <v>15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8" t="s">
        <v>172</v>
      </c>
      <c r="AU172" s="238" t="s">
        <v>90</v>
      </c>
      <c r="AV172" s="13" t="s">
        <v>83</v>
      </c>
      <c r="AW172" s="13" t="s">
        <v>34</v>
      </c>
      <c r="AX172" s="13" t="s">
        <v>79</v>
      </c>
      <c r="AY172" s="238" t="s">
        <v>158</v>
      </c>
    </row>
    <row r="173" s="2" customFormat="1" ht="16.5" customHeight="1">
      <c r="A173" s="41"/>
      <c r="B173" s="42"/>
      <c r="C173" s="208" t="s">
        <v>274</v>
      </c>
      <c r="D173" s="208" t="s">
        <v>162</v>
      </c>
      <c r="E173" s="209" t="s">
        <v>275</v>
      </c>
      <c r="F173" s="210" t="s">
        <v>276</v>
      </c>
      <c r="G173" s="211" t="s">
        <v>88</v>
      </c>
      <c r="H173" s="212">
        <v>9.5250000000000004</v>
      </c>
      <c r="I173" s="213"/>
      <c r="J173" s="214">
        <f>ROUND(I173*H173,2)</f>
        <v>0</v>
      </c>
      <c r="K173" s="210" t="s">
        <v>165</v>
      </c>
      <c r="L173" s="47"/>
      <c r="M173" s="215" t="s">
        <v>19</v>
      </c>
      <c r="N173" s="216" t="s">
        <v>45</v>
      </c>
      <c r="O173" s="87"/>
      <c r="P173" s="217">
        <f>O173*H173</f>
        <v>0</v>
      </c>
      <c r="Q173" s="217">
        <v>9.0000000000000006E-05</v>
      </c>
      <c r="R173" s="217">
        <f>Q173*H173</f>
        <v>0.00085725000000000005</v>
      </c>
      <c r="S173" s="217">
        <v>6.0000000000000002E-05</v>
      </c>
      <c r="T173" s="218">
        <f>S173*H173</f>
        <v>0.00057150000000000007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9" t="s">
        <v>166</v>
      </c>
      <c r="AT173" s="219" t="s">
        <v>162</v>
      </c>
      <c r="AU173" s="219" t="s">
        <v>90</v>
      </c>
      <c r="AY173" s="20" t="s">
        <v>158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79</v>
      </c>
      <c r="BK173" s="220">
        <f>ROUND(I173*H173,2)</f>
        <v>0</v>
      </c>
      <c r="BL173" s="20" t="s">
        <v>166</v>
      </c>
      <c r="BM173" s="219" t="s">
        <v>277</v>
      </c>
    </row>
    <row r="174" s="2" customFormat="1">
      <c r="A174" s="41"/>
      <c r="B174" s="42"/>
      <c r="C174" s="43"/>
      <c r="D174" s="221" t="s">
        <v>168</v>
      </c>
      <c r="E174" s="43"/>
      <c r="F174" s="222" t="s">
        <v>278</v>
      </c>
      <c r="G174" s="43"/>
      <c r="H174" s="43"/>
      <c r="I174" s="223"/>
      <c r="J174" s="43"/>
      <c r="K174" s="43"/>
      <c r="L174" s="47"/>
      <c r="M174" s="224"/>
      <c r="N174" s="225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168</v>
      </c>
      <c r="AU174" s="20" t="s">
        <v>90</v>
      </c>
    </row>
    <row r="175" s="2" customFormat="1">
      <c r="A175" s="41"/>
      <c r="B175" s="42"/>
      <c r="C175" s="43"/>
      <c r="D175" s="226" t="s">
        <v>170</v>
      </c>
      <c r="E175" s="43"/>
      <c r="F175" s="227" t="s">
        <v>279</v>
      </c>
      <c r="G175" s="43"/>
      <c r="H175" s="43"/>
      <c r="I175" s="223"/>
      <c r="J175" s="43"/>
      <c r="K175" s="43"/>
      <c r="L175" s="47"/>
      <c r="M175" s="224"/>
      <c r="N175" s="22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170</v>
      </c>
      <c r="AU175" s="20" t="s">
        <v>90</v>
      </c>
    </row>
    <row r="176" s="14" customFormat="1">
      <c r="A176" s="14"/>
      <c r="B176" s="239"/>
      <c r="C176" s="240"/>
      <c r="D176" s="221" t="s">
        <v>172</v>
      </c>
      <c r="E176" s="241" t="s">
        <v>19</v>
      </c>
      <c r="F176" s="242" t="s">
        <v>280</v>
      </c>
      <c r="G176" s="240"/>
      <c r="H176" s="241" t="s">
        <v>19</v>
      </c>
      <c r="I176" s="243"/>
      <c r="J176" s="240"/>
      <c r="K176" s="240"/>
      <c r="L176" s="244"/>
      <c r="M176" s="245"/>
      <c r="N176" s="246"/>
      <c r="O176" s="246"/>
      <c r="P176" s="246"/>
      <c r="Q176" s="246"/>
      <c r="R176" s="246"/>
      <c r="S176" s="246"/>
      <c r="T176" s="24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8" t="s">
        <v>172</v>
      </c>
      <c r="AU176" s="248" t="s">
        <v>90</v>
      </c>
      <c r="AV176" s="14" t="s">
        <v>79</v>
      </c>
      <c r="AW176" s="14" t="s">
        <v>34</v>
      </c>
      <c r="AX176" s="14" t="s">
        <v>74</v>
      </c>
      <c r="AY176" s="248" t="s">
        <v>158</v>
      </c>
    </row>
    <row r="177" s="13" customFormat="1">
      <c r="A177" s="13"/>
      <c r="B177" s="228"/>
      <c r="C177" s="229"/>
      <c r="D177" s="221" t="s">
        <v>172</v>
      </c>
      <c r="E177" s="230" t="s">
        <v>19</v>
      </c>
      <c r="F177" s="231" t="s">
        <v>281</v>
      </c>
      <c r="G177" s="229"/>
      <c r="H177" s="232">
        <v>7.0650000000000004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8" t="s">
        <v>172</v>
      </c>
      <c r="AU177" s="238" t="s">
        <v>90</v>
      </c>
      <c r="AV177" s="13" t="s">
        <v>83</v>
      </c>
      <c r="AW177" s="13" t="s">
        <v>34</v>
      </c>
      <c r="AX177" s="13" t="s">
        <v>74</v>
      </c>
      <c r="AY177" s="238" t="s">
        <v>158</v>
      </c>
    </row>
    <row r="178" s="13" customFormat="1">
      <c r="A178" s="13"/>
      <c r="B178" s="228"/>
      <c r="C178" s="229"/>
      <c r="D178" s="221" t="s">
        <v>172</v>
      </c>
      <c r="E178" s="230" t="s">
        <v>19</v>
      </c>
      <c r="F178" s="231" t="s">
        <v>282</v>
      </c>
      <c r="G178" s="229"/>
      <c r="H178" s="232">
        <v>1.26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8" t="s">
        <v>172</v>
      </c>
      <c r="AU178" s="238" t="s">
        <v>90</v>
      </c>
      <c r="AV178" s="13" t="s">
        <v>83</v>
      </c>
      <c r="AW178" s="13" t="s">
        <v>34</v>
      </c>
      <c r="AX178" s="13" t="s">
        <v>74</v>
      </c>
      <c r="AY178" s="238" t="s">
        <v>158</v>
      </c>
    </row>
    <row r="179" s="13" customFormat="1">
      <c r="A179" s="13"/>
      <c r="B179" s="228"/>
      <c r="C179" s="229"/>
      <c r="D179" s="221" t="s">
        <v>172</v>
      </c>
      <c r="E179" s="230" t="s">
        <v>19</v>
      </c>
      <c r="F179" s="231" t="s">
        <v>283</v>
      </c>
      <c r="G179" s="229"/>
      <c r="H179" s="232">
        <v>1.2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8" t="s">
        <v>172</v>
      </c>
      <c r="AU179" s="238" t="s">
        <v>90</v>
      </c>
      <c r="AV179" s="13" t="s">
        <v>83</v>
      </c>
      <c r="AW179" s="13" t="s">
        <v>34</v>
      </c>
      <c r="AX179" s="13" t="s">
        <v>74</v>
      </c>
      <c r="AY179" s="238" t="s">
        <v>158</v>
      </c>
    </row>
    <row r="180" s="12" customFormat="1" ht="22.8" customHeight="1">
      <c r="A180" s="12"/>
      <c r="B180" s="192"/>
      <c r="C180" s="193"/>
      <c r="D180" s="194" t="s">
        <v>73</v>
      </c>
      <c r="E180" s="206" t="s">
        <v>223</v>
      </c>
      <c r="F180" s="206" t="s">
        <v>284</v>
      </c>
      <c r="G180" s="193"/>
      <c r="H180" s="193"/>
      <c r="I180" s="196"/>
      <c r="J180" s="207">
        <f>BK180</f>
        <v>0</v>
      </c>
      <c r="K180" s="193"/>
      <c r="L180" s="198"/>
      <c r="M180" s="199"/>
      <c r="N180" s="200"/>
      <c r="O180" s="200"/>
      <c r="P180" s="201">
        <f>P181+SUM(P182:P200)+P227+P238+P247+P253+P271</f>
        <v>0</v>
      </c>
      <c r="Q180" s="200"/>
      <c r="R180" s="201">
        <f>R181+SUM(R182:R200)+R227+R238+R247+R253+R271</f>
        <v>0.0002297984</v>
      </c>
      <c r="S180" s="200"/>
      <c r="T180" s="202">
        <f>T181+SUM(T182:T200)+T227+T238+T247+T253+T271</f>
        <v>6.7552479999999999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3" t="s">
        <v>79</v>
      </c>
      <c r="AT180" s="204" t="s">
        <v>73</v>
      </c>
      <c r="AU180" s="204" t="s">
        <v>79</v>
      </c>
      <c r="AY180" s="203" t="s">
        <v>158</v>
      </c>
      <c r="BK180" s="205">
        <f>BK181+SUM(BK182:BK200)+BK227+BK238+BK247+BK253+BK271</f>
        <v>0</v>
      </c>
    </row>
    <row r="181" s="2" customFormat="1" ht="33" customHeight="1">
      <c r="A181" s="41"/>
      <c r="B181" s="42"/>
      <c r="C181" s="208" t="s">
        <v>285</v>
      </c>
      <c r="D181" s="208" t="s">
        <v>162</v>
      </c>
      <c r="E181" s="209" t="s">
        <v>286</v>
      </c>
      <c r="F181" s="210" t="s">
        <v>287</v>
      </c>
      <c r="G181" s="211" t="s">
        <v>190</v>
      </c>
      <c r="H181" s="212">
        <v>1.923</v>
      </c>
      <c r="I181" s="213"/>
      <c r="J181" s="214">
        <f>ROUND(I181*H181,2)</f>
        <v>0</v>
      </c>
      <c r="K181" s="210" t="s">
        <v>165</v>
      </c>
      <c r="L181" s="47"/>
      <c r="M181" s="215" t="s">
        <v>19</v>
      </c>
      <c r="N181" s="216" t="s">
        <v>45</v>
      </c>
      <c r="O181" s="87"/>
      <c r="P181" s="217">
        <f>O181*H181</f>
        <v>0</v>
      </c>
      <c r="Q181" s="217">
        <v>0</v>
      </c>
      <c r="R181" s="217">
        <f>Q181*H181</f>
        <v>0</v>
      </c>
      <c r="S181" s="217">
        <v>2.2000000000000002</v>
      </c>
      <c r="T181" s="218">
        <f>S181*H181</f>
        <v>4.2306000000000008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9" t="s">
        <v>166</v>
      </c>
      <c r="AT181" s="219" t="s">
        <v>162</v>
      </c>
      <c r="AU181" s="219" t="s">
        <v>83</v>
      </c>
      <c r="AY181" s="20" t="s">
        <v>158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79</v>
      </c>
      <c r="BK181" s="220">
        <f>ROUND(I181*H181,2)</f>
        <v>0</v>
      </c>
      <c r="BL181" s="20" t="s">
        <v>166</v>
      </c>
      <c r="BM181" s="219" t="s">
        <v>288</v>
      </c>
    </row>
    <row r="182" s="2" customFormat="1">
      <c r="A182" s="41"/>
      <c r="B182" s="42"/>
      <c r="C182" s="43"/>
      <c r="D182" s="221" t="s">
        <v>168</v>
      </c>
      <c r="E182" s="43"/>
      <c r="F182" s="222" t="s">
        <v>289</v>
      </c>
      <c r="G182" s="43"/>
      <c r="H182" s="43"/>
      <c r="I182" s="223"/>
      <c r="J182" s="43"/>
      <c r="K182" s="43"/>
      <c r="L182" s="47"/>
      <c r="M182" s="224"/>
      <c r="N182" s="225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168</v>
      </c>
      <c r="AU182" s="20" t="s">
        <v>83</v>
      </c>
    </row>
    <row r="183" s="2" customFormat="1">
      <c r="A183" s="41"/>
      <c r="B183" s="42"/>
      <c r="C183" s="43"/>
      <c r="D183" s="226" t="s">
        <v>170</v>
      </c>
      <c r="E183" s="43"/>
      <c r="F183" s="227" t="s">
        <v>290</v>
      </c>
      <c r="G183" s="43"/>
      <c r="H183" s="43"/>
      <c r="I183" s="223"/>
      <c r="J183" s="43"/>
      <c r="K183" s="43"/>
      <c r="L183" s="47"/>
      <c r="M183" s="224"/>
      <c r="N183" s="225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170</v>
      </c>
      <c r="AU183" s="20" t="s">
        <v>83</v>
      </c>
    </row>
    <row r="184" s="13" customFormat="1">
      <c r="A184" s="13"/>
      <c r="B184" s="228"/>
      <c r="C184" s="229"/>
      <c r="D184" s="221" t="s">
        <v>172</v>
      </c>
      <c r="E184" s="230" t="s">
        <v>19</v>
      </c>
      <c r="F184" s="231" t="s">
        <v>86</v>
      </c>
      <c r="G184" s="229"/>
      <c r="H184" s="232">
        <v>1.923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8" t="s">
        <v>172</v>
      </c>
      <c r="AU184" s="238" t="s">
        <v>83</v>
      </c>
      <c r="AV184" s="13" t="s">
        <v>83</v>
      </c>
      <c r="AW184" s="13" t="s">
        <v>34</v>
      </c>
      <c r="AX184" s="13" t="s">
        <v>79</v>
      </c>
      <c r="AY184" s="238" t="s">
        <v>158</v>
      </c>
    </row>
    <row r="185" s="2" customFormat="1" ht="21.75" customHeight="1">
      <c r="A185" s="41"/>
      <c r="B185" s="42"/>
      <c r="C185" s="208" t="s">
        <v>291</v>
      </c>
      <c r="D185" s="208" t="s">
        <v>162</v>
      </c>
      <c r="E185" s="209" t="s">
        <v>292</v>
      </c>
      <c r="F185" s="210" t="s">
        <v>293</v>
      </c>
      <c r="G185" s="211" t="s">
        <v>88</v>
      </c>
      <c r="H185" s="212">
        <v>19.574000000000002</v>
      </c>
      <c r="I185" s="213"/>
      <c r="J185" s="214">
        <f>ROUND(I185*H185,2)</f>
        <v>0</v>
      </c>
      <c r="K185" s="210" t="s">
        <v>165</v>
      </c>
      <c r="L185" s="47"/>
      <c r="M185" s="215" t="s">
        <v>19</v>
      </c>
      <c r="N185" s="216" t="s">
        <v>45</v>
      </c>
      <c r="O185" s="87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9" t="s">
        <v>166</v>
      </c>
      <c r="AT185" s="219" t="s">
        <v>162</v>
      </c>
      <c r="AU185" s="219" t="s">
        <v>83</v>
      </c>
      <c r="AY185" s="20" t="s">
        <v>158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79</v>
      </c>
      <c r="BK185" s="220">
        <f>ROUND(I185*H185,2)</f>
        <v>0</v>
      </c>
      <c r="BL185" s="20" t="s">
        <v>166</v>
      </c>
      <c r="BM185" s="219" t="s">
        <v>294</v>
      </c>
    </row>
    <row r="186" s="2" customFormat="1">
      <c r="A186" s="41"/>
      <c r="B186" s="42"/>
      <c r="C186" s="43"/>
      <c r="D186" s="221" t="s">
        <v>168</v>
      </c>
      <c r="E186" s="43"/>
      <c r="F186" s="222" t="s">
        <v>293</v>
      </c>
      <c r="G186" s="43"/>
      <c r="H186" s="43"/>
      <c r="I186" s="223"/>
      <c r="J186" s="43"/>
      <c r="K186" s="43"/>
      <c r="L186" s="47"/>
      <c r="M186" s="224"/>
      <c r="N186" s="225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168</v>
      </c>
      <c r="AU186" s="20" t="s">
        <v>83</v>
      </c>
    </row>
    <row r="187" s="2" customFormat="1">
      <c r="A187" s="41"/>
      <c r="B187" s="42"/>
      <c r="C187" s="43"/>
      <c r="D187" s="226" t="s">
        <v>170</v>
      </c>
      <c r="E187" s="43"/>
      <c r="F187" s="227" t="s">
        <v>295</v>
      </c>
      <c r="G187" s="43"/>
      <c r="H187" s="43"/>
      <c r="I187" s="223"/>
      <c r="J187" s="43"/>
      <c r="K187" s="43"/>
      <c r="L187" s="47"/>
      <c r="M187" s="224"/>
      <c r="N187" s="22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170</v>
      </c>
      <c r="AU187" s="20" t="s">
        <v>83</v>
      </c>
    </row>
    <row r="188" s="13" customFormat="1">
      <c r="A188" s="13"/>
      <c r="B188" s="228"/>
      <c r="C188" s="229"/>
      <c r="D188" s="221" t="s">
        <v>172</v>
      </c>
      <c r="E188" s="230" t="s">
        <v>19</v>
      </c>
      <c r="F188" s="231" t="s">
        <v>103</v>
      </c>
      <c r="G188" s="229"/>
      <c r="H188" s="232">
        <v>19.574000000000002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172</v>
      </c>
      <c r="AU188" s="238" t="s">
        <v>83</v>
      </c>
      <c r="AV188" s="13" t="s">
        <v>83</v>
      </c>
      <c r="AW188" s="13" t="s">
        <v>34</v>
      </c>
      <c r="AX188" s="13" t="s">
        <v>79</v>
      </c>
      <c r="AY188" s="238" t="s">
        <v>158</v>
      </c>
    </row>
    <row r="189" s="14" customFormat="1">
      <c r="A189" s="14"/>
      <c r="B189" s="239"/>
      <c r="C189" s="240"/>
      <c r="D189" s="221" t="s">
        <v>172</v>
      </c>
      <c r="E189" s="241" t="s">
        <v>19</v>
      </c>
      <c r="F189" s="242" t="s">
        <v>296</v>
      </c>
      <c r="G189" s="240"/>
      <c r="H189" s="241" t="s">
        <v>19</v>
      </c>
      <c r="I189" s="243"/>
      <c r="J189" s="240"/>
      <c r="K189" s="240"/>
      <c r="L189" s="244"/>
      <c r="M189" s="245"/>
      <c r="N189" s="246"/>
      <c r="O189" s="246"/>
      <c r="P189" s="246"/>
      <c r="Q189" s="246"/>
      <c r="R189" s="246"/>
      <c r="S189" s="246"/>
      <c r="T189" s="24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8" t="s">
        <v>172</v>
      </c>
      <c r="AU189" s="248" t="s">
        <v>83</v>
      </c>
      <c r="AV189" s="14" t="s">
        <v>79</v>
      </c>
      <c r="AW189" s="14" t="s">
        <v>34</v>
      </c>
      <c r="AX189" s="14" t="s">
        <v>74</v>
      </c>
      <c r="AY189" s="248" t="s">
        <v>158</v>
      </c>
    </row>
    <row r="190" s="13" customFormat="1">
      <c r="A190" s="13"/>
      <c r="B190" s="228"/>
      <c r="C190" s="229"/>
      <c r="D190" s="221" t="s">
        <v>172</v>
      </c>
      <c r="E190" s="230" t="s">
        <v>19</v>
      </c>
      <c r="F190" s="231" t="s">
        <v>297</v>
      </c>
      <c r="G190" s="229"/>
      <c r="H190" s="232">
        <v>-1.923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8" t="s">
        <v>172</v>
      </c>
      <c r="AU190" s="238" t="s">
        <v>83</v>
      </c>
      <c r="AV190" s="13" t="s">
        <v>83</v>
      </c>
      <c r="AW190" s="13" t="s">
        <v>34</v>
      </c>
      <c r="AX190" s="13" t="s">
        <v>74</v>
      </c>
      <c r="AY190" s="238" t="s">
        <v>158</v>
      </c>
    </row>
    <row r="191" s="2" customFormat="1" ht="24.15" customHeight="1">
      <c r="A191" s="41"/>
      <c r="B191" s="42"/>
      <c r="C191" s="208" t="s">
        <v>298</v>
      </c>
      <c r="D191" s="208" t="s">
        <v>162</v>
      </c>
      <c r="E191" s="209" t="s">
        <v>299</v>
      </c>
      <c r="F191" s="210" t="s">
        <v>300</v>
      </c>
      <c r="G191" s="211" t="s">
        <v>190</v>
      </c>
      <c r="H191" s="212">
        <v>0.192</v>
      </c>
      <c r="I191" s="213"/>
      <c r="J191" s="214">
        <f>ROUND(I191*H191,2)</f>
        <v>0</v>
      </c>
      <c r="K191" s="210" t="s">
        <v>165</v>
      </c>
      <c r="L191" s="47"/>
      <c r="M191" s="215" t="s">
        <v>19</v>
      </c>
      <c r="N191" s="216" t="s">
        <v>45</v>
      </c>
      <c r="O191" s="87"/>
      <c r="P191" s="217">
        <f>O191*H191</f>
        <v>0</v>
      </c>
      <c r="Q191" s="217">
        <v>0</v>
      </c>
      <c r="R191" s="217">
        <f>Q191*H191</f>
        <v>0</v>
      </c>
      <c r="S191" s="217">
        <v>1.3999999999999999</v>
      </c>
      <c r="T191" s="218">
        <f>S191*H191</f>
        <v>0.26879999999999998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9" t="s">
        <v>166</v>
      </c>
      <c r="AT191" s="219" t="s">
        <v>162</v>
      </c>
      <c r="AU191" s="219" t="s">
        <v>83</v>
      </c>
      <c r="AY191" s="20" t="s">
        <v>158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79</v>
      </c>
      <c r="BK191" s="220">
        <f>ROUND(I191*H191,2)</f>
        <v>0</v>
      </c>
      <c r="BL191" s="20" t="s">
        <v>166</v>
      </c>
      <c r="BM191" s="219" t="s">
        <v>301</v>
      </c>
    </row>
    <row r="192" s="2" customFormat="1">
      <c r="A192" s="41"/>
      <c r="B192" s="42"/>
      <c r="C192" s="43"/>
      <c r="D192" s="221" t="s">
        <v>168</v>
      </c>
      <c r="E192" s="43"/>
      <c r="F192" s="222" t="s">
        <v>302</v>
      </c>
      <c r="G192" s="43"/>
      <c r="H192" s="43"/>
      <c r="I192" s="223"/>
      <c r="J192" s="43"/>
      <c r="K192" s="43"/>
      <c r="L192" s="47"/>
      <c r="M192" s="224"/>
      <c r="N192" s="225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168</v>
      </c>
      <c r="AU192" s="20" t="s">
        <v>83</v>
      </c>
    </row>
    <row r="193" s="2" customFormat="1">
      <c r="A193" s="41"/>
      <c r="B193" s="42"/>
      <c r="C193" s="43"/>
      <c r="D193" s="226" t="s">
        <v>170</v>
      </c>
      <c r="E193" s="43"/>
      <c r="F193" s="227" t="s">
        <v>303</v>
      </c>
      <c r="G193" s="43"/>
      <c r="H193" s="43"/>
      <c r="I193" s="223"/>
      <c r="J193" s="43"/>
      <c r="K193" s="43"/>
      <c r="L193" s="47"/>
      <c r="M193" s="224"/>
      <c r="N193" s="225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170</v>
      </c>
      <c r="AU193" s="20" t="s">
        <v>83</v>
      </c>
    </row>
    <row r="194" s="13" customFormat="1">
      <c r="A194" s="13"/>
      <c r="B194" s="228"/>
      <c r="C194" s="229"/>
      <c r="D194" s="221" t="s">
        <v>172</v>
      </c>
      <c r="E194" s="230" t="s">
        <v>19</v>
      </c>
      <c r="F194" s="231" t="s">
        <v>194</v>
      </c>
      <c r="G194" s="229"/>
      <c r="H194" s="232">
        <v>0.192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172</v>
      </c>
      <c r="AU194" s="238" t="s">
        <v>83</v>
      </c>
      <c r="AV194" s="13" t="s">
        <v>83</v>
      </c>
      <c r="AW194" s="13" t="s">
        <v>34</v>
      </c>
      <c r="AX194" s="13" t="s">
        <v>79</v>
      </c>
      <c r="AY194" s="238" t="s">
        <v>158</v>
      </c>
    </row>
    <row r="195" s="2" customFormat="1" ht="24.15" customHeight="1">
      <c r="A195" s="41"/>
      <c r="B195" s="42"/>
      <c r="C195" s="208" t="s">
        <v>304</v>
      </c>
      <c r="D195" s="208" t="s">
        <v>162</v>
      </c>
      <c r="E195" s="209" t="s">
        <v>305</v>
      </c>
      <c r="F195" s="210" t="s">
        <v>306</v>
      </c>
      <c r="G195" s="211" t="s">
        <v>175</v>
      </c>
      <c r="H195" s="212">
        <v>3.0099999999999998</v>
      </c>
      <c r="I195" s="213"/>
      <c r="J195" s="214">
        <f>ROUND(I195*H195,2)</f>
        <v>0</v>
      </c>
      <c r="K195" s="210" t="s">
        <v>165</v>
      </c>
      <c r="L195" s="47"/>
      <c r="M195" s="215" t="s">
        <v>19</v>
      </c>
      <c r="N195" s="216" t="s">
        <v>45</v>
      </c>
      <c r="O195" s="87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9" t="s">
        <v>166</v>
      </c>
      <c r="AT195" s="219" t="s">
        <v>162</v>
      </c>
      <c r="AU195" s="219" t="s">
        <v>83</v>
      </c>
      <c r="AY195" s="20" t="s">
        <v>158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79</v>
      </c>
      <c r="BK195" s="220">
        <f>ROUND(I195*H195,2)</f>
        <v>0</v>
      </c>
      <c r="BL195" s="20" t="s">
        <v>166</v>
      </c>
      <c r="BM195" s="219" t="s">
        <v>307</v>
      </c>
    </row>
    <row r="196" s="2" customFormat="1">
      <c r="A196" s="41"/>
      <c r="B196" s="42"/>
      <c r="C196" s="43"/>
      <c r="D196" s="221" t="s">
        <v>168</v>
      </c>
      <c r="E196" s="43"/>
      <c r="F196" s="222" t="s">
        <v>308</v>
      </c>
      <c r="G196" s="43"/>
      <c r="H196" s="43"/>
      <c r="I196" s="223"/>
      <c r="J196" s="43"/>
      <c r="K196" s="43"/>
      <c r="L196" s="47"/>
      <c r="M196" s="224"/>
      <c r="N196" s="22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168</v>
      </c>
      <c r="AU196" s="20" t="s">
        <v>83</v>
      </c>
    </row>
    <row r="197" s="2" customFormat="1">
      <c r="A197" s="41"/>
      <c r="B197" s="42"/>
      <c r="C197" s="43"/>
      <c r="D197" s="226" t="s">
        <v>170</v>
      </c>
      <c r="E197" s="43"/>
      <c r="F197" s="227" t="s">
        <v>309</v>
      </c>
      <c r="G197" s="43"/>
      <c r="H197" s="43"/>
      <c r="I197" s="223"/>
      <c r="J197" s="43"/>
      <c r="K197" s="43"/>
      <c r="L197" s="47"/>
      <c r="M197" s="224"/>
      <c r="N197" s="225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170</v>
      </c>
      <c r="AU197" s="20" t="s">
        <v>83</v>
      </c>
    </row>
    <row r="198" s="14" customFormat="1">
      <c r="A198" s="14"/>
      <c r="B198" s="239"/>
      <c r="C198" s="240"/>
      <c r="D198" s="221" t="s">
        <v>172</v>
      </c>
      <c r="E198" s="241" t="s">
        <v>19</v>
      </c>
      <c r="F198" s="242" t="s">
        <v>310</v>
      </c>
      <c r="G198" s="240"/>
      <c r="H198" s="241" t="s">
        <v>19</v>
      </c>
      <c r="I198" s="243"/>
      <c r="J198" s="240"/>
      <c r="K198" s="240"/>
      <c r="L198" s="244"/>
      <c r="M198" s="245"/>
      <c r="N198" s="246"/>
      <c r="O198" s="246"/>
      <c r="P198" s="246"/>
      <c r="Q198" s="246"/>
      <c r="R198" s="246"/>
      <c r="S198" s="246"/>
      <c r="T198" s="24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8" t="s">
        <v>172</v>
      </c>
      <c r="AU198" s="248" t="s">
        <v>83</v>
      </c>
      <c r="AV198" s="14" t="s">
        <v>79</v>
      </c>
      <c r="AW198" s="14" t="s">
        <v>34</v>
      </c>
      <c r="AX198" s="14" t="s">
        <v>74</v>
      </c>
      <c r="AY198" s="248" t="s">
        <v>158</v>
      </c>
    </row>
    <row r="199" s="13" customFormat="1">
      <c r="A199" s="13"/>
      <c r="B199" s="228"/>
      <c r="C199" s="229"/>
      <c r="D199" s="221" t="s">
        <v>172</v>
      </c>
      <c r="E199" s="230" t="s">
        <v>19</v>
      </c>
      <c r="F199" s="231" t="s">
        <v>311</v>
      </c>
      <c r="G199" s="229"/>
      <c r="H199" s="232">
        <v>3.0099999999999998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8" t="s">
        <v>172</v>
      </c>
      <c r="AU199" s="238" t="s">
        <v>83</v>
      </c>
      <c r="AV199" s="13" t="s">
        <v>83</v>
      </c>
      <c r="AW199" s="13" t="s">
        <v>34</v>
      </c>
      <c r="AX199" s="13" t="s">
        <v>79</v>
      </c>
      <c r="AY199" s="238" t="s">
        <v>158</v>
      </c>
    </row>
    <row r="200" s="12" customFormat="1" ht="20.88" customHeight="1">
      <c r="A200" s="12"/>
      <c r="B200" s="192"/>
      <c r="C200" s="193"/>
      <c r="D200" s="194" t="s">
        <v>73</v>
      </c>
      <c r="E200" s="206" t="s">
        <v>312</v>
      </c>
      <c r="F200" s="206" t="s">
        <v>313</v>
      </c>
      <c r="G200" s="193"/>
      <c r="H200" s="193"/>
      <c r="I200" s="196"/>
      <c r="J200" s="207">
        <f>BK200</f>
        <v>0</v>
      </c>
      <c r="K200" s="193"/>
      <c r="L200" s="198"/>
      <c r="M200" s="199"/>
      <c r="N200" s="200"/>
      <c r="O200" s="200"/>
      <c r="P200" s="201">
        <f>SUM(P201:P226)</f>
        <v>0</v>
      </c>
      <c r="Q200" s="200"/>
      <c r="R200" s="201">
        <f>SUM(R201:R226)</f>
        <v>0.0002297984</v>
      </c>
      <c r="S200" s="200"/>
      <c r="T200" s="202">
        <f>SUM(T201:T226)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3" t="s">
        <v>79</v>
      </c>
      <c r="AT200" s="204" t="s">
        <v>73</v>
      </c>
      <c r="AU200" s="204" t="s">
        <v>83</v>
      </c>
      <c r="AY200" s="203" t="s">
        <v>158</v>
      </c>
      <c r="BK200" s="205">
        <f>SUM(BK201:BK226)</f>
        <v>0</v>
      </c>
    </row>
    <row r="201" s="2" customFormat="1" ht="33" customHeight="1">
      <c r="A201" s="41"/>
      <c r="B201" s="42"/>
      <c r="C201" s="208" t="s">
        <v>7</v>
      </c>
      <c r="D201" s="208" t="s">
        <v>162</v>
      </c>
      <c r="E201" s="209" t="s">
        <v>314</v>
      </c>
      <c r="F201" s="210" t="s">
        <v>315</v>
      </c>
      <c r="G201" s="211" t="s">
        <v>88</v>
      </c>
      <c r="H201" s="212">
        <v>2.8799999999999999</v>
      </c>
      <c r="I201" s="213"/>
      <c r="J201" s="214">
        <f>ROUND(I201*H201,2)</f>
        <v>0</v>
      </c>
      <c r="K201" s="210" t="s">
        <v>165</v>
      </c>
      <c r="L201" s="47"/>
      <c r="M201" s="215" t="s">
        <v>19</v>
      </c>
      <c r="N201" s="216" t="s">
        <v>45</v>
      </c>
      <c r="O201" s="87"/>
      <c r="P201" s="217">
        <f>O201*H201</f>
        <v>0</v>
      </c>
      <c r="Q201" s="217">
        <v>9.9299999999999998E-06</v>
      </c>
      <c r="R201" s="217">
        <f>Q201*H201</f>
        <v>2.8598399999999997E-05</v>
      </c>
      <c r="S201" s="217">
        <v>0</v>
      </c>
      <c r="T201" s="21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9" t="s">
        <v>166</v>
      </c>
      <c r="AT201" s="219" t="s">
        <v>162</v>
      </c>
      <c r="AU201" s="219" t="s">
        <v>90</v>
      </c>
      <c r="AY201" s="20" t="s">
        <v>158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79</v>
      </c>
      <c r="BK201" s="220">
        <f>ROUND(I201*H201,2)</f>
        <v>0</v>
      </c>
      <c r="BL201" s="20" t="s">
        <v>166</v>
      </c>
      <c r="BM201" s="219" t="s">
        <v>316</v>
      </c>
    </row>
    <row r="202" s="2" customFormat="1">
      <c r="A202" s="41"/>
      <c r="B202" s="42"/>
      <c r="C202" s="43"/>
      <c r="D202" s="221" t="s">
        <v>168</v>
      </c>
      <c r="E202" s="43"/>
      <c r="F202" s="222" t="s">
        <v>317</v>
      </c>
      <c r="G202" s="43"/>
      <c r="H202" s="43"/>
      <c r="I202" s="223"/>
      <c r="J202" s="43"/>
      <c r="K202" s="43"/>
      <c r="L202" s="47"/>
      <c r="M202" s="224"/>
      <c r="N202" s="22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168</v>
      </c>
      <c r="AU202" s="20" t="s">
        <v>90</v>
      </c>
    </row>
    <row r="203" s="2" customFormat="1">
      <c r="A203" s="41"/>
      <c r="B203" s="42"/>
      <c r="C203" s="43"/>
      <c r="D203" s="226" t="s">
        <v>170</v>
      </c>
      <c r="E203" s="43"/>
      <c r="F203" s="227" t="s">
        <v>318</v>
      </c>
      <c r="G203" s="43"/>
      <c r="H203" s="43"/>
      <c r="I203" s="223"/>
      <c r="J203" s="43"/>
      <c r="K203" s="43"/>
      <c r="L203" s="47"/>
      <c r="M203" s="224"/>
      <c r="N203" s="225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170</v>
      </c>
      <c r="AU203" s="20" t="s">
        <v>90</v>
      </c>
    </row>
    <row r="204" s="13" customFormat="1">
      <c r="A204" s="13"/>
      <c r="B204" s="228"/>
      <c r="C204" s="229"/>
      <c r="D204" s="221" t="s">
        <v>172</v>
      </c>
      <c r="E204" s="230" t="s">
        <v>19</v>
      </c>
      <c r="F204" s="231" t="s">
        <v>319</v>
      </c>
      <c r="G204" s="229"/>
      <c r="H204" s="232">
        <v>2.8799999999999999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8" t="s">
        <v>172</v>
      </c>
      <c r="AU204" s="238" t="s">
        <v>90</v>
      </c>
      <c r="AV204" s="13" t="s">
        <v>83</v>
      </c>
      <c r="AW204" s="13" t="s">
        <v>34</v>
      </c>
      <c r="AX204" s="13" t="s">
        <v>79</v>
      </c>
      <c r="AY204" s="238" t="s">
        <v>158</v>
      </c>
    </row>
    <row r="205" s="2" customFormat="1" ht="21.75" customHeight="1">
      <c r="A205" s="41"/>
      <c r="B205" s="42"/>
      <c r="C205" s="208" t="s">
        <v>320</v>
      </c>
      <c r="D205" s="208" t="s">
        <v>162</v>
      </c>
      <c r="E205" s="209" t="s">
        <v>321</v>
      </c>
      <c r="F205" s="210" t="s">
        <v>322</v>
      </c>
      <c r="G205" s="211" t="s">
        <v>88</v>
      </c>
      <c r="H205" s="212">
        <v>7.5999999999999996</v>
      </c>
      <c r="I205" s="213"/>
      <c r="J205" s="214">
        <f>ROUND(I205*H205,2)</f>
        <v>0</v>
      </c>
      <c r="K205" s="210" t="s">
        <v>165</v>
      </c>
      <c r="L205" s="47"/>
      <c r="M205" s="215" t="s">
        <v>19</v>
      </c>
      <c r="N205" s="216" t="s">
        <v>45</v>
      </c>
      <c r="O205" s="87"/>
      <c r="P205" s="217">
        <f>O205*H205</f>
        <v>0</v>
      </c>
      <c r="Q205" s="217">
        <v>1.0000000000000001E-05</v>
      </c>
      <c r="R205" s="217">
        <f>Q205*H205</f>
        <v>7.6000000000000004E-05</v>
      </c>
      <c r="S205" s="217">
        <v>0</v>
      </c>
      <c r="T205" s="21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9" t="s">
        <v>166</v>
      </c>
      <c r="AT205" s="219" t="s">
        <v>162</v>
      </c>
      <c r="AU205" s="219" t="s">
        <v>90</v>
      </c>
      <c r="AY205" s="20" t="s">
        <v>158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79</v>
      </c>
      <c r="BK205" s="220">
        <f>ROUND(I205*H205,2)</f>
        <v>0</v>
      </c>
      <c r="BL205" s="20" t="s">
        <v>166</v>
      </c>
      <c r="BM205" s="219" t="s">
        <v>323</v>
      </c>
    </row>
    <row r="206" s="2" customFormat="1">
      <c r="A206" s="41"/>
      <c r="B206" s="42"/>
      <c r="C206" s="43"/>
      <c r="D206" s="221" t="s">
        <v>168</v>
      </c>
      <c r="E206" s="43"/>
      <c r="F206" s="222" t="s">
        <v>324</v>
      </c>
      <c r="G206" s="43"/>
      <c r="H206" s="43"/>
      <c r="I206" s="223"/>
      <c r="J206" s="43"/>
      <c r="K206" s="43"/>
      <c r="L206" s="47"/>
      <c r="M206" s="224"/>
      <c r="N206" s="22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168</v>
      </c>
      <c r="AU206" s="20" t="s">
        <v>90</v>
      </c>
    </row>
    <row r="207" s="2" customFormat="1">
      <c r="A207" s="41"/>
      <c r="B207" s="42"/>
      <c r="C207" s="43"/>
      <c r="D207" s="226" t="s">
        <v>170</v>
      </c>
      <c r="E207" s="43"/>
      <c r="F207" s="227" t="s">
        <v>325</v>
      </c>
      <c r="G207" s="43"/>
      <c r="H207" s="43"/>
      <c r="I207" s="223"/>
      <c r="J207" s="43"/>
      <c r="K207" s="43"/>
      <c r="L207" s="47"/>
      <c r="M207" s="224"/>
      <c r="N207" s="22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170</v>
      </c>
      <c r="AU207" s="20" t="s">
        <v>90</v>
      </c>
    </row>
    <row r="208" s="13" customFormat="1">
      <c r="A208" s="13"/>
      <c r="B208" s="228"/>
      <c r="C208" s="229"/>
      <c r="D208" s="221" t="s">
        <v>172</v>
      </c>
      <c r="E208" s="230" t="s">
        <v>19</v>
      </c>
      <c r="F208" s="231" t="s">
        <v>326</v>
      </c>
      <c r="G208" s="229"/>
      <c r="H208" s="232">
        <v>2.7999999999999998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8" t="s">
        <v>172</v>
      </c>
      <c r="AU208" s="238" t="s">
        <v>90</v>
      </c>
      <c r="AV208" s="13" t="s">
        <v>83</v>
      </c>
      <c r="AW208" s="13" t="s">
        <v>34</v>
      </c>
      <c r="AX208" s="13" t="s">
        <v>74</v>
      </c>
      <c r="AY208" s="238" t="s">
        <v>158</v>
      </c>
    </row>
    <row r="209" s="13" customFormat="1">
      <c r="A209" s="13"/>
      <c r="B209" s="228"/>
      <c r="C209" s="229"/>
      <c r="D209" s="221" t="s">
        <v>172</v>
      </c>
      <c r="E209" s="230" t="s">
        <v>19</v>
      </c>
      <c r="F209" s="231" t="s">
        <v>327</v>
      </c>
      <c r="G209" s="229"/>
      <c r="H209" s="232">
        <v>4.7999999999999998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8" t="s">
        <v>172</v>
      </c>
      <c r="AU209" s="238" t="s">
        <v>90</v>
      </c>
      <c r="AV209" s="13" t="s">
        <v>83</v>
      </c>
      <c r="AW209" s="13" t="s">
        <v>34</v>
      </c>
      <c r="AX209" s="13" t="s">
        <v>74</v>
      </c>
      <c r="AY209" s="238" t="s">
        <v>158</v>
      </c>
    </row>
    <row r="210" s="15" customFormat="1">
      <c r="A210" s="15"/>
      <c r="B210" s="249"/>
      <c r="C210" s="250"/>
      <c r="D210" s="221" t="s">
        <v>172</v>
      </c>
      <c r="E210" s="251" t="s">
        <v>19</v>
      </c>
      <c r="F210" s="252" t="s">
        <v>265</v>
      </c>
      <c r="G210" s="250"/>
      <c r="H210" s="253">
        <v>7.5999999999999996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9" t="s">
        <v>172</v>
      </c>
      <c r="AU210" s="259" t="s">
        <v>90</v>
      </c>
      <c r="AV210" s="15" t="s">
        <v>166</v>
      </c>
      <c r="AW210" s="15" t="s">
        <v>34</v>
      </c>
      <c r="AX210" s="15" t="s">
        <v>79</v>
      </c>
      <c r="AY210" s="259" t="s">
        <v>158</v>
      </c>
    </row>
    <row r="211" s="2" customFormat="1" ht="24.15" customHeight="1">
      <c r="A211" s="41"/>
      <c r="B211" s="42"/>
      <c r="C211" s="208" t="s">
        <v>328</v>
      </c>
      <c r="D211" s="208" t="s">
        <v>162</v>
      </c>
      <c r="E211" s="209" t="s">
        <v>329</v>
      </c>
      <c r="F211" s="210" t="s">
        <v>330</v>
      </c>
      <c r="G211" s="211" t="s">
        <v>88</v>
      </c>
      <c r="H211" s="212">
        <v>6.4000000000000004</v>
      </c>
      <c r="I211" s="213"/>
      <c r="J211" s="214">
        <f>ROUND(I211*H211,2)</f>
        <v>0</v>
      </c>
      <c r="K211" s="210" t="s">
        <v>165</v>
      </c>
      <c r="L211" s="47"/>
      <c r="M211" s="215" t="s">
        <v>19</v>
      </c>
      <c r="N211" s="216" t="s">
        <v>45</v>
      </c>
      <c r="O211" s="87"/>
      <c r="P211" s="217">
        <f>O211*H211</f>
        <v>0</v>
      </c>
      <c r="Q211" s="217">
        <v>1.0000000000000001E-05</v>
      </c>
      <c r="R211" s="217">
        <f>Q211*H211</f>
        <v>6.4000000000000011E-05</v>
      </c>
      <c r="S211" s="217">
        <v>0</v>
      </c>
      <c r="T211" s="218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9" t="s">
        <v>166</v>
      </c>
      <c r="AT211" s="219" t="s">
        <v>162</v>
      </c>
      <c r="AU211" s="219" t="s">
        <v>90</v>
      </c>
      <c r="AY211" s="20" t="s">
        <v>158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79</v>
      </c>
      <c r="BK211" s="220">
        <f>ROUND(I211*H211,2)</f>
        <v>0</v>
      </c>
      <c r="BL211" s="20" t="s">
        <v>166</v>
      </c>
      <c r="BM211" s="219" t="s">
        <v>331</v>
      </c>
    </row>
    <row r="212" s="2" customFormat="1">
      <c r="A212" s="41"/>
      <c r="B212" s="42"/>
      <c r="C212" s="43"/>
      <c r="D212" s="221" t="s">
        <v>168</v>
      </c>
      <c r="E212" s="43"/>
      <c r="F212" s="222" t="s">
        <v>332</v>
      </c>
      <c r="G212" s="43"/>
      <c r="H212" s="43"/>
      <c r="I212" s="223"/>
      <c r="J212" s="43"/>
      <c r="K212" s="43"/>
      <c r="L212" s="47"/>
      <c r="M212" s="224"/>
      <c r="N212" s="225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168</v>
      </c>
      <c r="AU212" s="20" t="s">
        <v>90</v>
      </c>
    </row>
    <row r="213" s="2" customFormat="1">
      <c r="A213" s="41"/>
      <c r="B213" s="42"/>
      <c r="C213" s="43"/>
      <c r="D213" s="226" t="s">
        <v>170</v>
      </c>
      <c r="E213" s="43"/>
      <c r="F213" s="227" t="s">
        <v>333</v>
      </c>
      <c r="G213" s="43"/>
      <c r="H213" s="43"/>
      <c r="I213" s="223"/>
      <c r="J213" s="43"/>
      <c r="K213" s="43"/>
      <c r="L213" s="47"/>
      <c r="M213" s="224"/>
      <c r="N213" s="225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170</v>
      </c>
      <c r="AU213" s="20" t="s">
        <v>90</v>
      </c>
    </row>
    <row r="214" s="13" customFormat="1">
      <c r="A214" s="13"/>
      <c r="B214" s="228"/>
      <c r="C214" s="229"/>
      <c r="D214" s="221" t="s">
        <v>172</v>
      </c>
      <c r="E214" s="230" t="s">
        <v>19</v>
      </c>
      <c r="F214" s="231" t="s">
        <v>334</v>
      </c>
      <c r="G214" s="229"/>
      <c r="H214" s="232">
        <v>6.4000000000000004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172</v>
      </c>
      <c r="AU214" s="238" t="s">
        <v>90</v>
      </c>
      <c r="AV214" s="13" t="s">
        <v>83</v>
      </c>
      <c r="AW214" s="13" t="s">
        <v>34</v>
      </c>
      <c r="AX214" s="13" t="s">
        <v>79</v>
      </c>
      <c r="AY214" s="238" t="s">
        <v>158</v>
      </c>
    </row>
    <row r="215" s="2" customFormat="1" ht="16.5" customHeight="1">
      <c r="A215" s="41"/>
      <c r="B215" s="42"/>
      <c r="C215" s="208" t="s">
        <v>335</v>
      </c>
      <c r="D215" s="208" t="s">
        <v>162</v>
      </c>
      <c r="E215" s="209" t="s">
        <v>336</v>
      </c>
      <c r="F215" s="210" t="s">
        <v>337</v>
      </c>
      <c r="G215" s="211" t="s">
        <v>88</v>
      </c>
      <c r="H215" s="212">
        <v>6.1200000000000001</v>
      </c>
      <c r="I215" s="213"/>
      <c r="J215" s="214">
        <f>ROUND(I215*H215,2)</f>
        <v>0</v>
      </c>
      <c r="K215" s="210" t="s">
        <v>165</v>
      </c>
      <c r="L215" s="47"/>
      <c r="M215" s="215" t="s">
        <v>19</v>
      </c>
      <c r="N215" s="216" t="s">
        <v>45</v>
      </c>
      <c r="O215" s="87"/>
      <c r="P215" s="217">
        <f>O215*H215</f>
        <v>0</v>
      </c>
      <c r="Q215" s="217">
        <v>1.0000000000000001E-05</v>
      </c>
      <c r="R215" s="217">
        <f>Q215*H215</f>
        <v>6.120000000000001E-05</v>
      </c>
      <c r="S215" s="217">
        <v>0</v>
      </c>
      <c r="T215" s="21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9" t="s">
        <v>166</v>
      </c>
      <c r="AT215" s="219" t="s">
        <v>162</v>
      </c>
      <c r="AU215" s="219" t="s">
        <v>90</v>
      </c>
      <c r="AY215" s="20" t="s">
        <v>158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79</v>
      </c>
      <c r="BK215" s="220">
        <f>ROUND(I215*H215,2)</f>
        <v>0</v>
      </c>
      <c r="BL215" s="20" t="s">
        <v>166</v>
      </c>
      <c r="BM215" s="219" t="s">
        <v>338</v>
      </c>
    </row>
    <row r="216" s="2" customFormat="1">
      <c r="A216" s="41"/>
      <c r="B216" s="42"/>
      <c r="C216" s="43"/>
      <c r="D216" s="221" t="s">
        <v>168</v>
      </c>
      <c r="E216" s="43"/>
      <c r="F216" s="222" t="s">
        <v>339</v>
      </c>
      <c r="G216" s="43"/>
      <c r="H216" s="43"/>
      <c r="I216" s="223"/>
      <c r="J216" s="43"/>
      <c r="K216" s="43"/>
      <c r="L216" s="47"/>
      <c r="M216" s="224"/>
      <c r="N216" s="225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168</v>
      </c>
      <c r="AU216" s="20" t="s">
        <v>90</v>
      </c>
    </row>
    <row r="217" s="2" customFormat="1">
      <c r="A217" s="41"/>
      <c r="B217" s="42"/>
      <c r="C217" s="43"/>
      <c r="D217" s="226" t="s">
        <v>170</v>
      </c>
      <c r="E217" s="43"/>
      <c r="F217" s="227" t="s">
        <v>340</v>
      </c>
      <c r="G217" s="43"/>
      <c r="H217" s="43"/>
      <c r="I217" s="223"/>
      <c r="J217" s="43"/>
      <c r="K217" s="43"/>
      <c r="L217" s="47"/>
      <c r="M217" s="224"/>
      <c r="N217" s="225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170</v>
      </c>
      <c r="AU217" s="20" t="s">
        <v>90</v>
      </c>
    </row>
    <row r="218" s="14" customFormat="1">
      <c r="A218" s="14"/>
      <c r="B218" s="239"/>
      <c r="C218" s="240"/>
      <c r="D218" s="221" t="s">
        <v>172</v>
      </c>
      <c r="E218" s="241" t="s">
        <v>19</v>
      </c>
      <c r="F218" s="242" t="s">
        <v>341</v>
      </c>
      <c r="G218" s="240"/>
      <c r="H218" s="241" t="s">
        <v>19</v>
      </c>
      <c r="I218" s="243"/>
      <c r="J218" s="240"/>
      <c r="K218" s="240"/>
      <c r="L218" s="244"/>
      <c r="M218" s="245"/>
      <c r="N218" s="246"/>
      <c r="O218" s="246"/>
      <c r="P218" s="246"/>
      <c r="Q218" s="246"/>
      <c r="R218" s="246"/>
      <c r="S218" s="246"/>
      <c r="T218" s="24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8" t="s">
        <v>172</v>
      </c>
      <c r="AU218" s="248" t="s">
        <v>90</v>
      </c>
      <c r="AV218" s="14" t="s">
        <v>79</v>
      </c>
      <c r="AW218" s="14" t="s">
        <v>34</v>
      </c>
      <c r="AX218" s="14" t="s">
        <v>74</v>
      </c>
      <c r="AY218" s="248" t="s">
        <v>158</v>
      </c>
    </row>
    <row r="219" s="13" customFormat="1">
      <c r="A219" s="13"/>
      <c r="B219" s="228"/>
      <c r="C219" s="229"/>
      <c r="D219" s="221" t="s">
        <v>172</v>
      </c>
      <c r="E219" s="230" t="s">
        <v>19</v>
      </c>
      <c r="F219" s="231" t="s">
        <v>342</v>
      </c>
      <c r="G219" s="229"/>
      <c r="H219" s="232">
        <v>3.6000000000000001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8" t="s">
        <v>172</v>
      </c>
      <c r="AU219" s="238" t="s">
        <v>90</v>
      </c>
      <c r="AV219" s="13" t="s">
        <v>83</v>
      </c>
      <c r="AW219" s="13" t="s">
        <v>34</v>
      </c>
      <c r="AX219" s="13" t="s">
        <v>74</v>
      </c>
      <c r="AY219" s="238" t="s">
        <v>158</v>
      </c>
    </row>
    <row r="220" s="14" customFormat="1">
      <c r="A220" s="14"/>
      <c r="B220" s="239"/>
      <c r="C220" s="240"/>
      <c r="D220" s="221" t="s">
        <v>172</v>
      </c>
      <c r="E220" s="241" t="s">
        <v>19</v>
      </c>
      <c r="F220" s="242" t="s">
        <v>343</v>
      </c>
      <c r="G220" s="240"/>
      <c r="H220" s="241" t="s">
        <v>19</v>
      </c>
      <c r="I220" s="243"/>
      <c r="J220" s="240"/>
      <c r="K220" s="240"/>
      <c r="L220" s="244"/>
      <c r="M220" s="245"/>
      <c r="N220" s="246"/>
      <c r="O220" s="246"/>
      <c r="P220" s="246"/>
      <c r="Q220" s="246"/>
      <c r="R220" s="246"/>
      <c r="S220" s="246"/>
      <c r="T220" s="24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8" t="s">
        <v>172</v>
      </c>
      <c r="AU220" s="248" t="s">
        <v>90</v>
      </c>
      <c r="AV220" s="14" t="s">
        <v>79</v>
      </c>
      <c r="AW220" s="14" t="s">
        <v>34</v>
      </c>
      <c r="AX220" s="14" t="s">
        <v>74</v>
      </c>
      <c r="AY220" s="248" t="s">
        <v>158</v>
      </c>
    </row>
    <row r="221" s="13" customFormat="1">
      <c r="A221" s="13"/>
      <c r="B221" s="228"/>
      <c r="C221" s="229"/>
      <c r="D221" s="221" t="s">
        <v>172</v>
      </c>
      <c r="E221" s="230" t="s">
        <v>19</v>
      </c>
      <c r="F221" s="231" t="s">
        <v>344</v>
      </c>
      <c r="G221" s="229"/>
      <c r="H221" s="232">
        <v>0.71999999999999997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8" t="s">
        <v>172</v>
      </c>
      <c r="AU221" s="238" t="s">
        <v>90</v>
      </c>
      <c r="AV221" s="13" t="s">
        <v>83</v>
      </c>
      <c r="AW221" s="13" t="s">
        <v>34</v>
      </c>
      <c r="AX221" s="13" t="s">
        <v>74</v>
      </c>
      <c r="AY221" s="238" t="s">
        <v>158</v>
      </c>
    </row>
    <row r="222" s="14" customFormat="1">
      <c r="A222" s="14"/>
      <c r="B222" s="239"/>
      <c r="C222" s="240"/>
      <c r="D222" s="221" t="s">
        <v>172</v>
      </c>
      <c r="E222" s="241" t="s">
        <v>19</v>
      </c>
      <c r="F222" s="242" t="s">
        <v>345</v>
      </c>
      <c r="G222" s="240"/>
      <c r="H222" s="241" t="s">
        <v>19</v>
      </c>
      <c r="I222" s="243"/>
      <c r="J222" s="240"/>
      <c r="K222" s="240"/>
      <c r="L222" s="244"/>
      <c r="M222" s="245"/>
      <c r="N222" s="246"/>
      <c r="O222" s="246"/>
      <c r="P222" s="246"/>
      <c r="Q222" s="246"/>
      <c r="R222" s="246"/>
      <c r="S222" s="246"/>
      <c r="T222" s="24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8" t="s">
        <v>172</v>
      </c>
      <c r="AU222" s="248" t="s">
        <v>90</v>
      </c>
      <c r="AV222" s="14" t="s">
        <v>79</v>
      </c>
      <c r="AW222" s="14" t="s">
        <v>34</v>
      </c>
      <c r="AX222" s="14" t="s">
        <v>74</v>
      </c>
      <c r="AY222" s="248" t="s">
        <v>158</v>
      </c>
    </row>
    <row r="223" s="13" customFormat="1">
      <c r="A223" s="13"/>
      <c r="B223" s="228"/>
      <c r="C223" s="229"/>
      <c r="D223" s="221" t="s">
        <v>172</v>
      </c>
      <c r="E223" s="230" t="s">
        <v>19</v>
      </c>
      <c r="F223" s="231" t="s">
        <v>283</v>
      </c>
      <c r="G223" s="229"/>
      <c r="H223" s="232">
        <v>1.2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8" t="s">
        <v>172</v>
      </c>
      <c r="AU223" s="238" t="s">
        <v>90</v>
      </c>
      <c r="AV223" s="13" t="s">
        <v>83</v>
      </c>
      <c r="AW223" s="13" t="s">
        <v>34</v>
      </c>
      <c r="AX223" s="13" t="s">
        <v>74</v>
      </c>
      <c r="AY223" s="238" t="s">
        <v>158</v>
      </c>
    </row>
    <row r="224" s="14" customFormat="1">
      <c r="A224" s="14"/>
      <c r="B224" s="239"/>
      <c r="C224" s="240"/>
      <c r="D224" s="221" t="s">
        <v>172</v>
      </c>
      <c r="E224" s="241" t="s">
        <v>19</v>
      </c>
      <c r="F224" s="242" t="s">
        <v>346</v>
      </c>
      <c r="G224" s="240"/>
      <c r="H224" s="241" t="s">
        <v>19</v>
      </c>
      <c r="I224" s="243"/>
      <c r="J224" s="240"/>
      <c r="K224" s="240"/>
      <c r="L224" s="244"/>
      <c r="M224" s="245"/>
      <c r="N224" s="246"/>
      <c r="O224" s="246"/>
      <c r="P224" s="246"/>
      <c r="Q224" s="246"/>
      <c r="R224" s="246"/>
      <c r="S224" s="246"/>
      <c r="T224" s="24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8" t="s">
        <v>172</v>
      </c>
      <c r="AU224" s="248" t="s">
        <v>90</v>
      </c>
      <c r="AV224" s="14" t="s">
        <v>79</v>
      </c>
      <c r="AW224" s="14" t="s">
        <v>34</v>
      </c>
      <c r="AX224" s="14" t="s">
        <v>74</v>
      </c>
      <c r="AY224" s="248" t="s">
        <v>158</v>
      </c>
    </row>
    <row r="225" s="13" customFormat="1">
      <c r="A225" s="13"/>
      <c r="B225" s="228"/>
      <c r="C225" s="229"/>
      <c r="D225" s="221" t="s">
        <v>172</v>
      </c>
      <c r="E225" s="230" t="s">
        <v>19</v>
      </c>
      <c r="F225" s="231" t="s">
        <v>347</v>
      </c>
      <c r="G225" s="229"/>
      <c r="H225" s="232">
        <v>0.59999999999999998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8" t="s">
        <v>172</v>
      </c>
      <c r="AU225" s="238" t="s">
        <v>90</v>
      </c>
      <c r="AV225" s="13" t="s">
        <v>83</v>
      </c>
      <c r="AW225" s="13" t="s">
        <v>34</v>
      </c>
      <c r="AX225" s="13" t="s">
        <v>74</v>
      </c>
      <c r="AY225" s="238" t="s">
        <v>158</v>
      </c>
    </row>
    <row r="226" s="15" customFormat="1">
      <c r="A226" s="15"/>
      <c r="B226" s="249"/>
      <c r="C226" s="250"/>
      <c r="D226" s="221" t="s">
        <v>172</v>
      </c>
      <c r="E226" s="251" t="s">
        <v>19</v>
      </c>
      <c r="F226" s="252" t="s">
        <v>265</v>
      </c>
      <c r="G226" s="250"/>
      <c r="H226" s="253">
        <v>6.1200000000000001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9" t="s">
        <v>172</v>
      </c>
      <c r="AU226" s="259" t="s">
        <v>90</v>
      </c>
      <c r="AV226" s="15" t="s">
        <v>166</v>
      </c>
      <c r="AW226" s="15" t="s">
        <v>34</v>
      </c>
      <c r="AX226" s="15" t="s">
        <v>79</v>
      </c>
      <c r="AY226" s="259" t="s">
        <v>158</v>
      </c>
    </row>
    <row r="227" s="12" customFormat="1" ht="20.88" customHeight="1">
      <c r="A227" s="12"/>
      <c r="B227" s="192"/>
      <c r="C227" s="193"/>
      <c r="D227" s="194" t="s">
        <v>73</v>
      </c>
      <c r="E227" s="206" t="s">
        <v>348</v>
      </c>
      <c r="F227" s="206" t="s">
        <v>349</v>
      </c>
      <c r="G227" s="193"/>
      <c r="H227" s="193"/>
      <c r="I227" s="196"/>
      <c r="J227" s="207">
        <f>BK227</f>
        <v>0</v>
      </c>
      <c r="K227" s="193"/>
      <c r="L227" s="198"/>
      <c r="M227" s="199"/>
      <c r="N227" s="200"/>
      <c r="O227" s="200"/>
      <c r="P227" s="201">
        <f>SUM(P228:P237)</f>
        <v>0</v>
      </c>
      <c r="Q227" s="200"/>
      <c r="R227" s="201">
        <f>SUM(R228:R237)</f>
        <v>0</v>
      </c>
      <c r="S227" s="200"/>
      <c r="T227" s="202">
        <f>SUM(T228:T237)</f>
        <v>1.1439600000000001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3" t="s">
        <v>79</v>
      </c>
      <c r="AT227" s="204" t="s">
        <v>73</v>
      </c>
      <c r="AU227" s="204" t="s">
        <v>83</v>
      </c>
      <c r="AY227" s="203" t="s">
        <v>158</v>
      </c>
      <c r="BK227" s="205">
        <f>SUM(BK228:BK237)</f>
        <v>0</v>
      </c>
    </row>
    <row r="228" s="2" customFormat="1" ht="24.15" customHeight="1">
      <c r="A228" s="41"/>
      <c r="B228" s="42"/>
      <c r="C228" s="208" t="s">
        <v>350</v>
      </c>
      <c r="D228" s="208" t="s">
        <v>162</v>
      </c>
      <c r="E228" s="209" t="s">
        <v>351</v>
      </c>
      <c r="F228" s="210" t="s">
        <v>352</v>
      </c>
      <c r="G228" s="211" t="s">
        <v>88</v>
      </c>
      <c r="H228" s="212">
        <v>4.3700000000000001</v>
      </c>
      <c r="I228" s="213"/>
      <c r="J228" s="214">
        <f>ROUND(I228*H228,2)</f>
        <v>0</v>
      </c>
      <c r="K228" s="210" t="s">
        <v>165</v>
      </c>
      <c r="L228" s="47"/>
      <c r="M228" s="215" t="s">
        <v>19</v>
      </c>
      <c r="N228" s="216" t="s">
        <v>45</v>
      </c>
      <c r="O228" s="87"/>
      <c r="P228" s="217">
        <f>O228*H228</f>
        <v>0</v>
      </c>
      <c r="Q228" s="217">
        <v>0</v>
      </c>
      <c r="R228" s="217">
        <f>Q228*H228</f>
        <v>0</v>
      </c>
      <c r="S228" s="217">
        <v>0.108</v>
      </c>
      <c r="T228" s="218">
        <f>S228*H228</f>
        <v>0.47195999999999999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9" t="s">
        <v>166</v>
      </c>
      <c r="AT228" s="219" t="s">
        <v>162</v>
      </c>
      <c r="AU228" s="219" t="s">
        <v>90</v>
      </c>
      <c r="AY228" s="20" t="s">
        <v>158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79</v>
      </c>
      <c r="BK228" s="220">
        <f>ROUND(I228*H228,2)</f>
        <v>0</v>
      </c>
      <c r="BL228" s="20" t="s">
        <v>166</v>
      </c>
      <c r="BM228" s="219" t="s">
        <v>353</v>
      </c>
    </row>
    <row r="229" s="2" customFormat="1">
      <c r="A229" s="41"/>
      <c r="B229" s="42"/>
      <c r="C229" s="43"/>
      <c r="D229" s="221" t="s">
        <v>168</v>
      </c>
      <c r="E229" s="43"/>
      <c r="F229" s="222" t="s">
        <v>354</v>
      </c>
      <c r="G229" s="43"/>
      <c r="H229" s="43"/>
      <c r="I229" s="223"/>
      <c r="J229" s="43"/>
      <c r="K229" s="43"/>
      <c r="L229" s="47"/>
      <c r="M229" s="224"/>
      <c r="N229" s="225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168</v>
      </c>
      <c r="AU229" s="20" t="s">
        <v>90</v>
      </c>
    </row>
    <row r="230" s="2" customFormat="1">
      <c r="A230" s="41"/>
      <c r="B230" s="42"/>
      <c r="C230" s="43"/>
      <c r="D230" s="226" t="s">
        <v>170</v>
      </c>
      <c r="E230" s="43"/>
      <c r="F230" s="227" t="s">
        <v>355</v>
      </c>
      <c r="G230" s="43"/>
      <c r="H230" s="43"/>
      <c r="I230" s="223"/>
      <c r="J230" s="43"/>
      <c r="K230" s="43"/>
      <c r="L230" s="47"/>
      <c r="M230" s="224"/>
      <c r="N230" s="225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170</v>
      </c>
      <c r="AU230" s="20" t="s">
        <v>90</v>
      </c>
    </row>
    <row r="231" s="13" customFormat="1">
      <c r="A231" s="13"/>
      <c r="B231" s="228"/>
      <c r="C231" s="229"/>
      <c r="D231" s="221" t="s">
        <v>172</v>
      </c>
      <c r="E231" s="230" t="s">
        <v>19</v>
      </c>
      <c r="F231" s="231" t="s">
        <v>111</v>
      </c>
      <c r="G231" s="229"/>
      <c r="H231" s="232">
        <v>4.3700000000000001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8" t="s">
        <v>172</v>
      </c>
      <c r="AU231" s="238" t="s">
        <v>90</v>
      </c>
      <c r="AV231" s="13" t="s">
        <v>83</v>
      </c>
      <c r="AW231" s="13" t="s">
        <v>34</v>
      </c>
      <c r="AX231" s="13" t="s">
        <v>79</v>
      </c>
      <c r="AY231" s="238" t="s">
        <v>158</v>
      </c>
    </row>
    <row r="232" s="2" customFormat="1" ht="24.15" customHeight="1">
      <c r="A232" s="41"/>
      <c r="B232" s="42"/>
      <c r="C232" s="208" t="s">
        <v>356</v>
      </c>
      <c r="D232" s="208" t="s">
        <v>162</v>
      </c>
      <c r="E232" s="209" t="s">
        <v>357</v>
      </c>
      <c r="F232" s="210" t="s">
        <v>358</v>
      </c>
      <c r="G232" s="211" t="s">
        <v>88</v>
      </c>
      <c r="H232" s="212">
        <v>19.199999999999999</v>
      </c>
      <c r="I232" s="213"/>
      <c r="J232" s="214">
        <f>ROUND(I232*H232,2)</f>
        <v>0</v>
      </c>
      <c r="K232" s="210" t="s">
        <v>165</v>
      </c>
      <c r="L232" s="47"/>
      <c r="M232" s="215" t="s">
        <v>19</v>
      </c>
      <c r="N232" s="216" t="s">
        <v>45</v>
      </c>
      <c r="O232" s="87"/>
      <c r="P232" s="217">
        <f>O232*H232</f>
        <v>0</v>
      </c>
      <c r="Q232" s="217">
        <v>0</v>
      </c>
      <c r="R232" s="217">
        <f>Q232*H232</f>
        <v>0</v>
      </c>
      <c r="S232" s="217">
        <v>0.035000000000000003</v>
      </c>
      <c r="T232" s="218">
        <f>S232*H232</f>
        <v>0.67200000000000004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9" t="s">
        <v>166</v>
      </c>
      <c r="AT232" s="219" t="s">
        <v>162</v>
      </c>
      <c r="AU232" s="219" t="s">
        <v>90</v>
      </c>
      <c r="AY232" s="20" t="s">
        <v>158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79</v>
      </c>
      <c r="BK232" s="220">
        <f>ROUND(I232*H232,2)</f>
        <v>0</v>
      </c>
      <c r="BL232" s="20" t="s">
        <v>166</v>
      </c>
      <c r="BM232" s="219" t="s">
        <v>359</v>
      </c>
    </row>
    <row r="233" s="2" customFormat="1">
      <c r="A233" s="41"/>
      <c r="B233" s="42"/>
      <c r="C233" s="43"/>
      <c r="D233" s="221" t="s">
        <v>168</v>
      </c>
      <c r="E233" s="43"/>
      <c r="F233" s="222" t="s">
        <v>360</v>
      </c>
      <c r="G233" s="43"/>
      <c r="H233" s="43"/>
      <c r="I233" s="223"/>
      <c r="J233" s="43"/>
      <c r="K233" s="43"/>
      <c r="L233" s="47"/>
      <c r="M233" s="224"/>
      <c r="N233" s="225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168</v>
      </c>
      <c r="AU233" s="20" t="s">
        <v>90</v>
      </c>
    </row>
    <row r="234" s="2" customFormat="1">
      <c r="A234" s="41"/>
      <c r="B234" s="42"/>
      <c r="C234" s="43"/>
      <c r="D234" s="226" t="s">
        <v>170</v>
      </c>
      <c r="E234" s="43"/>
      <c r="F234" s="227" t="s">
        <v>361</v>
      </c>
      <c r="G234" s="43"/>
      <c r="H234" s="43"/>
      <c r="I234" s="223"/>
      <c r="J234" s="43"/>
      <c r="K234" s="43"/>
      <c r="L234" s="47"/>
      <c r="M234" s="224"/>
      <c r="N234" s="225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170</v>
      </c>
      <c r="AU234" s="20" t="s">
        <v>90</v>
      </c>
    </row>
    <row r="235" s="13" customFormat="1">
      <c r="A235" s="13"/>
      <c r="B235" s="228"/>
      <c r="C235" s="229"/>
      <c r="D235" s="221" t="s">
        <v>172</v>
      </c>
      <c r="E235" s="230" t="s">
        <v>19</v>
      </c>
      <c r="F235" s="231" t="s">
        <v>103</v>
      </c>
      <c r="G235" s="229"/>
      <c r="H235" s="232">
        <v>19.574000000000002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8" t="s">
        <v>172</v>
      </c>
      <c r="AU235" s="238" t="s">
        <v>90</v>
      </c>
      <c r="AV235" s="13" t="s">
        <v>83</v>
      </c>
      <c r="AW235" s="13" t="s">
        <v>34</v>
      </c>
      <c r="AX235" s="13" t="s">
        <v>74</v>
      </c>
      <c r="AY235" s="238" t="s">
        <v>158</v>
      </c>
    </row>
    <row r="236" s="14" customFormat="1">
      <c r="A236" s="14"/>
      <c r="B236" s="239"/>
      <c r="C236" s="240"/>
      <c r="D236" s="221" t="s">
        <v>172</v>
      </c>
      <c r="E236" s="241" t="s">
        <v>19</v>
      </c>
      <c r="F236" s="242" t="s">
        <v>362</v>
      </c>
      <c r="G236" s="240"/>
      <c r="H236" s="241" t="s">
        <v>19</v>
      </c>
      <c r="I236" s="243"/>
      <c r="J236" s="240"/>
      <c r="K236" s="240"/>
      <c r="L236" s="244"/>
      <c r="M236" s="245"/>
      <c r="N236" s="246"/>
      <c r="O236" s="246"/>
      <c r="P236" s="246"/>
      <c r="Q236" s="246"/>
      <c r="R236" s="246"/>
      <c r="S236" s="246"/>
      <c r="T236" s="24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8" t="s">
        <v>172</v>
      </c>
      <c r="AU236" s="248" t="s">
        <v>90</v>
      </c>
      <c r="AV236" s="14" t="s">
        <v>79</v>
      </c>
      <c r="AW236" s="14" t="s">
        <v>34</v>
      </c>
      <c r="AX236" s="14" t="s">
        <v>74</v>
      </c>
      <c r="AY236" s="248" t="s">
        <v>158</v>
      </c>
    </row>
    <row r="237" s="13" customFormat="1">
      <c r="A237" s="13"/>
      <c r="B237" s="228"/>
      <c r="C237" s="229"/>
      <c r="D237" s="221" t="s">
        <v>172</v>
      </c>
      <c r="E237" s="230" t="s">
        <v>19</v>
      </c>
      <c r="F237" s="231" t="s">
        <v>363</v>
      </c>
      <c r="G237" s="229"/>
      <c r="H237" s="232">
        <v>-0.374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8" t="s">
        <v>172</v>
      </c>
      <c r="AU237" s="238" t="s">
        <v>90</v>
      </c>
      <c r="AV237" s="13" t="s">
        <v>83</v>
      </c>
      <c r="AW237" s="13" t="s">
        <v>34</v>
      </c>
      <c r="AX237" s="13" t="s">
        <v>74</v>
      </c>
      <c r="AY237" s="238" t="s">
        <v>158</v>
      </c>
    </row>
    <row r="238" s="12" customFormat="1" ht="20.88" customHeight="1">
      <c r="A238" s="12"/>
      <c r="B238" s="192"/>
      <c r="C238" s="193"/>
      <c r="D238" s="194" t="s">
        <v>73</v>
      </c>
      <c r="E238" s="206" t="s">
        <v>364</v>
      </c>
      <c r="F238" s="206" t="s">
        <v>365</v>
      </c>
      <c r="G238" s="193"/>
      <c r="H238" s="193"/>
      <c r="I238" s="196"/>
      <c r="J238" s="207">
        <f>BK238</f>
        <v>0</v>
      </c>
      <c r="K238" s="193"/>
      <c r="L238" s="198"/>
      <c r="M238" s="199"/>
      <c r="N238" s="200"/>
      <c r="O238" s="200"/>
      <c r="P238" s="201">
        <f>SUM(P239:P246)</f>
        <v>0</v>
      </c>
      <c r="Q238" s="200"/>
      <c r="R238" s="201">
        <f>SUM(R239:R246)</f>
        <v>0</v>
      </c>
      <c r="S238" s="200"/>
      <c r="T238" s="202">
        <f>SUM(T239:T246)</f>
        <v>1.111888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3" t="s">
        <v>79</v>
      </c>
      <c r="AT238" s="204" t="s">
        <v>73</v>
      </c>
      <c r="AU238" s="204" t="s">
        <v>83</v>
      </c>
      <c r="AY238" s="203" t="s">
        <v>158</v>
      </c>
      <c r="BK238" s="205">
        <f>SUM(BK239:BK246)</f>
        <v>0</v>
      </c>
    </row>
    <row r="239" s="2" customFormat="1" ht="24.15" customHeight="1">
      <c r="A239" s="41"/>
      <c r="B239" s="42"/>
      <c r="C239" s="208" t="s">
        <v>366</v>
      </c>
      <c r="D239" s="208" t="s">
        <v>162</v>
      </c>
      <c r="E239" s="209" t="s">
        <v>367</v>
      </c>
      <c r="F239" s="210" t="s">
        <v>368</v>
      </c>
      <c r="G239" s="211" t="s">
        <v>175</v>
      </c>
      <c r="H239" s="212">
        <v>1.3999999999999999</v>
      </c>
      <c r="I239" s="213"/>
      <c r="J239" s="214">
        <f>ROUND(I239*H239,2)</f>
        <v>0</v>
      </c>
      <c r="K239" s="210" t="s">
        <v>165</v>
      </c>
      <c r="L239" s="47"/>
      <c r="M239" s="215" t="s">
        <v>19</v>
      </c>
      <c r="N239" s="216" t="s">
        <v>45</v>
      </c>
      <c r="O239" s="87"/>
      <c r="P239" s="217">
        <f>O239*H239</f>
        <v>0</v>
      </c>
      <c r="Q239" s="217">
        <v>0</v>
      </c>
      <c r="R239" s="217">
        <f>Q239*H239</f>
        <v>0</v>
      </c>
      <c r="S239" s="217">
        <v>0.0089999999999999993</v>
      </c>
      <c r="T239" s="218">
        <f>S239*H239</f>
        <v>0.012599999999999998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9" t="s">
        <v>166</v>
      </c>
      <c r="AT239" s="219" t="s">
        <v>162</v>
      </c>
      <c r="AU239" s="219" t="s">
        <v>90</v>
      </c>
      <c r="AY239" s="20" t="s">
        <v>158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79</v>
      </c>
      <c r="BK239" s="220">
        <f>ROUND(I239*H239,2)</f>
        <v>0</v>
      </c>
      <c r="BL239" s="20" t="s">
        <v>166</v>
      </c>
      <c r="BM239" s="219" t="s">
        <v>369</v>
      </c>
    </row>
    <row r="240" s="2" customFormat="1">
      <c r="A240" s="41"/>
      <c r="B240" s="42"/>
      <c r="C240" s="43"/>
      <c r="D240" s="221" t="s">
        <v>168</v>
      </c>
      <c r="E240" s="43"/>
      <c r="F240" s="222" t="s">
        <v>370</v>
      </c>
      <c r="G240" s="43"/>
      <c r="H240" s="43"/>
      <c r="I240" s="223"/>
      <c r="J240" s="43"/>
      <c r="K240" s="43"/>
      <c r="L240" s="47"/>
      <c r="M240" s="224"/>
      <c r="N240" s="225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168</v>
      </c>
      <c r="AU240" s="20" t="s">
        <v>90</v>
      </c>
    </row>
    <row r="241" s="2" customFormat="1">
      <c r="A241" s="41"/>
      <c r="B241" s="42"/>
      <c r="C241" s="43"/>
      <c r="D241" s="226" t="s">
        <v>170</v>
      </c>
      <c r="E241" s="43"/>
      <c r="F241" s="227" t="s">
        <v>371</v>
      </c>
      <c r="G241" s="43"/>
      <c r="H241" s="43"/>
      <c r="I241" s="223"/>
      <c r="J241" s="43"/>
      <c r="K241" s="43"/>
      <c r="L241" s="47"/>
      <c r="M241" s="224"/>
      <c r="N241" s="225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170</v>
      </c>
      <c r="AU241" s="20" t="s">
        <v>90</v>
      </c>
    </row>
    <row r="242" s="13" customFormat="1">
      <c r="A242" s="13"/>
      <c r="B242" s="228"/>
      <c r="C242" s="229"/>
      <c r="D242" s="221" t="s">
        <v>172</v>
      </c>
      <c r="E242" s="230" t="s">
        <v>19</v>
      </c>
      <c r="F242" s="231" t="s">
        <v>372</v>
      </c>
      <c r="G242" s="229"/>
      <c r="H242" s="232">
        <v>1.3999999999999999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8" t="s">
        <v>172</v>
      </c>
      <c r="AU242" s="238" t="s">
        <v>90</v>
      </c>
      <c r="AV242" s="13" t="s">
        <v>83</v>
      </c>
      <c r="AW242" s="13" t="s">
        <v>34</v>
      </c>
      <c r="AX242" s="13" t="s">
        <v>79</v>
      </c>
      <c r="AY242" s="238" t="s">
        <v>158</v>
      </c>
    </row>
    <row r="243" s="2" customFormat="1" ht="24.15" customHeight="1">
      <c r="A243" s="41"/>
      <c r="B243" s="42"/>
      <c r="C243" s="208" t="s">
        <v>373</v>
      </c>
      <c r="D243" s="208" t="s">
        <v>162</v>
      </c>
      <c r="E243" s="209" t="s">
        <v>374</v>
      </c>
      <c r="F243" s="210" t="s">
        <v>375</v>
      </c>
      <c r="G243" s="211" t="s">
        <v>88</v>
      </c>
      <c r="H243" s="212">
        <v>16.166</v>
      </c>
      <c r="I243" s="213"/>
      <c r="J243" s="214">
        <f>ROUND(I243*H243,2)</f>
        <v>0</v>
      </c>
      <c r="K243" s="210" t="s">
        <v>165</v>
      </c>
      <c r="L243" s="47"/>
      <c r="M243" s="215" t="s">
        <v>19</v>
      </c>
      <c r="N243" s="216" t="s">
        <v>45</v>
      </c>
      <c r="O243" s="87"/>
      <c r="P243" s="217">
        <f>O243*H243</f>
        <v>0</v>
      </c>
      <c r="Q243" s="217">
        <v>0</v>
      </c>
      <c r="R243" s="217">
        <f>Q243*H243</f>
        <v>0</v>
      </c>
      <c r="S243" s="217">
        <v>0.068000000000000005</v>
      </c>
      <c r="T243" s="218">
        <f>S243*H243</f>
        <v>1.099288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9" t="s">
        <v>166</v>
      </c>
      <c r="AT243" s="219" t="s">
        <v>162</v>
      </c>
      <c r="AU243" s="219" t="s">
        <v>90</v>
      </c>
      <c r="AY243" s="20" t="s">
        <v>158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79</v>
      </c>
      <c r="BK243" s="220">
        <f>ROUND(I243*H243,2)</f>
        <v>0</v>
      </c>
      <c r="BL243" s="20" t="s">
        <v>166</v>
      </c>
      <c r="BM243" s="219" t="s">
        <v>376</v>
      </c>
    </row>
    <row r="244" s="2" customFormat="1">
      <c r="A244" s="41"/>
      <c r="B244" s="42"/>
      <c r="C244" s="43"/>
      <c r="D244" s="221" t="s">
        <v>168</v>
      </c>
      <c r="E244" s="43"/>
      <c r="F244" s="222" t="s">
        <v>377</v>
      </c>
      <c r="G244" s="43"/>
      <c r="H244" s="43"/>
      <c r="I244" s="223"/>
      <c r="J244" s="43"/>
      <c r="K244" s="43"/>
      <c r="L244" s="47"/>
      <c r="M244" s="224"/>
      <c r="N244" s="225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168</v>
      </c>
      <c r="AU244" s="20" t="s">
        <v>90</v>
      </c>
    </row>
    <row r="245" s="2" customFormat="1">
      <c r="A245" s="41"/>
      <c r="B245" s="42"/>
      <c r="C245" s="43"/>
      <c r="D245" s="226" t="s">
        <v>170</v>
      </c>
      <c r="E245" s="43"/>
      <c r="F245" s="227" t="s">
        <v>378</v>
      </c>
      <c r="G245" s="43"/>
      <c r="H245" s="43"/>
      <c r="I245" s="223"/>
      <c r="J245" s="43"/>
      <c r="K245" s="43"/>
      <c r="L245" s="47"/>
      <c r="M245" s="224"/>
      <c r="N245" s="225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170</v>
      </c>
      <c r="AU245" s="20" t="s">
        <v>90</v>
      </c>
    </row>
    <row r="246" s="13" customFormat="1">
      <c r="A246" s="13"/>
      <c r="B246" s="228"/>
      <c r="C246" s="229"/>
      <c r="D246" s="221" t="s">
        <v>172</v>
      </c>
      <c r="E246" s="230" t="s">
        <v>19</v>
      </c>
      <c r="F246" s="231" t="s">
        <v>97</v>
      </c>
      <c r="G246" s="229"/>
      <c r="H246" s="232">
        <v>16.166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8" t="s">
        <v>172</v>
      </c>
      <c r="AU246" s="238" t="s">
        <v>90</v>
      </c>
      <c r="AV246" s="13" t="s">
        <v>83</v>
      </c>
      <c r="AW246" s="13" t="s">
        <v>34</v>
      </c>
      <c r="AX246" s="13" t="s">
        <v>74</v>
      </c>
      <c r="AY246" s="238" t="s">
        <v>158</v>
      </c>
    </row>
    <row r="247" s="12" customFormat="1" ht="20.88" customHeight="1">
      <c r="A247" s="12"/>
      <c r="B247" s="192"/>
      <c r="C247" s="193"/>
      <c r="D247" s="194" t="s">
        <v>73</v>
      </c>
      <c r="E247" s="206" t="s">
        <v>379</v>
      </c>
      <c r="F247" s="206" t="s">
        <v>380</v>
      </c>
      <c r="G247" s="193"/>
      <c r="H247" s="193"/>
      <c r="I247" s="196"/>
      <c r="J247" s="207">
        <f>BK247</f>
        <v>0</v>
      </c>
      <c r="K247" s="193"/>
      <c r="L247" s="198"/>
      <c r="M247" s="199"/>
      <c r="N247" s="200"/>
      <c r="O247" s="200"/>
      <c r="P247" s="201">
        <f>SUM(P248:P252)</f>
        <v>0</v>
      </c>
      <c r="Q247" s="200"/>
      <c r="R247" s="201">
        <f>SUM(R248:R252)</f>
        <v>0</v>
      </c>
      <c r="S247" s="200"/>
      <c r="T247" s="202">
        <f>SUM(T248:T252)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3" t="s">
        <v>79</v>
      </c>
      <c r="AT247" s="204" t="s">
        <v>73</v>
      </c>
      <c r="AU247" s="204" t="s">
        <v>83</v>
      </c>
      <c r="AY247" s="203" t="s">
        <v>158</v>
      </c>
      <c r="BK247" s="205">
        <f>SUM(BK248:BK252)</f>
        <v>0</v>
      </c>
    </row>
    <row r="248" s="2" customFormat="1" ht="24.15" customHeight="1">
      <c r="A248" s="41"/>
      <c r="B248" s="42"/>
      <c r="C248" s="208" t="s">
        <v>381</v>
      </c>
      <c r="D248" s="208" t="s">
        <v>162</v>
      </c>
      <c r="E248" s="209" t="s">
        <v>382</v>
      </c>
      <c r="F248" s="210" t="s">
        <v>383</v>
      </c>
      <c r="G248" s="211" t="s">
        <v>88</v>
      </c>
      <c r="H248" s="212">
        <v>13.701000000000001</v>
      </c>
      <c r="I248" s="213"/>
      <c r="J248" s="214">
        <f>ROUND(I248*H248,2)</f>
        <v>0</v>
      </c>
      <c r="K248" s="210" t="s">
        <v>165</v>
      </c>
      <c r="L248" s="47"/>
      <c r="M248" s="215" t="s">
        <v>19</v>
      </c>
      <c r="N248" s="216" t="s">
        <v>45</v>
      </c>
      <c r="O248" s="87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9" t="s">
        <v>166</v>
      </c>
      <c r="AT248" s="219" t="s">
        <v>162</v>
      </c>
      <c r="AU248" s="219" t="s">
        <v>90</v>
      </c>
      <c r="AY248" s="20" t="s">
        <v>158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79</v>
      </c>
      <c r="BK248" s="220">
        <f>ROUND(I248*H248,2)</f>
        <v>0</v>
      </c>
      <c r="BL248" s="20" t="s">
        <v>166</v>
      </c>
      <c r="BM248" s="219" t="s">
        <v>384</v>
      </c>
    </row>
    <row r="249" s="2" customFormat="1">
      <c r="A249" s="41"/>
      <c r="B249" s="42"/>
      <c r="C249" s="43"/>
      <c r="D249" s="221" t="s">
        <v>168</v>
      </c>
      <c r="E249" s="43"/>
      <c r="F249" s="222" t="s">
        <v>385</v>
      </c>
      <c r="G249" s="43"/>
      <c r="H249" s="43"/>
      <c r="I249" s="223"/>
      <c r="J249" s="43"/>
      <c r="K249" s="43"/>
      <c r="L249" s="47"/>
      <c r="M249" s="224"/>
      <c r="N249" s="225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168</v>
      </c>
      <c r="AU249" s="20" t="s">
        <v>90</v>
      </c>
    </row>
    <row r="250" s="2" customFormat="1">
      <c r="A250" s="41"/>
      <c r="B250" s="42"/>
      <c r="C250" s="43"/>
      <c r="D250" s="226" t="s">
        <v>170</v>
      </c>
      <c r="E250" s="43"/>
      <c r="F250" s="227" t="s">
        <v>386</v>
      </c>
      <c r="G250" s="43"/>
      <c r="H250" s="43"/>
      <c r="I250" s="223"/>
      <c r="J250" s="43"/>
      <c r="K250" s="43"/>
      <c r="L250" s="47"/>
      <c r="M250" s="224"/>
      <c r="N250" s="225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170</v>
      </c>
      <c r="AU250" s="20" t="s">
        <v>90</v>
      </c>
    </row>
    <row r="251" s="14" customFormat="1">
      <c r="A251" s="14"/>
      <c r="B251" s="239"/>
      <c r="C251" s="240"/>
      <c r="D251" s="221" t="s">
        <v>172</v>
      </c>
      <c r="E251" s="241" t="s">
        <v>19</v>
      </c>
      <c r="F251" s="242" t="s">
        <v>387</v>
      </c>
      <c r="G251" s="240"/>
      <c r="H251" s="241" t="s">
        <v>19</v>
      </c>
      <c r="I251" s="243"/>
      <c r="J251" s="240"/>
      <c r="K251" s="240"/>
      <c r="L251" s="244"/>
      <c r="M251" s="245"/>
      <c r="N251" s="246"/>
      <c r="O251" s="246"/>
      <c r="P251" s="246"/>
      <c r="Q251" s="246"/>
      <c r="R251" s="246"/>
      <c r="S251" s="246"/>
      <c r="T251" s="24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8" t="s">
        <v>172</v>
      </c>
      <c r="AU251" s="248" t="s">
        <v>90</v>
      </c>
      <c r="AV251" s="14" t="s">
        <v>79</v>
      </c>
      <c r="AW251" s="14" t="s">
        <v>34</v>
      </c>
      <c r="AX251" s="14" t="s">
        <v>74</v>
      </c>
      <c r="AY251" s="248" t="s">
        <v>158</v>
      </c>
    </row>
    <row r="252" s="13" customFormat="1">
      <c r="A252" s="13"/>
      <c r="B252" s="228"/>
      <c r="C252" s="229"/>
      <c r="D252" s="221" t="s">
        <v>172</v>
      </c>
      <c r="E252" s="230" t="s">
        <v>19</v>
      </c>
      <c r="F252" s="231" t="s">
        <v>94</v>
      </c>
      <c r="G252" s="229"/>
      <c r="H252" s="232">
        <v>13.701000000000001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8" t="s">
        <v>172</v>
      </c>
      <c r="AU252" s="238" t="s">
        <v>90</v>
      </c>
      <c r="AV252" s="13" t="s">
        <v>83</v>
      </c>
      <c r="AW252" s="13" t="s">
        <v>34</v>
      </c>
      <c r="AX252" s="13" t="s">
        <v>74</v>
      </c>
      <c r="AY252" s="238" t="s">
        <v>158</v>
      </c>
    </row>
    <row r="253" s="12" customFormat="1" ht="20.88" customHeight="1">
      <c r="A253" s="12"/>
      <c r="B253" s="192"/>
      <c r="C253" s="193"/>
      <c r="D253" s="194" t="s">
        <v>73</v>
      </c>
      <c r="E253" s="206" t="s">
        <v>388</v>
      </c>
      <c r="F253" s="206" t="s">
        <v>389</v>
      </c>
      <c r="G253" s="193"/>
      <c r="H253" s="193"/>
      <c r="I253" s="196"/>
      <c r="J253" s="207">
        <f>BK253</f>
        <v>0</v>
      </c>
      <c r="K253" s="193"/>
      <c r="L253" s="198"/>
      <c r="M253" s="199"/>
      <c r="N253" s="200"/>
      <c r="O253" s="200"/>
      <c r="P253" s="201">
        <f>SUM(P254:P270)</f>
        <v>0</v>
      </c>
      <c r="Q253" s="200"/>
      <c r="R253" s="201">
        <f>SUM(R254:R270)</f>
        <v>0</v>
      </c>
      <c r="S253" s="200"/>
      <c r="T253" s="202">
        <f>SUM(T254:T270)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3" t="s">
        <v>79</v>
      </c>
      <c r="AT253" s="204" t="s">
        <v>73</v>
      </c>
      <c r="AU253" s="204" t="s">
        <v>83</v>
      </c>
      <c r="AY253" s="203" t="s">
        <v>158</v>
      </c>
      <c r="BK253" s="205">
        <f>SUM(BK254:BK270)</f>
        <v>0</v>
      </c>
    </row>
    <row r="254" s="2" customFormat="1" ht="16.5" customHeight="1">
      <c r="A254" s="41"/>
      <c r="B254" s="42"/>
      <c r="C254" s="208" t="s">
        <v>390</v>
      </c>
      <c r="D254" s="208" t="s">
        <v>162</v>
      </c>
      <c r="E254" s="209" t="s">
        <v>391</v>
      </c>
      <c r="F254" s="210" t="s">
        <v>392</v>
      </c>
      <c r="G254" s="211" t="s">
        <v>210</v>
      </c>
      <c r="H254" s="212">
        <v>6.9800000000000004</v>
      </c>
      <c r="I254" s="213"/>
      <c r="J254" s="214">
        <f>ROUND(I254*H254,2)</f>
        <v>0</v>
      </c>
      <c r="K254" s="210" t="s">
        <v>165</v>
      </c>
      <c r="L254" s="47"/>
      <c r="M254" s="215" t="s">
        <v>19</v>
      </c>
      <c r="N254" s="216" t="s">
        <v>45</v>
      </c>
      <c r="O254" s="87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9" t="s">
        <v>166</v>
      </c>
      <c r="AT254" s="219" t="s">
        <v>162</v>
      </c>
      <c r="AU254" s="219" t="s">
        <v>90</v>
      </c>
      <c r="AY254" s="20" t="s">
        <v>158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79</v>
      </c>
      <c r="BK254" s="220">
        <f>ROUND(I254*H254,2)</f>
        <v>0</v>
      </c>
      <c r="BL254" s="20" t="s">
        <v>166</v>
      </c>
      <c r="BM254" s="219" t="s">
        <v>393</v>
      </c>
    </row>
    <row r="255" s="2" customFormat="1">
      <c r="A255" s="41"/>
      <c r="B255" s="42"/>
      <c r="C255" s="43"/>
      <c r="D255" s="221" t="s">
        <v>168</v>
      </c>
      <c r="E255" s="43"/>
      <c r="F255" s="222" t="s">
        <v>394</v>
      </c>
      <c r="G255" s="43"/>
      <c r="H255" s="43"/>
      <c r="I255" s="223"/>
      <c r="J255" s="43"/>
      <c r="K255" s="43"/>
      <c r="L255" s="47"/>
      <c r="M255" s="224"/>
      <c r="N255" s="225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168</v>
      </c>
      <c r="AU255" s="20" t="s">
        <v>90</v>
      </c>
    </row>
    <row r="256" s="2" customFormat="1">
      <c r="A256" s="41"/>
      <c r="B256" s="42"/>
      <c r="C256" s="43"/>
      <c r="D256" s="226" t="s">
        <v>170</v>
      </c>
      <c r="E256" s="43"/>
      <c r="F256" s="227" t="s">
        <v>395</v>
      </c>
      <c r="G256" s="43"/>
      <c r="H256" s="43"/>
      <c r="I256" s="223"/>
      <c r="J256" s="43"/>
      <c r="K256" s="43"/>
      <c r="L256" s="47"/>
      <c r="M256" s="224"/>
      <c r="N256" s="225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170</v>
      </c>
      <c r="AU256" s="20" t="s">
        <v>90</v>
      </c>
    </row>
    <row r="257" s="13" customFormat="1">
      <c r="A257" s="13"/>
      <c r="B257" s="228"/>
      <c r="C257" s="229"/>
      <c r="D257" s="221" t="s">
        <v>172</v>
      </c>
      <c r="E257" s="230" t="s">
        <v>19</v>
      </c>
      <c r="F257" s="231" t="s">
        <v>396</v>
      </c>
      <c r="G257" s="229"/>
      <c r="H257" s="232">
        <v>6.9800000000000004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8" t="s">
        <v>172</v>
      </c>
      <c r="AU257" s="238" t="s">
        <v>90</v>
      </c>
      <c r="AV257" s="13" t="s">
        <v>83</v>
      </c>
      <c r="AW257" s="13" t="s">
        <v>34</v>
      </c>
      <c r="AX257" s="13" t="s">
        <v>79</v>
      </c>
      <c r="AY257" s="238" t="s">
        <v>158</v>
      </c>
    </row>
    <row r="258" s="2" customFormat="1" ht="24.15" customHeight="1">
      <c r="A258" s="41"/>
      <c r="B258" s="42"/>
      <c r="C258" s="208" t="s">
        <v>397</v>
      </c>
      <c r="D258" s="208" t="s">
        <v>162</v>
      </c>
      <c r="E258" s="209" t="s">
        <v>398</v>
      </c>
      <c r="F258" s="210" t="s">
        <v>399</v>
      </c>
      <c r="G258" s="211" t="s">
        <v>210</v>
      </c>
      <c r="H258" s="212">
        <v>6.9800000000000004</v>
      </c>
      <c r="I258" s="213"/>
      <c r="J258" s="214">
        <f>ROUND(I258*H258,2)</f>
        <v>0</v>
      </c>
      <c r="K258" s="210" t="s">
        <v>165</v>
      </c>
      <c r="L258" s="47"/>
      <c r="M258" s="215" t="s">
        <v>19</v>
      </c>
      <c r="N258" s="216" t="s">
        <v>45</v>
      </c>
      <c r="O258" s="87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9" t="s">
        <v>166</v>
      </c>
      <c r="AT258" s="219" t="s">
        <v>162</v>
      </c>
      <c r="AU258" s="219" t="s">
        <v>90</v>
      </c>
      <c r="AY258" s="20" t="s">
        <v>158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79</v>
      </c>
      <c r="BK258" s="220">
        <f>ROUND(I258*H258,2)</f>
        <v>0</v>
      </c>
      <c r="BL258" s="20" t="s">
        <v>166</v>
      </c>
      <c r="BM258" s="219" t="s">
        <v>400</v>
      </c>
    </row>
    <row r="259" s="2" customFormat="1">
      <c r="A259" s="41"/>
      <c r="B259" s="42"/>
      <c r="C259" s="43"/>
      <c r="D259" s="221" t="s">
        <v>168</v>
      </c>
      <c r="E259" s="43"/>
      <c r="F259" s="222" t="s">
        <v>401</v>
      </c>
      <c r="G259" s="43"/>
      <c r="H259" s="43"/>
      <c r="I259" s="223"/>
      <c r="J259" s="43"/>
      <c r="K259" s="43"/>
      <c r="L259" s="47"/>
      <c r="M259" s="224"/>
      <c r="N259" s="225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168</v>
      </c>
      <c r="AU259" s="20" t="s">
        <v>90</v>
      </c>
    </row>
    <row r="260" s="2" customFormat="1">
      <c r="A260" s="41"/>
      <c r="B260" s="42"/>
      <c r="C260" s="43"/>
      <c r="D260" s="226" t="s">
        <v>170</v>
      </c>
      <c r="E260" s="43"/>
      <c r="F260" s="227" t="s">
        <v>402</v>
      </c>
      <c r="G260" s="43"/>
      <c r="H260" s="43"/>
      <c r="I260" s="223"/>
      <c r="J260" s="43"/>
      <c r="K260" s="43"/>
      <c r="L260" s="47"/>
      <c r="M260" s="224"/>
      <c r="N260" s="225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170</v>
      </c>
      <c r="AU260" s="20" t="s">
        <v>90</v>
      </c>
    </row>
    <row r="261" s="13" customFormat="1">
      <c r="A261" s="13"/>
      <c r="B261" s="228"/>
      <c r="C261" s="229"/>
      <c r="D261" s="221" t="s">
        <v>172</v>
      </c>
      <c r="E261" s="230" t="s">
        <v>19</v>
      </c>
      <c r="F261" s="231" t="s">
        <v>396</v>
      </c>
      <c r="G261" s="229"/>
      <c r="H261" s="232">
        <v>6.9800000000000004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8" t="s">
        <v>172</v>
      </c>
      <c r="AU261" s="238" t="s">
        <v>90</v>
      </c>
      <c r="AV261" s="13" t="s">
        <v>83</v>
      </c>
      <c r="AW261" s="13" t="s">
        <v>34</v>
      </c>
      <c r="AX261" s="13" t="s">
        <v>79</v>
      </c>
      <c r="AY261" s="238" t="s">
        <v>158</v>
      </c>
    </row>
    <row r="262" s="2" customFormat="1" ht="24.15" customHeight="1">
      <c r="A262" s="41"/>
      <c r="B262" s="42"/>
      <c r="C262" s="208" t="s">
        <v>403</v>
      </c>
      <c r="D262" s="208" t="s">
        <v>162</v>
      </c>
      <c r="E262" s="209" t="s">
        <v>404</v>
      </c>
      <c r="F262" s="210" t="s">
        <v>405</v>
      </c>
      <c r="G262" s="211" t="s">
        <v>210</v>
      </c>
      <c r="H262" s="212">
        <v>125.64</v>
      </c>
      <c r="I262" s="213"/>
      <c r="J262" s="214">
        <f>ROUND(I262*H262,2)</f>
        <v>0</v>
      </c>
      <c r="K262" s="210" t="s">
        <v>165</v>
      </c>
      <c r="L262" s="47"/>
      <c r="M262" s="215" t="s">
        <v>19</v>
      </c>
      <c r="N262" s="216" t="s">
        <v>45</v>
      </c>
      <c r="O262" s="87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9" t="s">
        <v>166</v>
      </c>
      <c r="AT262" s="219" t="s">
        <v>162</v>
      </c>
      <c r="AU262" s="219" t="s">
        <v>90</v>
      </c>
      <c r="AY262" s="20" t="s">
        <v>158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79</v>
      </c>
      <c r="BK262" s="220">
        <f>ROUND(I262*H262,2)</f>
        <v>0</v>
      </c>
      <c r="BL262" s="20" t="s">
        <v>166</v>
      </c>
      <c r="BM262" s="219" t="s">
        <v>406</v>
      </c>
    </row>
    <row r="263" s="2" customFormat="1">
      <c r="A263" s="41"/>
      <c r="B263" s="42"/>
      <c r="C263" s="43"/>
      <c r="D263" s="221" t="s">
        <v>168</v>
      </c>
      <c r="E263" s="43"/>
      <c r="F263" s="222" t="s">
        <v>407</v>
      </c>
      <c r="G263" s="43"/>
      <c r="H263" s="43"/>
      <c r="I263" s="223"/>
      <c r="J263" s="43"/>
      <c r="K263" s="43"/>
      <c r="L263" s="47"/>
      <c r="M263" s="224"/>
      <c r="N263" s="225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168</v>
      </c>
      <c r="AU263" s="20" t="s">
        <v>90</v>
      </c>
    </row>
    <row r="264" s="2" customFormat="1">
      <c r="A264" s="41"/>
      <c r="B264" s="42"/>
      <c r="C264" s="43"/>
      <c r="D264" s="226" t="s">
        <v>170</v>
      </c>
      <c r="E264" s="43"/>
      <c r="F264" s="227" t="s">
        <v>408</v>
      </c>
      <c r="G264" s="43"/>
      <c r="H264" s="43"/>
      <c r="I264" s="223"/>
      <c r="J264" s="43"/>
      <c r="K264" s="43"/>
      <c r="L264" s="47"/>
      <c r="M264" s="224"/>
      <c r="N264" s="225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170</v>
      </c>
      <c r="AU264" s="20" t="s">
        <v>90</v>
      </c>
    </row>
    <row r="265" s="13" customFormat="1">
      <c r="A265" s="13"/>
      <c r="B265" s="228"/>
      <c r="C265" s="229"/>
      <c r="D265" s="221" t="s">
        <v>172</v>
      </c>
      <c r="E265" s="230" t="s">
        <v>19</v>
      </c>
      <c r="F265" s="231" t="s">
        <v>396</v>
      </c>
      <c r="G265" s="229"/>
      <c r="H265" s="232">
        <v>6.9800000000000004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8" t="s">
        <v>172</v>
      </c>
      <c r="AU265" s="238" t="s">
        <v>90</v>
      </c>
      <c r="AV265" s="13" t="s">
        <v>83</v>
      </c>
      <c r="AW265" s="13" t="s">
        <v>34</v>
      </c>
      <c r="AX265" s="13" t="s">
        <v>79</v>
      </c>
      <c r="AY265" s="238" t="s">
        <v>158</v>
      </c>
    </row>
    <row r="266" s="13" customFormat="1">
      <c r="A266" s="13"/>
      <c r="B266" s="228"/>
      <c r="C266" s="229"/>
      <c r="D266" s="221" t="s">
        <v>172</v>
      </c>
      <c r="E266" s="229"/>
      <c r="F266" s="231" t="s">
        <v>409</v>
      </c>
      <c r="G266" s="229"/>
      <c r="H266" s="232">
        <v>125.64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8" t="s">
        <v>172</v>
      </c>
      <c r="AU266" s="238" t="s">
        <v>90</v>
      </c>
      <c r="AV266" s="13" t="s">
        <v>83</v>
      </c>
      <c r="AW266" s="13" t="s">
        <v>4</v>
      </c>
      <c r="AX266" s="13" t="s">
        <v>79</v>
      </c>
      <c r="AY266" s="238" t="s">
        <v>158</v>
      </c>
    </row>
    <row r="267" s="2" customFormat="1" ht="44.25" customHeight="1">
      <c r="A267" s="41"/>
      <c r="B267" s="42"/>
      <c r="C267" s="208" t="s">
        <v>410</v>
      </c>
      <c r="D267" s="208" t="s">
        <v>162</v>
      </c>
      <c r="E267" s="209" t="s">
        <v>411</v>
      </c>
      <c r="F267" s="210" t="s">
        <v>412</v>
      </c>
      <c r="G267" s="211" t="s">
        <v>210</v>
      </c>
      <c r="H267" s="212">
        <v>6.9800000000000004</v>
      </c>
      <c r="I267" s="213"/>
      <c r="J267" s="214">
        <f>ROUND(I267*H267,2)</f>
        <v>0</v>
      </c>
      <c r="K267" s="210" t="s">
        <v>165</v>
      </c>
      <c r="L267" s="47"/>
      <c r="M267" s="215" t="s">
        <v>19</v>
      </c>
      <c r="N267" s="216" t="s">
        <v>45</v>
      </c>
      <c r="O267" s="87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9" t="s">
        <v>166</v>
      </c>
      <c r="AT267" s="219" t="s">
        <v>162</v>
      </c>
      <c r="AU267" s="219" t="s">
        <v>90</v>
      </c>
      <c r="AY267" s="20" t="s">
        <v>158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79</v>
      </c>
      <c r="BK267" s="220">
        <f>ROUND(I267*H267,2)</f>
        <v>0</v>
      </c>
      <c r="BL267" s="20" t="s">
        <v>166</v>
      </c>
      <c r="BM267" s="219" t="s">
        <v>413</v>
      </c>
    </row>
    <row r="268" s="2" customFormat="1">
      <c r="A268" s="41"/>
      <c r="B268" s="42"/>
      <c r="C268" s="43"/>
      <c r="D268" s="221" t="s">
        <v>168</v>
      </c>
      <c r="E268" s="43"/>
      <c r="F268" s="222" t="s">
        <v>414</v>
      </c>
      <c r="G268" s="43"/>
      <c r="H268" s="43"/>
      <c r="I268" s="223"/>
      <c r="J268" s="43"/>
      <c r="K268" s="43"/>
      <c r="L268" s="47"/>
      <c r="M268" s="224"/>
      <c r="N268" s="225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168</v>
      </c>
      <c r="AU268" s="20" t="s">
        <v>90</v>
      </c>
    </row>
    <row r="269" s="2" customFormat="1">
      <c r="A269" s="41"/>
      <c r="B269" s="42"/>
      <c r="C269" s="43"/>
      <c r="D269" s="226" t="s">
        <v>170</v>
      </c>
      <c r="E269" s="43"/>
      <c r="F269" s="227" t="s">
        <v>415</v>
      </c>
      <c r="G269" s="43"/>
      <c r="H269" s="43"/>
      <c r="I269" s="223"/>
      <c r="J269" s="43"/>
      <c r="K269" s="43"/>
      <c r="L269" s="47"/>
      <c r="M269" s="224"/>
      <c r="N269" s="225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170</v>
      </c>
      <c r="AU269" s="20" t="s">
        <v>90</v>
      </c>
    </row>
    <row r="270" s="13" customFormat="1">
      <c r="A270" s="13"/>
      <c r="B270" s="228"/>
      <c r="C270" s="229"/>
      <c r="D270" s="221" t="s">
        <v>172</v>
      </c>
      <c r="E270" s="230" t="s">
        <v>19</v>
      </c>
      <c r="F270" s="231" t="s">
        <v>396</v>
      </c>
      <c r="G270" s="229"/>
      <c r="H270" s="232">
        <v>6.9800000000000004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8" t="s">
        <v>172</v>
      </c>
      <c r="AU270" s="238" t="s">
        <v>90</v>
      </c>
      <c r="AV270" s="13" t="s">
        <v>83</v>
      </c>
      <c r="AW270" s="13" t="s">
        <v>34</v>
      </c>
      <c r="AX270" s="13" t="s">
        <v>79</v>
      </c>
      <c r="AY270" s="238" t="s">
        <v>158</v>
      </c>
    </row>
    <row r="271" s="12" customFormat="1" ht="20.88" customHeight="1">
      <c r="A271" s="12"/>
      <c r="B271" s="192"/>
      <c r="C271" s="193"/>
      <c r="D271" s="194" t="s">
        <v>73</v>
      </c>
      <c r="E271" s="206" t="s">
        <v>416</v>
      </c>
      <c r="F271" s="206" t="s">
        <v>417</v>
      </c>
      <c r="G271" s="193"/>
      <c r="H271" s="193"/>
      <c r="I271" s="196"/>
      <c r="J271" s="207">
        <f>BK271</f>
        <v>0</v>
      </c>
      <c r="K271" s="193"/>
      <c r="L271" s="198"/>
      <c r="M271" s="199"/>
      <c r="N271" s="200"/>
      <c r="O271" s="200"/>
      <c r="P271" s="201">
        <f>SUM(P272:P274)</f>
        <v>0</v>
      </c>
      <c r="Q271" s="200"/>
      <c r="R271" s="201">
        <f>SUM(R272:R274)</f>
        <v>0</v>
      </c>
      <c r="S271" s="200"/>
      <c r="T271" s="202">
        <f>SUM(T272:T274)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3" t="s">
        <v>79</v>
      </c>
      <c r="AT271" s="204" t="s">
        <v>73</v>
      </c>
      <c r="AU271" s="204" t="s">
        <v>83</v>
      </c>
      <c r="AY271" s="203" t="s">
        <v>158</v>
      </c>
      <c r="BK271" s="205">
        <f>SUM(BK272:BK274)</f>
        <v>0</v>
      </c>
    </row>
    <row r="272" s="2" customFormat="1" ht="21.75" customHeight="1">
      <c r="A272" s="41"/>
      <c r="B272" s="42"/>
      <c r="C272" s="208" t="s">
        <v>160</v>
      </c>
      <c r="D272" s="208" t="s">
        <v>162</v>
      </c>
      <c r="E272" s="209" t="s">
        <v>418</v>
      </c>
      <c r="F272" s="210" t="s">
        <v>419</v>
      </c>
      <c r="G272" s="211" t="s">
        <v>210</v>
      </c>
      <c r="H272" s="212">
        <v>1.097</v>
      </c>
      <c r="I272" s="213"/>
      <c r="J272" s="214">
        <f>ROUND(I272*H272,2)</f>
        <v>0</v>
      </c>
      <c r="K272" s="210" t="s">
        <v>165</v>
      </c>
      <c r="L272" s="47"/>
      <c r="M272" s="215" t="s">
        <v>19</v>
      </c>
      <c r="N272" s="216" t="s">
        <v>45</v>
      </c>
      <c r="O272" s="87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9" t="s">
        <v>166</v>
      </c>
      <c r="AT272" s="219" t="s">
        <v>162</v>
      </c>
      <c r="AU272" s="219" t="s">
        <v>90</v>
      </c>
      <c r="AY272" s="20" t="s">
        <v>158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79</v>
      </c>
      <c r="BK272" s="220">
        <f>ROUND(I272*H272,2)</f>
        <v>0</v>
      </c>
      <c r="BL272" s="20" t="s">
        <v>166</v>
      </c>
      <c r="BM272" s="219" t="s">
        <v>420</v>
      </c>
    </row>
    <row r="273" s="2" customFormat="1">
      <c r="A273" s="41"/>
      <c r="B273" s="42"/>
      <c r="C273" s="43"/>
      <c r="D273" s="221" t="s">
        <v>168</v>
      </c>
      <c r="E273" s="43"/>
      <c r="F273" s="222" t="s">
        <v>421</v>
      </c>
      <c r="G273" s="43"/>
      <c r="H273" s="43"/>
      <c r="I273" s="223"/>
      <c r="J273" s="43"/>
      <c r="K273" s="43"/>
      <c r="L273" s="47"/>
      <c r="M273" s="224"/>
      <c r="N273" s="225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168</v>
      </c>
      <c r="AU273" s="20" t="s">
        <v>90</v>
      </c>
    </row>
    <row r="274" s="2" customFormat="1">
      <c r="A274" s="41"/>
      <c r="B274" s="42"/>
      <c r="C274" s="43"/>
      <c r="D274" s="226" t="s">
        <v>170</v>
      </c>
      <c r="E274" s="43"/>
      <c r="F274" s="227" t="s">
        <v>422</v>
      </c>
      <c r="G274" s="43"/>
      <c r="H274" s="43"/>
      <c r="I274" s="223"/>
      <c r="J274" s="43"/>
      <c r="K274" s="43"/>
      <c r="L274" s="47"/>
      <c r="M274" s="224"/>
      <c r="N274" s="225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170</v>
      </c>
      <c r="AU274" s="20" t="s">
        <v>90</v>
      </c>
    </row>
    <row r="275" s="12" customFormat="1" ht="25.92" customHeight="1">
      <c r="A275" s="12"/>
      <c r="B275" s="192"/>
      <c r="C275" s="193"/>
      <c r="D275" s="194" t="s">
        <v>73</v>
      </c>
      <c r="E275" s="195" t="s">
        <v>423</v>
      </c>
      <c r="F275" s="195" t="s">
        <v>424</v>
      </c>
      <c r="G275" s="193"/>
      <c r="H275" s="193"/>
      <c r="I275" s="196"/>
      <c r="J275" s="197">
        <f>BK275</f>
        <v>0</v>
      </c>
      <c r="K275" s="193"/>
      <c r="L275" s="198"/>
      <c r="M275" s="199"/>
      <c r="N275" s="200"/>
      <c r="O275" s="200"/>
      <c r="P275" s="201">
        <f>P276+P282+P288+P292+P296+P322+P418+P491</f>
        <v>0</v>
      </c>
      <c r="Q275" s="200"/>
      <c r="R275" s="201">
        <f>R276+R282+R288+R292+R296+R322+R418+R491</f>
        <v>1.2126986717600001</v>
      </c>
      <c r="S275" s="200"/>
      <c r="T275" s="202">
        <f>T276+T282+T288+T292+T296+T322+T418+T491</f>
        <v>0.067514210000000005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3" t="s">
        <v>83</v>
      </c>
      <c r="AT275" s="204" t="s">
        <v>73</v>
      </c>
      <c r="AU275" s="204" t="s">
        <v>74</v>
      </c>
      <c r="AY275" s="203" t="s">
        <v>158</v>
      </c>
      <c r="BK275" s="205">
        <f>BK276+BK282+BK288+BK292+BK296+BK322+BK418+BK491</f>
        <v>0</v>
      </c>
    </row>
    <row r="276" s="12" customFormat="1" ht="22.8" customHeight="1">
      <c r="A276" s="12"/>
      <c r="B276" s="192"/>
      <c r="C276" s="193"/>
      <c r="D276" s="194" t="s">
        <v>73</v>
      </c>
      <c r="E276" s="206" t="s">
        <v>425</v>
      </c>
      <c r="F276" s="206" t="s">
        <v>426</v>
      </c>
      <c r="G276" s="193"/>
      <c r="H276" s="193"/>
      <c r="I276" s="196"/>
      <c r="J276" s="207">
        <f>BK276</f>
        <v>0</v>
      </c>
      <c r="K276" s="193"/>
      <c r="L276" s="198"/>
      <c r="M276" s="199"/>
      <c r="N276" s="200"/>
      <c r="O276" s="200"/>
      <c r="P276" s="201">
        <f>SUM(P277:P281)</f>
        <v>0</v>
      </c>
      <c r="Q276" s="200"/>
      <c r="R276" s="201">
        <f>SUM(R277:R281)</f>
        <v>0</v>
      </c>
      <c r="S276" s="200"/>
      <c r="T276" s="202">
        <f>SUM(T277:T281)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3" t="s">
        <v>83</v>
      </c>
      <c r="AT276" s="204" t="s">
        <v>73</v>
      </c>
      <c r="AU276" s="204" t="s">
        <v>79</v>
      </c>
      <c r="AY276" s="203" t="s">
        <v>158</v>
      </c>
      <c r="BK276" s="205">
        <f>SUM(BK277:BK281)</f>
        <v>0</v>
      </c>
    </row>
    <row r="277" s="2" customFormat="1" ht="24.15" customHeight="1">
      <c r="A277" s="41"/>
      <c r="B277" s="42"/>
      <c r="C277" s="208" t="s">
        <v>427</v>
      </c>
      <c r="D277" s="208" t="s">
        <v>162</v>
      </c>
      <c r="E277" s="209" t="s">
        <v>428</v>
      </c>
      <c r="F277" s="210" t="s">
        <v>426</v>
      </c>
      <c r="G277" s="211" t="s">
        <v>429</v>
      </c>
      <c r="H277" s="212">
        <v>1</v>
      </c>
      <c r="I277" s="213"/>
      <c r="J277" s="214">
        <f>ROUND(I277*H277,2)</f>
        <v>0</v>
      </c>
      <c r="K277" s="210" t="s">
        <v>19</v>
      </c>
      <c r="L277" s="47"/>
      <c r="M277" s="215" t="s">
        <v>19</v>
      </c>
      <c r="N277" s="216" t="s">
        <v>45</v>
      </c>
      <c r="O277" s="87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9" t="s">
        <v>274</v>
      </c>
      <c r="AT277" s="219" t="s">
        <v>162</v>
      </c>
      <c r="AU277" s="219" t="s">
        <v>83</v>
      </c>
      <c r="AY277" s="20" t="s">
        <v>158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79</v>
      </c>
      <c r="BK277" s="220">
        <f>ROUND(I277*H277,2)</f>
        <v>0</v>
      </c>
      <c r="BL277" s="20" t="s">
        <v>274</v>
      </c>
      <c r="BM277" s="219" t="s">
        <v>430</v>
      </c>
    </row>
    <row r="278" s="2" customFormat="1">
      <c r="A278" s="41"/>
      <c r="B278" s="42"/>
      <c r="C278" s="43"/>
      <c r="D278" s="221" t="s">
        <v>168</v>
      </c>
      <c r="E278" s="43"/>
      <c r="F278" s="222" t="s">
        <v>426</v>
      </c>
      <c r="G278" s="43"/>
      <c r="H278" s="43"/>
      <c r="I278" s="223"/>
      <c r="J278" s="43"/>
      <c r="K278" s="43"/>
      <c r="L278" s="47"/>
      <c r="M278" s="224"/>
      <c r="N278" s="225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168</v>
      </c>
      <c r="AU278" s="20" t="s">
        <v>83</v>
      </c>
    </row>
    <row r="279" s="2" customFormat="1">
      <c r="A279" s="41"/>
      <c r="B279" s="42"/>
      <c r="C279" s="43"/>
      <c r="D279" s="221" t="s">
        <v>431</v>
      </c>
      <c r="E279" s="43"/>
      <c r="F279" s="260" t="s">
        <v>432</v>
      </c>
      <c r="G279" s="43"/>
      <c r="H279" s="43"/>
      <c r="I279" s="223"/>
      <c r="J279" s="43"/>
      <c r="K279" s="43"/>
      <c r="L279" s="47"/>
      <c r="M279" s="224"/>
      <c r="N279" s="225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431</v>
      </c>
      <c r="AU279" s="20" t="s">
        <v>83</v>
      </c>
    </row>
    <row r="280" s="2" customFormat="1" ht="21.75" customHeight="1">
      <c r="A280" s="41"/>
      <c r="B280" s="42"/>
      <c r="C280" s="208" t="s">
        <v>433</v>
      </c>
      <c r="D280" s="208" t="s">
        <v>162</v>
      </c>
      <c r="E280" s="209" t="s">
        <v>434</v>
      </c>
      <c r="F280" s="210" t="s">
        <v>435</v>
      </c>
      <c r="G280" s="211" t="s">
        <v>436</v>
      </c>
      <c r="H280" s="261"/>
      <c r="I280" s="213"/>
      <c r="J280" s="214">
        <f>ROUND(I280*H280,2)</f>
        <v>0</v>
      </c>
      <c r="K280" s="210" t="s">
        <v>19</v>
      </c>
      <c r="L280" s="47"/>
      <c r="M280" s="215" t="s">
        <v>19</v>
      </c>
      <c r="N280" s="216" t="s">
        <v>45</v>
      </c>
      <c r="O280" s="87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9" t="s">
        <v>274</v>
      </c>
      <c r="AT280" s="219" t="s">
        <v>162</v>
      </c>
      <c r="AU280" s="219" t="s">
        <v>83</v>
      </c>
      <c r="AY280" s="20" t="s">
        <v>158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79</v>
      </c>
      <c r="BK280" s="220">
        <f>ROUND(I280*H280,2)</f>
        <v>0</v>
      </c>
      <c r="BL280" s="20" t="s">
        <v>274</v>
      </c>
      <c r="BM280" s="219" t="s">
        <v>437</v>
      </c>
    </row>
    <row r="281" s="2" customFormat="1">
      <c r="A281" s="41"/>
      <c r="B281" s="42"/>
      <c r="C281" s="43"/>
      <c r="D281" s="221" t="s">
        <v>168</v>
      </c>
      <c r="E281" s="43"/>
      <c r="F281" s="222" t="s">
        <v>438</v>
      </c>
      <c r="G281" s="43"/>
      <c r="H281" s="43"/>
      <c r="I281" s="223"/>
      <c r="J281" s="43"/>
      <c r="K281" s="43"/>
      <c r="L281" s="47"/>
      <c r="M281" s="224"/>
      <c r="N281" s="225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168</v>
      </c>
      <c r="AU281" s="20" t="s">
        <v>83</v>
      </c>
    </row>
    <row r="282" s="12" customFormat="1" ht="22.8" customHeight="1">
      <c r="A282" s="12"/>
      <c r="B282" s="192"/>
      <c r="C282" s="193"/>
      <c r="D282" s="194" t="s">
        <v>73</v>
      </c>
      <c r="E282" s="206" t="s">
        <v>439</v>
      </c>
      <c r="F282" s="206" t="s">
        <v>440</v>
      </c>
      <c r="G282" s="193"/>
      <c r="H282" s="193"/>
      <c r="I282" s="196"/>
      <c r="J282" s="207">
        <f>BK282</f>
        <v>0</v>
      </c>
      <c r="K282" s="193"/>
      <c r="L282" s="198"/>
      <c r="M282" s="199"/>
      <c r="N282" s="200"/>
      <c r="O282" s="200"/>
      <c r="P282" s="201">
        <f>SUM(P283:P287)</f>
        <v>0</v>
      </c>
      <c r="Q282" s="200"/>
      <c r="R282" s="201">
        <f>SUM(R283:R287)</f>
        <v>0</v>
      </c>
      <c r="S282" s="200"/>
      <c r="T282" s="202">
        <f>SUM(T283:T287)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3" t="s">
        <v>83</v>
      </c>
      <c r="AT282" s="204" t="s">
        <v>73</v>
      </c>
      <c r="AU282" s="204" t="s">
        <v>79</v>
      </c>
      <c r="AY282" s="203" t="s">
        <v>158</v>
      </c>
      <c r="BK282" s="205">
        <f>SUM(BK283:BK287)</f>
        <v>0</v>
      </c>
    </row>
    <row r="283" s="2" customFormat="1" ht="16.5" customHeight="1">
      <c r="A283" s="41"/>
      <c r="B283" s="42"/>
      <c r="C283" s="208" t="s">
        <v>441</v>
      </c>
      <c r="D283" s="208" t="s">
        <v>162</v>
      </c>
      <c r="E283" s="209" t="s">
        <v>442</v>
      </c>
      <c r="F283" s="210" t="s">
        <v>440</v>
      </c>
      <c r="G283" s="211" t="s">
        <v>429</v>
      </c>
      <c r="H283" s="212">
        <v>1</v>
      </c>
      <c r="I283" s="213"/>
      <c r="J283" s="214">
        <f>ROUND(I283*H283,2)</f>
        <v>0</v>
      </c>
      <c r="K283" s="210" t="s">
        <v>19</v>
      </c>
      <c r="L283" s="47"/>
      <c r="M283" s="215" t="s">
        <v>19</v>
      </c>
      <c r="N283" s="216" t="s">
        <v>45</v>
      </c>
      <c r="O283" s="87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9" t="s">
        <v>274</v>
      </c>
      <c r="AT283" s="219" t="s">
        <v>162</v>
      </c>
      <c r="AU283" s="219" t="s">
        <v>83</v>
      </c>
      <c r="AY283" s="20" t="s">
        <v>158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79</v>
      </c>
      <c r="BK283" s="220">
        <f>ROUND(I283*H283,2)</f>
        <v>0</v>
      </c>
      <c r="BL283" s="20" t="s">
        <v>274</v>
      </c>
      <c r="BM283" s="219" t="s">
        <v>443</v>
      </c>
    </row>
    <row r="284" s="2" customFormat="1">
      <c r="A284" s="41"/>
      <c r="B284" s="42"/>
      <c r="C284" s="43"/>
      <c r="D284" s="221" t="s">
        <v>168</v>
      </c>
      <c r="E284" s="43"/>
      <c r="F284" s="222" t="s">
        <v>440</v>
      </c>
      <c r="G284" s="43"/>
      <c r="H284" s="43"/>
      <c r="I284" s="223"/>
      <c r="J284" s="43"/>
      <c r="K284" s="43"/>
      <c r="L284" s="47"/>
      <c r="M284" s="224"/>
      <c r="N284" s="225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168</v>
      </c>
      <c r="AU284" s="20" t="s">
        <v>83</v>
      </c>
    </row>
    <row r="285" s="2" customFormat="1">
      <c r="A285" s="41"/>
      <c r="B285" s="42"/>
      <c r="C285" s="43"/>
      <c r="D285" s="221" t="s">
        <v>431</v>
      </c>
      <c r="E285" s="43"/>
      <c r="F285" s="260" t="s">
        <v>444</v>
      </c>
      <c r="G285" s="43"/>
      <c r="H285" s="43"/>
      <c r="I285" s="223"/>
      <c r="J285" s="43"/>
      <c r="K285" s="43"/>
      <c r="L285" s="47"/>
      <c r="M285" s="224"/>
      <c r="N285" s="225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431</v>
      </c>
      <c r="AU285" s="20" t="s">
        <v>83</v>
      </c>
    </row>
    <row r="286" s="2" customFormat="1" ht="21.75" customHeight="1">
      <c r="A286" s="41"/>
      <c r="B286" s="42"/>
      <c r="C286" s="208" t="s">
        <v>445</v>
      </c>
      <c r="D286" s="208" t="s">
        <v>162</v>
      </c>
      <c r="E286" s="209" t="s">
        <v>446</v>
      </c>
      <c r="F286" s="210" t="s">
        <v>447</v>
      </c>
      <c r="G286" s="211" t="s">
        <v>436</v>
      </c>
      <c r="H286" s="261"/>
      <c r="I286" s="213"/>
      <c r="J286" s="214">
        <f>ROUND(I286*H286,2)</f>
        <v>0</v>
      </c>
      <c r="K286" s="210" t="s">
        <v>19</v>
      </c>
      <c r="L286" s="47"/>
      <c r="M286" s="215" t="s">
        <v>19</v>
      </c>
      <c r="N286" s="216" t="s">
        <v>45</v>
      </c>
      <c r="O286" s="87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9" t="s">
        <v>274</v>
      </c>
      <c r="AT286" s="219" t="s">
        <v>162</v>
      </c>
      <c r="AU286" s="219" t="s">
        <v>83</v>
      </c>
      <c r="AY286" s="20" t="s">
        <v>158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79</v>
      </c>
      <c r="BK286" s="220">
        <f>ROUND(I286*H286,2)</f>
        <v>0</v>
      </c>
      <c r="BL286" s="20" t="s">
        <v>274</v>
      </c>
      <c r="BM286" s="219" t="s">
        <v>448</v>
      </c>
    </row>
    <row r="287" s="2" customFormat="1">
      <c r="A287" s="41"/>
      <c r="B287" s="42"/>
      <c r="C287" s="43"/>
      <c r="D287" s="221" t="s">
        <v>168</v>
      </c>
      <c r="E287" s="43"/>
      <c r="F287" s="222" t="s">
        <v>449</v>
      </c>
      <c r="G287" s="43"/>
      <c r="H287" s="43"/>
      <c r="I287" s="223"/>
      <c r="J287" s="43"/>
      <c r="K287" s="43"/>
      <c r="L287" s="47"/>
      <c r="M287" s="224"/>
      <c r="N287" s="225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168</v>
      </c>
      <c r="AU287" s="20" t="s">
        <v>83</v>
      </c>
    </row>
    <row r="288" s="12" customFormat="1" ht="22.8" customHeight="1">
      <c r="A288" s="12"/>
      <c r="B288" s="192"/>
      <c r="C288" s="193"/>
      <c r="D288" s="194" t="s">
        <v>73</v>
      </c>
      <c r="E288" s="206" t="s">
        <v>450</v>
      </c>
      <c r="F288" s="206" t="s">
        <v>451</v>
      </c>
      <c r="G288" s="193"/>
      <c r="H288" s="193"/>
      <c r="I288" s="196"/>
      <c r="J288" s="207">
        <f>BK288</f>
        <v>0</v>
      </c>
      <c r="K288" s="193"/>
      <c r="L288" s="198"/>
      <c r="M288" s="199"/>
      <c r="N288" s="200"/>
      <c r="O288" s="200"/>
      <c r="P288" s="201">
        <f>SUM(P289:P291)</f>
        <v>0</v>
      </c>
      <c r="Q288" s="200"/>
      <c r="R288" s="201">
        <f>SUM(R289:R291)</f>
        <v>0</v>
      </c>
      <c r="S288" s="200"/>
      <c r="T288" s="202">
        <f>SUM(T289:T291)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3" t="s">
        <v>83</v>
      </c>
      <c r="AT288" s="204" t="s">
        <v>73</v>
      </c>
      <c r="AU288" s="204" t="s">
        <v>79</v>
      </c>
      <c r="AY288" s="203" t="s">
        <v>158</v>
      </c>
      <c r="BK288" s="205">
        <f>SUM(BK289:BK291)</f>
        <v>0</v>
      </c>
    </row>
    <row r="289" s="2" customFormat="1" ht="24.15" customHeight="1">
      <c r="A289" s="41"/>
      <c r="B289" s="42"/>
      <c r="C289" s="208" t="s">
        <v>452</v>
      </c>
      <c r="D289" s="208" t="s">
        <v>162</v>
      </c>
      <c r="E289" s="209" t="s">
        <v>453</v>
      </c>
      <c r="F289" s="210" t="s">
        <v>454</v>
      </c>
      <c r="G289" s="211" t="s">
        <v>429</v>
      </c>
      <c r="H289" s="212">
        <v>1</v>
      </c>
      <c r="I289" s="213"/>
      <c r="J289" s="214">
        <f>ROUND(I289*H289,2)</f>
        <v>0</v>
      </c>
      <c r="K289" s="210" t="s">
        <v>19</v>
      </c>
      <c r="L289" s="47"/>
      <c r="M289" s="215" t="s">
        <v>19</v>
      </c>
      <c r="N289" s="216" t="s">
        <v>45</v>
      </c>
      <c r="O289" s="87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9" t="s">
        <v>274</v>
      </c>
      <c r="AT289" s="219" t="s">
        <v>162</v>
      </c>
      <c r="AU289" s="219" t="s">
        <v>83</v>
      </c>
      <c r="AY289" s="20" t="s">
        <v>158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79</v>
      </c>
      <c r="BK289" s="220">
        <f>ROUND(I289*H289,2)</f>
        <v>0</v>
      </c>
      <c r="BL289" s="20" t="s">
        <v>274</v>
      </c>
      <c r="BM289" s="219" t="s">
        <v>455</v>
      </c>
    </row>
    <row r="290" s="2" customFormat="1">
      <c r="A290" s="41"/>
      <c r="B290" s="42"/>
      <c r="C290" s="43"/>
      <c r="D290" s="221" t="s">
        <v>168</v>
      </c>
      <c r="E290" s="43"/>
      <c r="F290" s="222" t="s">
        <v>454</v>
      </c>
      <c r="G290" s="43"/>
      <c r="H290" s="43"/>
      <c r="I290" s="223"/>
      <c r="J290" s="43"/>
      <c r="K290" s="43"/>
      <c r="L290" s="47"/>
      <c r="M290" s="224"/>
      <c r="N290" s="225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168</v>
      </c>
      <c r="AU290" s="20" t="s">
        <v>83</v>
      </c>
    </row>
    <row r="291" s="2" customFormat="1">
      <c r="A291" s="41"/>
      <c r="B291" s="42"/>
      <c r="C291" s="43"/>
      <c r="D291" s="221" t="s">
        <v>431</v>
      </c>
      <c r="E291" s="43"/>
      <c r="F291" s="260" t="s">
        <v>456</v>
      </c>
      <c r="G291" s="43"/>
      <c r="H291" s="43"/>
      <c r="I291" s="223"/>
      <c r="J291" s="43"/>
      <c r="K291" s="43"/>
      <c r="L291" s="47"/>
      <c r="M291" s="224"/>
      <c r="N291" s="225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431</v>
      </c>
      <c r="AU291" s="20" t="s">
        <v>83</v>
      </c>
    </row>
    <row r="292" s="12" customFormat="1" ht="22.8" customHeight="1">
      <c r="A292" s="12"/>
      <c r="B292" s="192"/>
      <c r="C292" s="193"/>
      <c r="D292" s="194" t="s">
        <v>73</v>
      </c>
      <c r="E292" s="206" t="s">
        <v>457</v>
      </c>
      <c r="F292" s="206" t="s">
        <v>458</v>
      </c>
      <c r="G292" s="193"/>
      <c r="H292" s="193"/>
      <c r="I292" s="196"/>
      <c r="J292" s="207">
        <f>BK292</f>
        <v>0</v>
      </c>
      <c r="K292" s="193"/>
      <c r="L292" s="198"/>
      <c r="M292" s="199"/>
      <c r="N292" s="200"/>
      <c r="O292" s="200"/>
      <c r="P292" s="201">
        <f>SUM(P293:P295)</f>
        <v>0</v>
      </c>
      <c r="Q292" s="200"/>
      <c r="R292" s="201">
        <f>SUM(R293:R295)</f>
        <v>0</v>
      </c>
      <c r="S292" s="200"/>
      <c r="T292" s="202">
        <f>SUM(T293:T295)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3" t="s">
        <v>83</v>
      </c>
      <c r="AT292" s="204" t="s">
        <v>73</v>
      </c>
      <c r="AU292" s="204" t="s">
        <v>79</v>
      </c>
      <c r="AY292" s="203" t="s">
        <v>158</v>
      </c>
      <c r="BK292" s="205">
        <f>SUM(BK293:BK295)</f>
        <v>0</v>
      </c>
    </row>
    <row r="293" s="2" customFormat="1" ht="16.5" customHeight="1">
      <c r="A293" s="41"/>
      <c r="B293" s="42"/>
      <c r="C293" s="208" t="s">
        <v>459</v>
      </c>
      <c r="D293" s="208" t="s">
        <v>162</v>
      </c>
      <c r="E293" s="209" t="s">
        <v>460</v>
      </c>
      <c r="F293" s="210" t="s">
        <v>461</v>
      </c>
      <c r="G293" s="211" t="s">
        <v>429</v>
      </c>
      <c r="H293" s="212">
        <v>1</v>
      </c>
      <c r="I293" s="213"/>
      <c r="J293" s="214">
        <f>ROUND(I293*H293,2)</f>
        <v>0</v>
      </c>
      <c r="K293" s="210" t="s">
        <v>19</v>
      </c>
      <c r="L293" s="47"/>
      <c r="M293" s="215" t="s">
        <v>19</v>
      </c>
      <c r="N293" s="216" t="s">
        <v>45</v>
      </c>
      <c r="O293" s="87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9" t="s">
        <v>274</v>
      </c>
      <c r="AT293" s="219" t="s">
        <v>162</v>
      </c>
      <c r="AU293" s="219" t="s">
        <v>83</v>
      </c>
      <c r="AY293" s="20" t="s">
        <v>158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79</v>
      </c>
      <c r="BK293" s="220">
        <f>ROUND(I293*H293,2)</f>
        <v>0</v>
      </c>
      <c r="BL293" s="20" t="s">
        <v>274</v>
      </c>
      <c r="BM293" s="219" t="s">
        <v>462</v>
      </c>
    </row>
    <row r="294" s="2" customFormat="1">
      <c r="A294" s="41"/>
      <c r="B294" s="42"/>
      <c r="C294" s="43"/>
      <c r="D294" s="221" t="s">
        <v>168</v>
      </c>
      <c r="E294" s="43"/>
      <c r="F294" s="222" t="s">
        <v>461</v>
      </c>
      <c r="G294" s="43"/>
      <c r="H294" s="43"/>
      <c r="I294" s="223"/>
      <c r="J294" s="43"/>
      <c r="K294" s="43"/>
      <c r="L294" s="47"/>
      <c r="M294" s="224"/>
      <c r="N294" s="225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168</v>
      </c>
      <c r="AU294" s="20" t="s">
        <v>83</v>
      </c>
    </row>
    <row r="295" s="2" customFormat="1">
      <c r="A295" s="41"/>
      <c r="B295" s="42"/>
      <c r="C295" s="43"/>
      <c r="D295" s="221" t="s">
        <v>431</v>
      </c>
      <c r="E295" s="43"/>
      <c r="F295" s="260" t="s">
        <v>463</v>
      </c>
      <c r="G295" s="43"/>
      <c r="H295" s="43"/>
      <c r="I295" s="223"/>
      <c r="J295" s="43"/>
      <c r="K295" s="43"/>
      <c r="L295" s="47"/>
      <c r="M295" s="224"/>
      <c r="N295" s="225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431</v>
      </c>
      <c r="AU295" s="20" t="s">
        <v>83</v>
      </c>
    </row>
    <row r="296" s="12" customFormat="1" ht="22.8" customHeight="1">
      <c r="A296" s="12"/>
      <c r="B296" s="192"/>
      <c r="C296" s="193"/>
      <c r="D296" s="194" t="s">
        <v>73</v>
      </c>
      <c r="E296" s="206" t="s">
        <v>464</v>
      </c>
      <c r="F296" s="206" t="s">
        <v>465</v>
      </c>
      <c r="G296" s="193"/>
      <c r="H296" s="193"/>
      <c r="I296" s="196"/>
      <c r="J296" s="207">
        <f>BK296</f>
        <v>0</v>
      </c>
      <c r="K296" s="193"/>
      <c r="L296" s="198"/>
      <c r="M296" s="199"/>
      <c r="N296" s="200"/>
      <c r="O296" s="200"/>
      <c r="P296" s="201">
        <f>SUM(P297:P321)</f>
        <v>0</v>
      </c>
      <c r="Q296" s="200"/>
      <c r="R296" s="201">
        <f>SUM(R297:R321)</f>
        <v>0.025999999999999999</v>
      </c>
      <c r="S296" s="200"/>
      <c r="T296" s="202">
        <f>SUM(T297:T321)</f>
        <v>0.050000000000000003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3" t="s">
        <v>83</v>
      </c>
      <c r="AT296" s="204" t="s">
        <v>73</v>
      </c>
      <c r="AU296" s="204" t="s">
        <v>79</v>
      </c>
      <c r="AY296" s="203" t="s">
        <v>158</v>
      </c>
      <c r="BK296" s="205">
        <f>SUM(BK297:BK321)</f>
        <v>0</v>
      </c>
    </row>
    <row r="297" s="2" customFormat="1" ht="24.15" customHeight="1">
      <c r="A297" s="41"/>
      <c r="B297" s="42"/>
      <c r="C297" s="208" t="s">
        <v>466</v>
      </c>
      <c r="D297" s="208" t="s">
        <v>162</v>
      </c>
      <c r="E297" s="209" t="s">
        <v>467</v>
      </c>
      <c r="F297" s="210" t="s">
        <v>468</v>
      </c>
      <c r="G297" s="211" t="s">
        <v>469</v>
      </c>
      <c r="H297" s="212">
        <v>2</v>
      </c>
      <c r="I297" s="213"/>
      <c r="J297" s="214">
        <f>ROUND(I297*H297,2)</f>
        <v>0</v>
      </c>
      <c r="K297" s="210" t="s">
        <v>165</v>
      </c>
      <c r="L297" s="47"/>
      <c r="M297" s="215" t="s">
        <v>19</v>
      </c>
      <c r="N297" s="216" t="s">
        <v>45</v>
      </c>
      <c r="O297" s="87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9" t="s">
        <v>274</v>
      </c>
      <c r="AT297" s="219" t="s">
        <v>162</v>
      </c>
      <c r="AU297" s="219" t="s">
        <v>83</v>
      </c>
      <c r="AY297" s="20" t="s">
        <v>158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79</v>
      </c>
      <c r="BK297" s="220">
        <f>ROUND(I297*H297,2)</f>
        <v>0</v>
      </c>
      <c r="BL297" s="20" t="s">
        <v>274</v>
      </c>
      <c r="BM297" s="219" t="s">
        <v>470</v>
      </c>
    </row>
    <row r="298" s="2" customFormat="1">
      <c r="A298" s="41"/>
      <c r="B298" s="42"/>
      <c r="C298" s="43"/>
      <c r="D298" s="221" t="s">
        <v>168</v>
      </c>
      <c r="E298" s="43"/>
      <c r="F298" s="222" t="s">
        <v>471</v>
      </c>
      <c r="G298" s="43"/>
      <c r="H298" s="43"/>
      <c r="I298" s="223"/>
      <c r="J298" s="43"/>
      <c r="K298" s="43"/>
      <c r="L298" s="47"/>
      <c r="M298" s="224"/>
      <c r="N298" s="225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168</v>
      </c>
      <c r="AU298" s="20" t="s">
        <v>83</v>
      </c>
    </row>
    <row r="299" s="2" customFormat="1">
      <c r="A299" s="41"/>
      <c r="B299" s="42"/>
      <c r="C299" s="43"/>
      <c r="D299" s="226" t="s">
        <v>170</v>
      </c>
      <c r="E299" s="43"/>
      <c r="F299" s="227" t="s">
        <v>472</v>
      </c>
      <c r="G299" s="43"/>
      <c r="H299" s="43"/>
      <c r="I299" s="223"/>
      <c r="J299" s="43"/>
      <c r="K299" s="43"/>
      <c r="L299" s="47"/>
      <c r="M299" s="224"/>
      <c r="N299" s="225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170</v>
      </c>
      <c r="AU299" s="20" t="s">
        <v>83</v>
      </c>
    </row>
    <row r="300" s="14" customFormat="1">
      <c r="A300" s="14"/>
      <c r="B300" s="239"/>
      <c r="C300" s="240"/>
      <c r="D300" s="221" t="s">
        <v>172</v>
      </c>
      <c r="E300" s="241" t="s">
        <v>19</v>
      </c>
      <c r="F300" s="242" t="s">
        <v>473</v>
      </c>
      <c r="G300" s="240"/>
      <c r="H300" s="241" t="s">
        <v>19</v>
      </c>
      <c r="I300" s="243"/>
      <c r="J300" s="240"/>
      <c r="K300" s="240"/>
      <c r="L300" s="244"/>
      <c r="M300" s="245"/>
      <c r="N300" s="246"/>
      <c r="O300" s="246"/>
      <c r="P300" s="246"/>
      <c r="Q300" s="246"/>
      <c r="R300" s="246"/>
      <c r="S300" s="246"/>
      <c r="T300" s="24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8" t="s">
        <v>172</v>
      </c>
      <c r="AU300" s="248" t="s">
        <v>83</v>
      </c>
      <c r="AV300" s="14" t="s">
        <v>79</v>
      </c>
      <c r="AW300" s="14" t="s">
        <v>34</v>
      </c>
      <c r="AX300" s="14" t="s">
        <v>74</v>
      </c>
      <c r="AY300" s="248" t="s">
        <v>158</v>
      </c>
    </row>
    <row r="301" s="13" customFormat="1">
      <c r="A301" s="13"/>
      <c r="B301" s="228"/>
      <c r="C301" s="229"/>
      <c r="D301" s="221" t="s">
        <v>172</v>
      </c>
      <c r="E301" s="230" t="s">
        <v>19</v>
      </c>
      <c r="F301" s="231" t="s">
        <v>83</v>
      </c>
      <c r="G301" s="229"/>
      <c r="H301" s="232">
        <v>2</v>
      </c>
      <c r="I301" s="233"/>
      <c r="J301" s="229"/>
      <c r="K301" s="229"/>
      <c r="L301" s="234"/>
      <c r="M301" s="235"/>
      <c r="N301" s="236"/>
      <c r="O301" s="236"/>
      <c r="P301" s="236"/>
      <c r="Q301" s="236"/>
      <c r="R301" s="236"/>
      <c r="S301" s="236"/>
      <c r="T301" s="23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8" t="s">
        <v>172</v>
      </c>
      <c r="AU301" s="238" t="s">
        <v>83</v>
      </c>
      <c r="AV301" s="13" t="s">
        <v>83</v>
      </c>
      <c r="AW301" s="13" t="s">
        <v>34</v>
      </c>
      <c r="AX301" s="13" t="s">
        <v>79</v>
      </c>
      <c r="AY301" s="238" t="s">
        <v>158</v>
      </c>
    </row>
    <row r="302" s="2" customFormat="1" ht="24.15" customHeight="1">
      <c r="A302" s="41"/>
      <c r="B302" s="42"/>
      <c r="C302" s="262" t="s">
        <v>474</v>
      </c>
      <c r="D302" s="262" t="s">
        <v>475</v>
      </c>
      <c r="E302" s="263" t="s">
        <v>476</v>
      </c>
      <c r="F302" s="264" t="s">
        <v>477</v>
      </c>
      <c r="G302" s="265" t="s">
        <v>469</v>
      </c>
      <c r="H302" s="266">
        <v>2</v>
      </c>
      <c r="I302" s="267"/>
      <c r="J302" s="268">
        <f>ROUND(I302*H302,2)</f>
        <v>0</v>
      </c>
      <c r="K302" s="264" t="s">
        <v>165</v>
      </c>
      <c r="L302" s="269"/>
      <c r="M302" s="270" t="s">
        <v>19</v>
      </c>
      <c r="N302" s="271" t="s">
        <v>45</v>
      </c>
      <c r="O302" s="87"/>
      <c r="P302" s="217">
        <f>O302*H302</f>
        <v>0</v>
      </c>
      <c r="Q302" s="217">
        <v>0.012999999999999999</v>
      </c>
      <c r="R302" s="217">
        <f>Q302*H302</f>
        <v>0.025999999999999999</v>
      </c>
      <c r="S302" s="217">
        <v>0</v>
      </c>
      <c r="T302" s="218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9" t="s">
        <v>403</v>
      </c>
      <c r="AT302" s="219" t="s">
        <v>475</v>
      </c>
      <c r="AU302" s="219" t="s">
        <v>83</v>
      </c>
      <c r="AY302" s="20" t="s">
        <v>158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79</v>
      </c>
      <c r="BK302" s="220">
        <f>ROUND(I302*H302,2)</f>
        <v>0</v>
      </c>
      <c r="BL302" s="20" t="s">
        <v>274</v>
      </c>
      <c r="BM302" s="219" t="s">
        <v>478</v>
      </c>
    </row>
    <row r="303" s="2" customFormat="1">
      <c r="A303" s="41"/>
      <c r="B303" s="42"/>
      <c r="C303" s="43"/>
      <c r="D303" s="221" t="s">
        <v>168</v>
      </c>
      <c r="E303" s="43"/>
      <c r="F303" s="222" t="s">
        <v>477</v>
      </c>
      <c r="G303" s="43"/>
      <c r="H303" s="43"/>
      <c r="I303" s="223"/>
      <c r="J303" s="43"/>
      <c r="K303" s="43"/>
      <c r="L303" s="47"/>
      <c r="M303" s="224"/>
      <c r="N303" s="225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168</v>
      </c>
      <c r="AU303" s="20" t="s">
        <v>83</v>
      </c>
    </row>
    <row r="304" s="14" customFormat="1">
      <c r="A304" s="14"/>
      <c r="B304" s="239"/>
      <c r="C304" s="240"/>
      <c r="D304" s="221" t="s">
        <v>172</v>
      </c>
      <c r="E304" s="241" t="s">
        <v>19</v>
      </c>
      <c r="F304" s="242" t="s">
        <v>473</v>
      </c>
      <c r="G304" s="240"/>
      <c r="H304" s="241" t="s">
        <v>19</v>
      </c>
      <c r="I304" s="243"/>
      <c r="J304" s="240"/>
      <c r="K304" s="240"/>
      <c r="L304" s="244"/>
      <c r="M304" s="245"/>
      <c r="N304" s="246"/>
      <c r="O304" s="246"/>
      <c r="P304" s="246"/>
      <c r="Q304" s="246"/>
      <c r="R304" s="246"/>
      <c r="S304" s="246"/>
      <c r="T304" s="24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8" t="s">
        <v>172</v>
      </c>
      <c r="AU304" s="248" t="s">
        <v>83</v>
      </c>
      <c r="AV304" s="14" t="s">
        <v>79</v>
      </c>
      <c r="AW304" s="14" t="s">
        <v>34</v>
      </c>
      <c r="AX304" s="14" t="s">
        <v>74</v>
      </c>
      <c r="AY304" s="248" t="s">
        <v>158</v>
      </c>
    </row>
    <row r="305" s="13" customFormat="1">
      <c r="A305" s="13"/>
      <c r="B305" s="228"/>
      <c r="C305" s="229"/>
      <c r="D305" s="221" t="s">
        <v>172</v>
      </c>
      <c r="E305" s="230" t="s">
        <v>19</v>
      </c>
      <c r="F305" s="231" t="s">
        <v>83</v>
      </c>
      <c r="G305" s="229"/>
      <c r="H305" s="232">
        <v>2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8" t="s">
        <v>172</v>
      </c>
      <c r="AU305" s="238" t="s">
        <v>83</v>
      </c>
      <c r="AV305" s="13" t="s">
        <v>83</v>
      </c>
      <c r="AW305" s="13" t="s">
        <v>34</v>
      </c>
      <c r="AX305" s="13" t="s">
        <v>79</v>
      </c>
      <c r="AY305" s="238" t="s">
        <v>158</v>
      </c>
    </row>
    <row r="306" s="2" customFormat="1" ht="21.75" customHeight="1">
      <c r="A306" s="41"/>
      <c r="B306" s="42"/>
      <c r="C306" s="208" t="s">
        <v>479</v>
      </c>
      <c r="D306" s="208" t="s">
        <v>162</v>
      </c>
      <c r="E306" s="209" t="s">
        <v>480</v>
      </c>
      <c r="F306" s="210" t="s">
        <v>481</v>
      </c>
      <c r="G306" s="211" t="s">
        <v>469</v>
      </c>
      <c r="H306" s="212">
        <v>2</v>
      </c>
      <c r="I306" s="213"/>
      <c r="J306" s="214">
        <f>ROUND(I306*H306,2)</f>
        <v>0</v>
      </c>
      <c r="K306" s="210" t="s">
        <v>165</v>
      </c>
      <c r="L306" s="47"/>
      <c r="M306" s="215" t="s">
        <v>19</v>
      </c>
      <c r="N306" s="216" t="s">
        <v>45</v>
      </c>
      <c r="O306" s="87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9" t="s">
        <v>274</v>
      </c>
      <c r="AT306" s="219" t="s">
        <v>162</v>
      </c>
      <c r="AU306" s="219" t="s">
        <v>83</v>
      </c>
      <c r="AY306" s="20" t="s">
        <v>158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79</v>
      </c>
      <c r="BK306" s="220">
        <f>ROUND(I306*H306,2)</f>
        <v>0</v>
      </c>
      <c r="BL306" s="20" t="s">
        <v>274</v>
      </c>
      <c r="BM306" s="219" t="s">
        <v>482</v>
      </c>
    </row>
    <row r="307" s="2" customFormat="1">
      <c r="A307" s="41"/>
      <c r="B307" s="42"/>
      <c r="C307" s="43"/>
      <c r="D307" s="221" t="s">
        <v>168</v>
      </c>
      <c r="E307" s="43"/>
      <c r="F307" s="222" t="s">
        <v>483</v>
      </c>
      <c r="G307" s="43"/>
      <c r="H307" s="43"/>
      <c r="I307" s="223"/>
      <c r="J307" s="43"/>
      <c r="K307" s="43"/>
      <c r="L307" s="47"/>
      <c r="M307" s="224"/>
      <c r="N307" s="225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168</v>
      </c>
      <c r="AU307" s="20" t="s">
        <v>83</v>
      </c>
    </row>
    <row r="308" s="2" customFormat="1">
      <c r="A308" s="41"/>
      <c r="B308" s="42"/>
      <c r="C308" s="43"/>
      <c r="D308" s="226" t="s">
        <v>170</v>
      </c>
      <c r="E308" s="43"/>
      <c r="F308" s="227" t="s">
        <v>484</v>
      </c>
      <c r="G308" s="43"/>
      <c r="H308" s="43"/>
      <c r="I308" s="223"/>
      <c r="J308" s="43"/>
      <c r="K308" s="43"/>
      <c r="L308" s="47"/>
      <c r="M308" s="224"/>
      <c r="N308" s="225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170</v>
      </c>
      <c r="AU308" s="20" t="s">
        <v>83</v>
      </c>
    </row>
    <row r="309" s="14" customFormat="1">
      <c r="A309" s="14"/>
      <c r="B309" s="239"/>
      <c r="C309" s="240"/>
      <c r="D309" s="221" t="s">
        <v>172</v>
      </c>
      <c r="E309" s="241" t="s">
        <v>19</v>
      </c>
      <c r="F309" s="242" t="s">
        <v>473</v>
      </c>
      <c r="G309" s="240"/>
      <c r="H309" s="241" t="s">
        <v>19</v>
      </c>
      <c r="I309" s="243"/>
      <c r="J309" s="240"/>
      <c r="K309" s="240"/>
      <c r="L309" s="244"/>
      <c r="M309" s="245"/>
      <c r="N309" s="246"/>
      <c r="O309" s="246"/>
      <c r="P309" s="246"/>
      <c r="Q309" s="246"/>
      <c r="R309" s="246"/>
      <c r="S309" s="246"/>
      <c r="T309" s="24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8" t="s">
        <v>172</v>
      </c>
      <c r="AU309" s="248" t="s">
        <v>83</v>
      </c>
      <c r="AV309" s="14" t="s">
        <v>79</v>
      </c>
      <c r="AW309" s="14" t="s">
        <v>34</v>
      </c>
      <c r="AX309" s="14" t="s">
        <v>74</v>
      </c>
      <c r="AY309" s="248" t="s">
        <v>158</v>
      </c>
    </row>
    <row r="310" s="13" customFormat="1">
      <c r="A310" s="13"/>
      <c r="B310" s="228"/>
      <c r="C310" s="229"/>
      <c r="D310" s="221" t="s">
        <v>172</v>
      </c>
      <c r="E310" s="230" t="s">
        <v>19</v>
      </c>
      <c r="F310" s="231" t="s">
        <v>83</v>
      </c>
      <c r="G310" s="229"/>
      <c r="H310" s="232">
        <v>2</v>
      </c>
      <c r="I310" s="233"/>
      <c r="J310" s="229"/>
      <c r="K310" s="229"/>
      <c r="L310" s="234"/>
      <c r="M310" s="235"/>
      <c r="N310" s="236"/>
      <c r="O310" s="236"/>
      <c r="P310" s="236"/>
      <c r="Q310" s="236"/>
      <c r="R310" s="236"/>
      <c r="S310" s="236"/>
      <c r="T310" s="23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8" t="s">
        <v>172</v>
      </c>
      <c r="AU310" s="238" t="s">
        <v>83</v>
      </c>
      <c r="AV310" s="13" t="s">
        <v>83</v>
      </c>
      <c r="AW310" s="13" t="s">
        <v>34</v>
      </c>
      <c r="AX310" s="13" t="s">
        <v>79</v>
      </c>
      <c r="AY310" s="238" t="s">
        <v>158</v>
      </c>
    </row>
    <row r="311" s="2" customFormat="1" ht="24.15" customHeight="1">
      <c r="A311" s="41"/>
      <c r="B311" s="42"/>
      <c r="C311" s="208" t="s">
        <v>485</v>
      </c>
      <c r="D311" s="208" t="s">
        <v>162</v>
      </c>
      <c r="E311" s="209" t="s">
        <v>486</v>
      </c>
      <c r="F311" s="210" t="s">
        <v>487</v>
      </c>
      <c r="G311" s="211" t="s">
        <v>469</v>
      </c>
      <c r="H311" s="212">
        <v>2</v>
      </c>
      <c r="I311" s="213"/>
      <c r="J311" s="214">
        <f>ROUND(I311*H311,2)</f>
        <v>0</v>
      </c>
      <c r="K311" s="210" t="s">
        <v>165</v>
      </c>
      <c r="L311" s="47"/>
      <c r="M311" s="215" t="s">
        <v>19</v>
      </c>
      <c r="N311" s="216" t="s">
        <v>45</v>
      </c>
      <c r="O311" s="87"/>
      <c r="P311" s="217">
        <f>O311*H311</f>
        <v>0</v>
      </c>
      <c r="Q311" s="217">
        <v>0</v>
      </c>
      <c r="R311" s="217">
        <f>Q311*H311</f>
        <v>0</v>
      </c>
      <c r="S311" s="217">
        <v>0.001</v>
      </c>
      <c r="T311" s="218">
        <f>S311*H311</f>
        <v>0.002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9" t="s">
        <v>274</v>
      </c>
      <c r="AT311" s="219" t="s">
        <v>162</v>
      </c>
      <c r="AU311" s="219" t="s">
        <v>83</v>
      </c>
      <c r="AY311" s="20" t="s">
        <v>158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79</v>
      </c>
      <c r="BK311" s="220">
        <f>ROUND(I311*H311,2)</f>
        <v>0</v>
      </c>
      <c r="BL311" s="20" t="s">
        <v>274</v>
      </c>
      <c r="BM311" s="219" t="s">
        <v>488</v>
      </c>
    </row>
    <row r="312" s="2" customFormat="1">
      <c r="A312" s="41"/>
      <c r="B312" s="42"/>
      <c r="C312" s="43"/>
      <c r="D312" s="221" t="s">
        <v>168</v>
      </c>
      <c r="E312" s="43"/>
      <c r="F312" s="222" t="s">
        <v>489</v>
      </c>
      <c r="G312" s="43"/>
      <c r="H312" s="43"/>
      <c r="I312" s="223"/>
      <c r="J312" s="43"/>
      <c r="K312" s="43"/>
      <c r="L312" s="47"/>
      <c r="M312" s="224"/>
      <c r="N312" s="225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168</v>
      </c>
      <c r="AU312" s="20" t="s">
        <v>83</v>
      </c>
    </row>
    <row r="313" s="2" customFormat="1">
      <c r="A313" s="41"/>
      <c r="B313" s="42"/>
      <c r="C313" s="43"/>
      <c r="D313" s="226" t="s">
        <v>170</v>
      </c>
      <c r="E313" s="43"/>
      <c r="F313" s="227" t="s">
        <v>490</v>
      </c>
      <c r="G313" s="43"/>
      <c r="H313" s="43"/>
      <c r="I313" s="223"/>
      <c r="J313" s="43"/>
      <c r="K313" s="43"/>
      <c r="L313" s="47"/>
      <c r="M313" s="224"/>
      <c r="N313" s="225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170</v>
      </c>
      <c r="AU313" s="20" t="s">
        <v>83</v>
      </c>
    </row>
    <row r="314" s="13" customFormat="1">
      <c r="A314" s="13"/>
      <c r="B314" s="228"/>
      <c r="C314" s="229"/>
      <c r="D314" s="221" t="s">
        <v>172</v>
      </c>
      <c r="E314" s="230" t="s">
        <v>19</v>
      </c>
      <c r="F314" s="231" t="s">
        <v>83</v>
      </c>
      <c r="G314" s="229"/>
      <c r="H314" s="232">
        <v>2</v>
      </c>
      <c r="I314" s="233"/>
      <c r="J314" s="229"/>
      <c r="K314" s="229"/>
      <c r="L314" s="234"/>
      <c r="M314" s="235"/>
      <c r="N314" s="236"/>
      <c r="O314" s="236"/>
      <c r="P314" s="236"/>
      <c r="Q314" s="236"/>
      <c r="R314" s="236"/>
      <c r="S314" s="236"/>
      <c r="T314" s="23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8" t="s">
        <v>172</v>
      </c>
      <c r="AU314" s="238" t="s">
        <v>83</v>
      </c>
      <c r="AV314" s="13" t="s">
        <v>83</v>
      </c>
      <c r="AW314" s="13" t="s">
        <v>34</v>
      </c>
      <c r="AX314" s="13" t="s">
        <v>79</v>
      </c>
      <c r="AY314" s="238" t="s">
        <v>158</v>
      </c>
    </row>
    <row r="315" s="2" customFormat="1" ht="24.15" customHeight="1">
      <c r="A315" s="41"/>
      <c r="B315" s="42"/>
      <c r="C315" s="208" t="s">
        <v>491</v>
      </c>
      <c r="D315" s="208" t="s">
        <v>162</v>
      </c>
      <c r="E315" s="209" t="s">
        <v>492</v>
      </c>
      <c r="F315" s="210" t="s">
        <v>493</v>
      </c>
      <c r="G315" s="211" t="s">
        <v>469</v>
      </c>
      <c r="H315" s="212">
        <v>2</v>
      </c>
      <c r="I315" s="213"/>
      <c r="J315" s="214">
        <f>ROUND(I315*H315,2)</f>
        <v>0</v>
      </c>
      <c r="K315" s="210" t="s">
        <v>165</v>
      </c>
      <c r="L315" s="47"/>
      <c r="M315" s="215" t="s">
        <v>19</v>
      </c>
      <c r="N315" s="216" t="s">
        <v>45</v>
      </c>
      <c r="O315" s="87"/>
      <c r="P315" s="217">
        <f>O315*H315</f>
        <v>0</v>
      </c>
      <c r="Q315" s="217">
        <v>0</v>
      </c>
      <c r="R315" s="217">
        <f>Q315*H315</f>
        <v>0</v>
      </c>
      <c r="S315" s="217">
        <v>0.024</v>
      </c>
      <c r="T315" s="218">
        <f>S315*H315</f>
        <v>0.048000000000000001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9" t="s">
        <v>274</v>
      </c>
      <c r="AT315" s="219" t="s">
        <v>162</v>
      </c>
      <c r="AU315" s="219" t="s">
        <v>83</v>
      </c>
      <c r="AY315" s="20" t="s">
        <v>158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79</v>
      </c>
      <c r="BK315" s="220">
        <f>ROUND(I315*H315,2)</f>
        <v>0</v>
      </c>
      <c r="BL315" s="20" t="s">
        <v>274</v>
      </c>
      <c r="BM315" s="219" t="s">
        <v>494</v>
      </c>
    </row>
    <row r="316" s="2" customFormat="1">
      <c r="A316" s="41"/>
      <c r="B316" s="42"/>
      <c r="C316" s="43"/>
      <c r="D316" s="221" t="s">
        <v>168</v>
      </c>
      <c r="E316" s="43"/>
      <c r="F316" s="222" t="s">
        <v>495</v>
      </c>
      <c r="G316" s="43"/>
      <c r="H316" s="43"/>
      <c r="I316" s="223"/>
      <c r="J316" s="43"/>
      <c r="K316" s="43"/>
      <c r="L316" s="47"/>
      <c r="M316" s="224"/>
      <c r="N316" s="225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168</v>
      </c>
      <c r="AU316" s="20" t="s">
        <v>83</v>
      </c>
    </row>
    <row r="317" s="2" customFormat="1">
      <c r="A317" s="41"/>
      <c r="B317" s="42"/>
      <c r="C317" s="43"/>
      <c r="D317" s="226" t="s">
        <v>170</v>
      </c>
      <c r="E317" s="43"/>
      <c r="F317" s="227" t="s">
        <v>496</v>
      </c>
      <c r="G317" s="43"/>
      <c r="H317" s="43"/>
      <c r="I317" s="223"/>
      <c r="J317" s="43"/>
      <c r="K317" s="43"/>
      <c r="L317" s="47"/>
      <c r="M317" s="224"/>
      <c r="N317" s="225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170</v>
      </c>
      <c r="AU317" s="20" t="s">
        <v>83</v>
      </c>
    </row>
    <row r="318" s="13" customFormat="1">
      <c r="A318" s="13"/>
      <c r="B318" s="228"/>
      <c r="C318" s="229"/>
      <c r="D318" s="221" t="s">
        <v>172</v>
      </c>
      <c r="E318" s="230" t="s">
        <v>19</v>
      </c>
      <c r="F318" s="231" t="s">
        <v>83</v>
      </c>
      <c r="G318" s="229"/>
      <c r="H318" s="232">
        <v>2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8" t="s">
        <v>172</v>
      </c>
      <c r="AU318" s="238" t="s">
        <v>83</v>
      </c>
      <c r="AV318" s="13" t="s">
        <v>83</v>
      </c>
      <c r="AW318" s="13" t="s">
        <v>34</v>
      </c>
      <c r="AX318" s="13" t="s">
        <v>79</v>
      </c>
      <c r="AY318" s="238" t="s">
        <v>158</v>
      </c>
    </row>
    <row r="319" s="2" customFormat="1" ht="24.15" customHeight="1">
      <c r="A319" s="41"/>
      <c r="B319" s="42"/>
      <c r="C319" s="208" t="s">
        <v>497</v>
      </c>
      <c r="D319" s="208" t="s">
        <v>162</v>
      </c>
      <c r="E319" s="209" t="s">
        <v>498</v>
      </c>
      <c r="F319" s="210" t="s">
        <v>499</v>
      </c>
      <c r="G319" s="211" t="s">
        <v>436</v>
      </c>
      <c r="H319" s="261"/>
      <c r="I319" s="213"/>
      <c r="J319" s="214">
        <f>ROUND(I319*H319,2)</f>
        <v>0</v>
      </c>
      <c r="K319" s="210" t="s">
        <v>165</v>
      </c>
      <c r="L319" s="47"/>
      <c r="M319" s="215" t="s">
        <v>19</v>
      </c>
      <c r="N319" s="216" t="s">
        <v>45</v>
      </c>
      <c r="O319" s="87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9" t="s">
        <v>274</v>
      </c>
      <c r="AT319" s="219" t="s">
        <v>162</v>
      </c>
      <c r="AU319" s="219" t="s">
        <v>83</v>
      </c>
      <c r="AY319" s="20" t="s">
        <v>158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79</v>
      </c>
      <c r="BK319" s="220">
        <f>ROUND(I319*H319,2)</f>
        <v>0</v>
      </c>
      <c r="BL319" s="20" t="s">
        <v>274</v>
      </c>
      <c r="BM319" s="219" t="s">
        <v>500</v>
      </c>
    </row>
    <row r="320" s="2" customFormat="1">
      <c r="A320" s="41"/>
      <c r="B320" s="42"/>
      <c r="C320" s="43"/>
      <c r="D320" s="221" t="s">
        <v>168</v>
      </c>
      <c r="E320" s="43"/>
      <c r="F320" s="222" t="s">
        <v>501</v>
      </c>
      <c r="G320" s="43"/>
      <c r="H320" s="43"/>
      <c r="I320" s="223"/>
      <c r="J320" s="43"/>
      <c r="K320" s="43"/>
      <c r="L320" s="47"/>
      <c r="M320" s="224"/>
      <c r="N320" s="225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168</v>
      </c>
      <c r="AU320" s="20" t="s">
        <v>83</v>
      </c>
    </row>
    <row r="321" s="2" customFormat="1">
      <c r="A321" s="41"/>
      <c r="B321" s="42"/>
      <c r="C321" s="43"/>
      <c r="D321" s="226" t="s">
        <v>170</v>
      </c>
      <c r="E321" s="43"/>
      <c r="F321" s="227" t="s">
        <v>502</v>
      </c>
      <c r="G321" s="43"/>
      <c r="H321" s="43"/>
      <c r="I321" s="223"/>
      <c r="J321" s="43"/>
      <c r="K321" s="43"/>
      <c r="L321" s="47"/>
      <c r="M321" s="224"/>
      <c r="N321" s="225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170</v>
      </c>
      <c r="AU321" s="20" t="s">
        <v>83</v>
      </c>
    </row>
    <row r="322" s="12" customFormat="1" ht="22.8" customHeight="1">
      <c r="A322" s="12"/>
      <c r="B322" s="192"/>
      <c r="C322" s="193"/>
      <c r="D322" s="194" t="s">
        <v>73</v>
      </c>
      <c r="E322" s="206" t="s">
        <v>503</v>
      </c>
      <c r="F322" s="206" t="s">
        <v>504</v>
      </c>
      <c r="G322" s="193"/>
      <c r="H322" s="193"/>
      <c r="I322" s="196"/>
      <c r="J322" s="207">
        <f>BK322</f>
        <v>0</v>
      </c>
      <c r="K322" s="193"/>
      <c r="L322" s="198"/>
      <c r="M322" s="199"/>
      <c r="N322" s="200"/>
      <c r="O322" s="200"/>
      <c r="P322" s="201">
        <f>SUM(P323:P417)</f>
        <v>0</v>
      </c>
      <c r="Q322" s="200"/>
      <c r="R322" s="201">
        <f>SUM(R323:R417)</f>
        <v>0.69602872400000015</v>
      </c>
      <c r="S322" s="200"/>
      <c r="T322" s="202">
        <f>SUM(T323:T417)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3" t="s">
        <v>83</v>
      </c>
      <c r="AT322" s="204" t="s">
        <v>73</v>
      </c>
      <c r="AU322" s="204" t="s">
        <v>79</v>
      </c>
      <c r="AY322" s="203" t="s">
        <v>158</v>
      </c>
      <c r="BK322" s="205">
        <f>SUM(BK323:BK417)</f>
        <v>0</v>
      </c>
    </row>
    <row r="323" s="2" customFormat="1" ht="16.5" customHeight="1">
      <c r="A323" s="41"/>
      <c r="B323" s="42"/>
      <c r="C323" s="208" t="s">
        <v>505</v>
      </c>
      <c r="D323" s="208" t="s">
        <v>162</v>
      </c>
      <c r="E323" s="209" t="s">
        <v>506</v>
      </c>
      <c r="F323" s="210" t="s">
        <v>507</v>
      </c>
      <c r="G323" s="211" t="s">
        <v>88</v>
      </c>
      <c r="H323" s="212">
        <v>19.463999999999999</v>
      </c>
      <c r="I323" s="213"/>
      <c r="J323" s="214">
        <f>ROUND(I323*H323,2)</f>
        <v>0</v>
      </c>
      <c r="K323" s="210" t="s">
        <v>165</v>
      </c>
      <c r="L323" s="47"/>
      <c r="M323" s="215" t="s">
        <v>19</v>
      </c>
      <c r="N323" s="216" t="s">
        <v>45</v>
      </c>
      <c r="O323" s="87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9" t="s">
        <v>274</v>
      </c>
      <c r="AT323" s="219" t="s">
        <v>162</v>
      </c>
      <c r="AU323" s="219" t="s">
        <v>83</v>
      </c>
      <c r="AY323" s="20" t="s">
        <v>158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79</v>
      </c>
      <c r="BK323" s="220">
        <f>ROUND(I323*H323,2)</f>
        <v>0</v>
      </c>
      <c r="BL323" s="20" t="s">
        <v>274</v>
      </c>
      <c r="BM323" s="219" t="s">
        <v>508</v>
      </c>
    </row>
    <row r="324" s="2" customFormat="1">
      <c r="A324" s="41"/>
      <c r="B324" s="42"/>
      <c r="C324" s="43"/>
      <c r="D324" s="221" t="s">
        <v>168</v>
      </c>
      <c r="E324" s="43"/>
      <c r="F324" s="222" t="s">
        <v>509</v>
      </c>
      <c r="G324" s="43"/>
      <c r="H324" s="43"/>
      <c r="I324" s="223"/>
      <c r="J324" s="43"/>
      <c r="K324" s="43"/>
      <c r="L324" s="47"/>
      <c r="M324" s="224"/>
      <c r="N324" s="225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168</v>
      </c>
      <c r="AU324" s="20" t="s">
        <v>83</v>
      </c>
    </row>
    <row r="325" s="2" customFormat="1">
      <c r="A325" s="41"/>
      <c r="B325" s="42"/>
      <c r="C325" s="43"/>
      <c r="D325" s="226" t="s">
        <v>170</v>
      </c>
      <c r="E325" s="43"/>
      <c r="F325" s="227" t="s">
        <v>510</v>
      </c>
      <c r="G325" s="43"/>
      <c r="H325" s="43"/>
      <c r="I325" s="223"/>
      <c r="J325" s="43"/>
      <c r="K325" s="43"/>
      <c r="L325" s="47"/>
      <c r="M325" s="224"/>
      <c r="N325" s="225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170</v>
      </c>
      <c r="AU325" s="20" t="s">
        <v>83</v>
      </c>
    </row>
    <row r="326" s="13" customFormat="1">
      <c r="A326" s="13"/>
      <c r="B326" s="228"/>
      <c r="C326" s="229"/>
      <c r="D326" s="221" t="s">
        <v>172</v>
      </c>
      <c r="E326" s="230" t="s">
        <v>19</v>
      </c>
      <c r="F326" s="231" t="s">
        <v>103</v>
      </c>
      <c r="G326" s="229"/>
      <c r="H326" s="232">
        <v>19.574000000000002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8" t="s">
        <v>172</v>
      </c>
      <c r="AU326" s="238" t="s">
        <v>83</v>
      </c>
      <c r="AV326" s="13" t="s">
        <v>83</v>
      </c>
      <c r="AW326" s="13" t="s">
        <v>34</v>
      </c>
      <c r="AX326" s="13" t="s">
        <v>74</v>
      </c>
      <c r="AY326" s="238" t="s">
        <v>158</v>
      </c>
    </row>
    <row r="327" s="14" customFormat="1">
      <c r="A327" s="14"/>
      <c r="B327" s="239"/>
      <c r="C327" s="240"/>
      <c r="D327" s="221" t="s">
        <v>172</v>
      </c>
      <c r="E327" s="241" t="s">
        <v>19</v>
      </c>
      <c r="F327" s="242" t="s">
        <v>511</v>
      </c>
      <c r="G327" s="240"/>
      <c r="H327" s="241" t="s">
        <v>19</v>
      </c>
      <c r="I327" s="243"/>
      <c r="J327" s="240"/>
      <c r="K327" s="240"/>
      <c r="L327" s="244"/>
      <c r="M327" s="245"/>
      <c r="N327" s="246"/>
      <c r="O327" s="246"/>
      <c r="P327" s="246"/>
      <c r="Q327" s="246"/>
      <c r="R327" s="246"/>
      <c r="S327" s="246"/>
      <c r="T327" s="24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8" t="s">
        <v>172</v>
      </c>
      <c r="AU327" s="248" t="s">
        <v>83</v>
      </c>
      <c r="AV327" s="14" t="s">
        <v>79</v>
      </c>
      <c r="AW327" s="14" t="s">
        <v>34</v>
      </c>
      <c r="AX327" s="14" t="s">
        <v>74</v>
      </c>
      <c r="AY327" s="248" t="s">
        <v>158</v>
      </c>
    </row>
    <row r="328" s="13" customFormat="1">
      <c r="A328" s="13"/>
      <c r="B328" s="228"/>
      <c r="C328" s="229"/>
      <c r="D328" s="221" t="s">
        <v>172</v>
      </c>
      <c r="E328" s="230" t="s">
        <v>19</v>
      </c>
      <c r="F328" s="231" t="s">
        <v>512</v>
      </c>
      <c r="G328" s="229"/>
      <c r="H328" s="232">
        <v>-0.11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8" t="s">
        <v>172</v>
      </c>
      <c r="AU328" s="238" t="s">
        <v>83</v>
      </c>
      <c r="AV328" s="13" t="s">
        <v>83</v>
      </c>
      <c r="AW328" s="13" t="s">
        <v>34</v>
      </c>
      <c r="AX328" s="13" t="s">
        <v>74</v>
      </c>
      <c r="AY328" s="238" t="s">
        <v>158</v>
      </c>
    </row>
    <row r="329" s="2" customFormat="1" ht="16.5" customHeight="1">
      <c r="A329" s="41"/>
      <c r="B329" s="42"/>
      <c r="C329" s="208" t="s">
        <v>513</v>
      </c>
      <c r="D329" s="208" t="s">
        <v>162</v>
      </c>
      <c r="E329" s="209" t="s">
        <v>514</v>
      </c>
      <c r="F329" s="210" t="s">
        <v>515</v>
      </c>
      <c r="G329" s="211" t="s">
        <v>88</v>
      </c>
      <c r="H329" s="212">
        <v>19.463999999999999</v>
      </c>
      <c r="I329" s="213"/>
      <c r="J329" s="214">
        <f>ROUND(I329*H329,2)</f>
        <v>0</v>
      </c>
      <c r="K329" s="210" t="s">
        <v>165</v>
      </c>
      <c r="L329" s="47"/>
      <c r="M329" s="215" t="s">
        <v>19</v>
      </c>
      <c r="N329" s="216" t="s">
        <v>45</v>
      </c>
      <c r="O329" s="87"/>
      <c r="P329" s="217">
        <f>O329*H329</f>
        <v>0</v>
      </c>
      <c r="Q329" s="217">
        <v>0.00029999999999999997</v>
      </c>
      <c r="R329" s="217">
        <f>Q329*H329</f>
        <v>0.0058391999999999993</v>
      </c>
      <c r="S329" s="217">
        <v>0</v>
      </c>
      <c r="T329" s="218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9" t="s">
        <v>274</v>
      </c>
      <c r="AT329" s="219" t="s">
        <v>162</v>
      </c>
      <c r="AU329" s="219" t="s">
        <v>83</v>
      </c>
      <c r="AY329" s="20" t="s">
        <v>158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79</v>
      </c>
      <c r="BK329" s="220">
        <f>ROUND(I329*H329,2)</f>
        <v>0</v>
      </c>
      <c r="BL329" s="20" t="s">
        <v>274</v>
      </c>
      <c r="BM329" s="219" t="s">
        <v>516</v>
      </c>
    </row>
    <row r="330" s="2" customFormat="1">
      <c r="A330" s="41"/>
      <c r="B330" s="42"/>
      <c r="C330" s="43"/>
      <c r="D330" s="221" t="s">
        <v>168</v>
      </c>
      <c r="E330" s="43"/>
      <c r="F330" s="222" t="s">
        <v>517</v>
      </c>
      <c r="G330" s="43"/>
      <c r="H330" s="43"/>
      <c r="I330" s="223"/>
      <c r="J330" s="43"/>
      <c r="K330" s="43"/>
      <c r="L330" s="47"/>
      <c r="M330" s="224"/>
      <c r="N330" s="225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168</v>
      </c>
      <c r="AU330" s="20" t="s">
        <v>83</v>
      </c>
    </row>
    <row r="331" s="2" customFormat="1">
      <c r="A331" s="41"/>
      <c r="B331" s="42"/>
      <c r="C331" s="43"/>
      <c r="D331" s="226" t="s">
        <v>170</v>
      </c>
      <c r="E331" s="43"/>
      <c r="F331" s="227" t="s">
        <v>518</v>
      </c>
      <c r="G331" s="43"/>
      <c r="H331" s="43"/>
      <c r="I331" s="223"/>
      <c r="J331" s="43"/>
      <c r="K331" s="43"/>
      <c r="L331" s="47"/>
      <c r="M331" s="224"/>
      <c r="N331" s="225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170</v>
      </c>
      <c r="AU331" s="20" t="s">
        <v>83</v>
      </c>
    </row>
    <row r="332" s="13" customFormat="1">
      <c r="A332" s="13"/>
      <c r="B332" s="228"/>
      <c r="C332" s="229"/>
      <c r="D332" s="221" t="s">
        <v>172</v>
      </c>
      <c r="E332" s="230" t="s">
        <v>19</v>
      </c>
      <c r="F332" s="231" t="s">
        <v>103</v>
      </c>
      <c r="G332" s="229"/>
      <c r="H332" s="232">
        <v>19.574000000000002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8" t="s">
        <v>172</v>
      </c>
      <c r="AU332" s="238" t="s">
        <v>83</v>
      </c>
      <c r="AV332" s="13" t="s">
        <v>83</v>
      </c>
      <c r="AW332" s="13" t="s">
        <v>34</v>
      </c>
      <c r="AX332" s="13" t="s">
        <v>74</v>
      </c>
      <c r="AY332" s="238" t="s">
        <v>158</v>
      </c>
    </row>
    <row r="333" s="14" customFormat="1">
      <c r="A333" s="14"/>
      <c r="B333" s="239"/>
      <c r="C333" s="240"/>
      <c r="D333" s="221" t="s">
        <v>172</v>
      </c>
      <c r="E333" s="241" t="s">
        <v>19</v>
      </c>
      <c r="F333" s="242" t="s">
        <v>511</v>
      </c>
      <c r="G333" s="240"/>
      <c r="H333" s="241" t="s">
        <v>19</v>
      </c>
      <c r="I333" s="243"/>
      <c r="J333" s="240"/>
      <c r="K333" s="240"/>
      <c r="L333" s="244"/>
      <c r="M333" s="245"/>
      <c r="N333" s="246"/>
      <c r="O333" s="246"/>
      <c r="P333" s="246"/>
      <c r="Q333" s="246"/>
      <c r="R333" s="246"/>
      <c r="S333" s="246"/>
      <c r="T333" s="24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8" t="s">
        <v>172</v>
      </c>
      <c r="AU333" s="248" t="s">
        <v>83</v>
      </c>
      <c r="AV333" s="14" t="s">
        <v>79</v>
      </c>
      <c r="AW333" s="14" t="s">
        <v>34</v>
      </c>
      <c r="AX333" s="14" t="s">
        <v>74</v>
      </c>
      <c r="AY333" s="248" t="s">
        <v>158</v>
      </c>
    </row>
    <row r="334" s="13" customFormat="1">
      <c r="A334" s="13"/>
      <c r="B334" s="228"/>
      <c r="C334" s="229"/>
      <c r="D334" s="221" t="s">
        <v>172</v>
      </c>
      <c r="E334" s="230" t="s">
        <v>19</v>
      </c>
      <c r="F334" s="231" t="s">
        <v>512</v>
      </c>
      <c r="G334" s="229"/>
      <c r="H334" s="232">
        <v>-0.11</v>
      </c>
      <c r="I334" s="233"/>
      <c r="J334" s="229"/>
      <c r="K334" s="229"/>
      <c r="L334" s="234"/>
      <c r="M334" s="235"/>
      <c r="N334" s="236"/>
      <c r="O334" s="236"/>
      <c r="P334" s="236"/>
      <c r="Q334" s="236"/>
      <c r="R334" s="236"/>
      <c r="S334" s="236"/>
      <c r="T334" s="23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8" t="s">
        <v>172</v>
      </c>
      <c r="AU334" s="238" t="s">
        <v>83</v>
      </c>
      <c r="AV334" s="13" t="s">
        <v>83</v>
      </c>
      <c r="AW334" s="13" t="s">
        <v>34</v>
      </c>
      <c r="AX334" s="13" t="s">
        <v>74</v>
      </c>
      <c r="AY334" s="238" t="s">
        <v>158</v>
      </c>
    </row>
    <row r="335" s="2" customFormat="1" ht="21.75" customHeight="1">
      <c r="A335" s="41"/>
      <c r="B335" s="42"/>
      <c r="C335" s="208" t="s">
        <v>519</v>
      </c>
      <c r="D335" s="208" t="s">
        <v>162</v>
      </c>
      <c r="E335" s="209" t="s">
        <v>520</v>
      </c>
      <c r="F335" s="210" t="s">
        <v>521</v>
      </c>
      <c r="G335" s="211" t="s">
        <v>88</v>
      </c>
      <c r="H335" s="212">
        <v>19.463999999999999</v>
      </c>
      <c r="I335" s="213"/>
      <c r="J335" s="214">
        <f>ROUND(I335*H335,2)</f>
        <v>0</v>
      </c>
      <c r="K335" s="210" t="s">
        <v>165</v>
      </c>
      <c r="L335" s="47"/>
      <c r="M335" s="215" t="s">
        <v>19</v>
      </c>
      <c r="N335" s="216" t="s">
        <v>45</v>
      </c>
      <c r="O335" s="87"/>
      <c r="P335" s="217">
        <f>O335*H335</f>
        <v>0</v>
      </c>
      <c r="Q335" s="217">
        <v>0.0045450000000000004</v>
      </c>
      <c r="R335" s="217">
        <f>Q335*H335</f>
        <v>0.088463880000000009</v>
      </c>
      <c r="S335" s="217">
        <v>0</v>
      </c>
      <c r="T335" s="218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9" t="s">
        <v>274</v>
      </c>
      <c r="AT335" s="219" t="s">
        <v>162</v>
      </c>
      <c r="AU335" s="219" t="s">
        <v>83</v>
      </c>
      <c r="AY335" s="20" t="s">
        <v>158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79</v>
      </c>
      <c r="BK335" s="220">
        <f>ROUND(I335*H335,2)</f>
        <v>0</v>
      </c>
      <c r="BL335" s="20" t="s">
        <v>274</v>
      </c>
      <c r="BM335" s="219" t="s">
        <v>522</v>
      </c>
    </row>
    <row r="336" s="2" customFormat="1">
      <c r="A336" s="41"/>
      <c r="B336" s="42"/>
      <c r="C336" s="43"/>
      <c r="D336" s="221" t="s">
        <v>168</v>
      </c>
      <c r="E336" s="43"/>
      <c r="F336" s="222" t="s">
        <v>523</v>
      </c>
      <c r="G336" s="43"/>
      <c r="H336" s="43"/>
      <c r="I336" s="223"/>
      <c r="J336" s="43"/>
      <c r="K336" s="43"/>
      <c r="L336" s="47"/>
      <c r="M336" s="224"/>
      <c r="N336" s="225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168</v>
      </c>
      <c r="AU336" s="20" t="s">
        <v>83</v>
      </c>
    </row>
    <row r="337" s="2" customFormat="1">
      <c r="A337" s="41"/>
      <c r="B337" s="42"/>
      <c r="C337" s="43"/>
      <c r="D337" s="226" t="s">
        <v>170</v>
      </c>
      <c r="E337" s="43"/>
      <c r="F337" s="227" t="s">
        <v>524</v>
      </c>
      <c r="G337" s="43"/>
      <c r="H337" s="43"/>
      <c r="I337" s="223"/>
      <c r="J337" s="43"/>
      <c r="K337" s="43"/>
      <c r="L337" s="47"/>
      <c r="M337" s="224"/>
      <c r="N337" s="225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170</v>
      </c>
      <c r="AU337" s="20" t="s">
        <v>83</v>
      </c>
    </row>
    <row r="338" s="13" customFormat="1">
      <c r="A338" s="13"/>
      <c r="B338" s="228"/>
      <c r="C338" s="229"/>
      <c r="D338" s="221" t="s">
        <v>172</v>
      </c>
      <c r="E338" s="230" t="s">
        <v>19</v>
      </c>
      <c r="F338" s="231" t="s">
        <v>103</v>
      </c>
      <c r="G338" s="229"/>
      <c r="H338" s="232">
        <v>19.574000000000002</v>
      </c>
      <c r="I338" s="233"/>
      <c r="J338" s="229"/>
      <c r="K338" s="229"/>
      <c r="L338" s="234"/>
      <c r="M338" s="235"/>
      <c r="N338" s="236"/>
      <c r="O338" s="236"/>
      <c r="P338" s="236"/>
      <c r="Q338" s="236"/>
      <c r="R338" s="236"/>
      <c r="S338" s="236"/>
      <c r="T338" s="23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8" t="s">
        <v>172</v>
      </c>
      <c r="AU338" s="238" t="s">
        <v>83</v>
      </c>
      <c r="AV338" s="13" t="s">
        <v>83</v>
      </c>
      <c r="AW338" s="13" t="s">
        <v>34</v>
      </c>
      <c r="AX338" s="13" t="s">
        <v>74</v>
      </c>
      <c r="AY338" s="238" t="s">
        <v>158</v>
      </c>
    </row>
    <row r="339" s="14" customFormat="1">
      <c r="A339" s="14"/>
      <c r="B339" s="239"/>
      <c r="C339" s="240"/>
      <c r="D339" s="221" t="s">
        <v>172</v>
      </c>
      <c r="E339" s="241" t="s">
        <v>19</v>
      </c>
      <c r="F339" s="242" t="s">
        <v>511</v>
      </c>
      <c r="G339" s="240"/>
      <c r="H339" s="241" t="s">
        <v>19</v>
      </c>
      <c r="I339" s="243"/>
      <c r="J339" s="240"/>
      <c r="K339" s="240"/>
      <c r="L339" s="244"/>
      <c r="M339" s="245"/>
      <c r="N339" s="246"/>
      <c r="O339" s="246"/>
      <c r="P339" s="246"/>
      <c r="Q339" s="246"/>
      <c r="R339" s="246"/>
      <c r="S339" s="246"/>
      <c r="T339" s="24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8" t="s">
        <v>172</v>
      </c>
      <c r="AU339" s="248" t="s">
        <v>83</v>
      </c>
      <c r="AV339" s="14" t="s">
        <v>79</v>
      </c>
      <c r="AW339" s="14" t="s">
        <v>34</v>
      </c>
      <c r="AX339" s="14" t="s">
        <v>74</v>
      </c>
      <c r="AY339" s="248" t="s">
        <v>158</v>
      </c>
    </row>
    <row r="340" s="13" customFormat="1">
      <c r="A340" s="13"/>
      <c r="B340" s="228"/>
      <c r="C340" s="229"/>
      <c r="D340" s="221" t="s">
        <v>172</v>
      </c>
      <c r="E340" s="230" t="s">
        <v>19</v>
      </c>
      <c r="F340" s="231" t="s">
        <v>512</v>
      </c>
      <c r="G340" s="229"/>
      <c r="H340" s="232">
        <v>-0.11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8" t="s">
        <v>172</v>
      </c>
      <c r="AU340" s="238" t="s">
        <v>83</v>
      </c>
      <c r="AV340" s="13" t="s">
        <v>83</v>
      </c>
      <c r="AW340" s="13" t="s">
        <v>34</v>
      </c>
      <c r="AX340" s="13" t="s">
        <v>74</v>
      </c>
      <c r="AY340" s="238" t="s">
        <v>158</v>
      </c>
    </row>
    <row r="341" s="2" customFormat="1" ht="33" customHeight="1">
      <c r="A341" s="41"/>
      <c r="B341" s="42"/>
      <c r="C341" s="208" t="s">
        <v>525</v>
      </c>
      <c r="D341" s="208" t="s">
        <v>162</v>
      </c>
      <c r="E341" s="209" t="s">
        <v>526</v>
      </c>
      <c r="F341" s="210" t="s">
        <v>527</v>
      </c>
      <c r="G341" s="211" t="s">
        <v>88</v>
      </c>
      <c r="H341" s="212">
        <v>18.364000000000001</v>
      </c>
      <c r="I341" s="213"/>
      <c r="J341" s="214">
        <f>ROUND(I341*H341,2)</f>
        <v>0</v>
      </c>
      <c r="K341" s="210" t="s">
        <v>165</v>
      </c>
      <c r="L341" s="47"/>
      <c r="M341" s="215" t="s">
        <v>19</v>
      </c>
      <c r="N341" s="216" t="s">
        <v>45</v>
      </c>
      <c r="O341" s="87"/>
      <c r="P341" s="217">
        <f>O341*H341</f>
        <v>0</v>
      </c>
      <c r="Q341" s="217">
        <v>0.0059959999999999996</v>
      </c>
      <c r="R341" s="217">
        <f>Q341*H341</f>
        <v>0.11011054399999999</v>
      </c>
      <c r="S341" s="217">
        <v>0</v>
      </c>
      <c r="T341" s="218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9" t="s">
        <v>274</v>
      </c>
      <c r="AT341" s="219" t="s">
        <v>162</v>
      </c>
      <c r="AU341" s="219" t="s">
        <v>83</v>
      </c>
      <c r="AY341" s="20" t="s">
        <v>158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79</v>
      </c>
      <c r="BK341" s="220">
        <f>ROUND(I341*H341,2)</f>
        <v>0</v>
      </c>
      <c r="BL341" s="20" t="s">
        <v>274</v>
      </c>
      <c r="BM341" s="219" t="s">
        <v>528</v>
      </c>
    </row>
    <row r="342" s="2" customFormat="1">
      <c r="A342" s="41"/>
      <c r="B342" s="42"/>
      <c r="C342" s="43"/>
      <c r="D342" s="221" t="s">
        <v>168</v>
      </c>
      <c r="E342" s="43"/>
      <c r="F342" s="222" t="s">
        <v>529</v>
      </c>
      <c r="G342" s="43"/>
      <c r="H342" s="43"/>
      <c r="I342" s="223"/>
      <c r="J342" s="43"/>
      <c r="K342" s="43"/>
      <c r="L342" s="47"/>
      <c r="M342" s="224"/>
      <c r="N342" s="225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168</v>
      </c>
      <c r="AU342" s="20" t="s">
        <v>83</v>
      </c>
    </row>
    <row r="343" s="2" customFormat="1">
      <c r="A343" s="41"/>
      <c r="B343" s="42"/>
      <c r="C343" s="43"/>
      <c r="D343" s="226" t="s">
        <v>170</v>
      </c>
      <c r="E343" s="43"/>
      <c r="F343" s="227" t="s">
        <v>530</v>
      </c>
      <c r="G343" s="43"/>
      <c r="H343" s="43"/>
      <c r="I343" s="223"/>
      <c r="J343" s="43"/>
      <c r="K343" s="43"/>
      <c r="L343" s="47"/>
      <c r="M343" s="224"/>
      <c r="N343" s="225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170</v>
      </c>
      <c r="AU343" s="20" t="s">
        <v>83</v>
      </c>
    </row>
    <row r="344" s="13" customFormat="1">
      <c r="A344" s="13"/>
      <c r="B344" s="228"/>
      <c r="C344" s="229"/>
      <c r="D344" s="221" t="s">
        <v>172</v>
      </c>
      <c r="E344" s="230" t="s">
        <v>19</v>
      </c>
      <c r="F344" s="231" t="s">
        <v>103</v>
      </c>
      <c r="G344" s="229"/>
      <c r="H344" s="232">
        <v>19.574000000000002</v>
      </c>
      <c r="I344" s="233"/>
      <c r="J344" s="229"/>
      <c r="K344" s="229"/>
      <c r="L344" s="234"/>
      <c r="M344" s="235"/>
      <c r="N344" s="236"/>
      <c r="O344" s="236"/>
      <c r="P344" s="236"/>
      <c r="Q344" s="236"/>
      <c r="R344" s="236"/>
      <c r="S344" s="236"/>
      <c r="T344" s="23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8" t="s">
        <v>172</v>
      </c>
      <c r="AU344" s="238" t="s">
        <v>83</v>
      </c>
      <c r="AV344" s="13" t="s">
        <v>83</v>
      </c>
      <c r="AW344" s="13" t="s">
        <v>34</v>
      </c>
      <c r="AX344" s="13" t="s">
        <v>74</v>
      </c>
      <c r="AY344" s="238" t="s">
        <v>158</v>
      </c>
    </row>
    <row r="345" s="14" customFormat="1">
      <c r="A345" s="14"/>
      <c r="B345" s="239"/>
      <c r="C345" s="240"/>
      <c r="D345" s="221" t="s">
        <v>172</v>
      </c>
      <c r="E345" s="241" t="s">
        <v>19</v>
      </c>
      <c r="F345" s="242" t="s">
        <v>531</v>
      </c>
      <c r="G345" s="240"/>
      <c r="H345" s="241" t="s">
        <v>19</v>
      </c>
      <c r="I345" s="243"/>
      <c r="J345" s="240"/>
      <c r="K345" s="240"/>
      <c r="L345" s="244"/>
      <c r="M345" s="245"/>
      <c r="N345" s="246"/>
      <c r="O345" s="246"/>
      <c r="P345" s="246"/>
      <c r="Q345" s="246"/>
      <c r="R345" s="246"/>
      <c r="S345" s="246"/>
      <c r="T345" s="24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8" t="s">
        <v>172</v>
      </c>
      <c r="AU345" s="248" t="s">
        <v>83</v>
      </c>
      <c r="AV345" s="14" t="s">
        <v>79</v>
      </c>
      <c r="AW345" s="14" t="s">
        <v>34</v>
      </c>
      <c r="AX345" s="14" t="s">
        <v>74</v>
      </c>
      <c r="AY345" s="248" t="s">
        <v>158</v>
      </c>
    </row>
    <row r="346" s="13" customFormat="1">
      <c r="A346" s="13"/>
      <c r="B346" s="228"/>
      <c r="C346" s="229"/>
      <c r="D346" s="221" t="s">
        <v>172</v>
      </c>
      <c r="E346" s="230" t="s">
        <v>19</v>
      </c>
      <c r="F346" s="231" t="s">
        <v>532</v>
      </c>
      <c r="G346" s="229"/>
      <c r="H346" s="232">
        <v>-1.1000000000000001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8" t="s">
        <v>172</v>
      </c>
      <c r="AU346" s="238" t="s">
        <v>83</v>
      </c>
      <c r="AV346" s="13" t="s">
        <v>83</v>
      </c>
      <c r="AW346" s="13" t="s">
        <v>34</v>
      </c>
      <c r="AX346" s="13" t="s">
        <v>74</v>
      </c>
      <c r="AY346" s="238" t="s">
        <v>158</v>
      </c>
    </row>
    <row r="347" s="14" customFormat="1">
      <c r="A347" s="14"/>
      <c r="B347" s="239"/>
      <c r="C347" s="240"/>
      <c r="D347" s="221" t="s">
        <v>172</v>
      </c>
      <c r="E347" s="241" t="s">
        <v>19</v>
      </c>
      <c r="F347" s="242" t="s">
        <v>511</v>
      </c>
      <c r="G347" s="240"/>
      <c r="H347" s="241" t="s">
        <v>19</v>
      </c>
      <c r="I347" s="243"/>
      <c r="J347" s="240"/>
      <c r="K347" s="240"/>
      <c r="L347" s="244"/>
      <c r="M347" s="245"/>
      <c r="N347" s="246"/>
      <c r="O347" s="246"/>
      <c r="P347" s="246"/>
      <c r="Q347" s="246"/>
      <c r="R347" s="246"/>
      <c r="S347" s="246"/>
      <c r="T347" s="24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8" t="s">
        <v>172</v>
      </c>
      <c r="AU347" s="248" t="s">
        <v>83</v>
      </c>
      <c r="AV347" s="14" t="s">
        <v>79</v>
      </c>
      <c r="AW347" s="14" t="s">
        <v>34</v>
      </c>
      <c r="AX347" s="14" t="s">
        <v>74</v>
      </c>
      <c r="AY347" s="248" t="s">
        <v>158</v>
      </c>
    </row>
    <row r="348" s="13" customFormat="1">
      <c r="A348" s="13"/>
      <c r="B348" s="228"/>
      <c r="C348" s="229"/>
      <c r="D348" s="221" t="s">
        <v>172</v>
      </c>
      <c r="E348" s="230" t="s">
        <v>19</v>
      </c>
      <c r="F348" s="231" t="s">
        <v>512</v>
      </c>
      <c r="G348" s="229"/>
      <c r="H348" s="232">
        <v>-0.11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8" t="s">
        <v>172</v>
      </c>
      <c r="AU348" s="238" t="s">
        <v>83</v>
      </c>
      <c r="AV348" s="13" t="s">
        <v>83</v>
      </c>
      <c r="AW348" s="13" t="s">
        <v>34</v>
      </c>
      <c r="AX348" s="13" t="s">
        <v>74</v>
      </c>
      <c r="AY348" s="238" t="s">
        <v>158</v>
      </c>
    </row>
    <row r="349" s="15" customFormat="1">
      <c r="A349" s="15"/>
      <c r="B349" s="249"/>
      <c r="C349" s="250"/>
      <c r="D349" s="221" t="s">
        <v>172</v>
      </c>
      <c r="E349" s="251" t="s">
        <v>19</v>
      </c>
      <c r="F349" s="252" t="s">
        <v>265</v>
      </c>
      <c r="G349" s="250"/>
      <c r="H349" s="253">
        <v>18.364000000000001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8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9" t="s">
        <v>172</v>
      </c>
      <c r="AU349" s="259" t="s">
        <v>83</v>
      </c>
      <c r="AV349" s="15" t="s">
        <v>166</v>
      </c>
      <c r="AW349" s="15" t="s">
        <v>34</v>
      </c>
      <c r="AX349" s="15" t="s">
        <v>79</v>
      </c>
      <c r="AY349" s="259" t="s">
        <v>158</v>
      </c>
    </row>
    <row r="350" s="2" customFormat="1" ht="33" customHeight="1">
      <c r="A350" s="41"/>
      <c r="B350" s="42"/>
      <c r="C350" s="262" t="s">
        <v>533</v>
      </c>
      <c r="D350" s="262" t="s">
        <v>475</v>
      </c>
      <c r="E350" s="263" t="s">
        <v>534</v>
      </c>
      <c r="F350" s="264" t="s">
        <v>535</v>
      </c>
      <c r="G350" s="265" t="s">
        <v>88</v>
      </c>
      <c r="H350" s="266">
        <v>19.282</v>
      </c>
      <c r="I350" s="267"/>
      <c r="J350" s="268">
        <f>ROUND(I350*H350,2)</f>
        <v>0</v>
      </c>
      <c r="K350" s="264" t="s">
        <v>165</v>
      </c>
      <c r="L350" s="269"/>
      <c r="M350" s="270" t="s">
        <v>19</v>
      </c>
      <c r="N350" s="271" t="s">
        <v>45</v>
      </c>
      <c r="O350" s="87"/>
      <c r="P350" s="217">
        <f>O350*H350</f>
        <v>0</v>
      </c>
      <c r="Q350" s="217">
        <v>0.021999999999999999</v>
      </c>
      <c r="R350" s="217">
        <f>Q350*H350</f>
        <v>0.42420399999999997</v>
      </c>
      <c r="S350" s="217">
        <v>0</v>
      </c>
      <c r="T350" s="218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9" t="s">
        <v>403</v>
      </c>
      <c r="AT350" s="219" t="s">
        <v>475</v>
      </c>
      <c r="AU350" s="219" t="s">
        <v>83</v>
      </c>
      <c r="AY350" s="20" t="s">
        <v>158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79</v>
      </c>
      <c r="BK350" s="220">
        <f>ROUND(I350*H350,2)</f>
        <v>0</v>
      </c>
      <c r="BL350" s="20" t="s">
        <v>274</v>
      </c>
      <c r="BM350" s="219" t="s">
        <v>536</v>
      </c>
    </row>
    <row r="351" s="2" customFormat="1">
      <c r="A351" s="41"/>
      <c r="B351" s="42"/>
      <c r="C351" s="43"/>
      <c r="D351" s="221" t="s">
        <v>168</v>
      </c>
      <c r="E351" s="43"/>
      <c r="F351" s="222" t="s">
        <v>535</v>
      </c>
      <c r="G351" s="43"/>
      <c r="H351" s="43"/>
      <c r="I351" s="223"/>
      <c r="J351" s="43"/>
      <c r="K351" s="43"/>
      <c r="L351" s="47"/>
      <c r="M351" s="224"/>
      <c r="N351" s="225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168</v>
      </c>
      <c r="AU351" s="20" t="s">
        <v>83</v>
      </c>
    </row>
    <row r="352" s="13" customFormat="1">
      <c r="A352" s="13"/>
      <c r="B352" s="228"/>
      <c r="C352" s="229"/>
      <c r="D352" s="221" t="s">
        <v>172</v>
      </c>
      <c r="E352" s="230" t="s">
        <v>19</v>
      </c>
      <c r="F352" s="231" t="s">
        <v>103</v>
      </c>
      <c r="G352" s="229"/>
      <c r="H352" s="232">
        <v>19.574000000000002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8" t="s">
        <v>172</v>
      </c>
      <c r="AU352" s="238" t="s">
        <v>83</v>
      </c>
      <c r="AV352" s="13" t="s">
        <v>83</v>
      </c>
      <c r="AW352" s="13" t="s">
        <v>34</v>
      </c>
      <c r="AX352" s="13" t="s">
        <v>74</v>
      </c>
      <c r="AY352" s="238" t="s">
        <v>158</v>
      </c>
    </row>
    <row r="353" s="14" customFormat="1">
      <c r="A353" s="14"/>
      <c r="B353" s="239"/>
      <c r="C353" s="240"/>
      <c r="D353" s="221" t="s">
        <v>172</v>
      </c>
      <c r="E353" s="241" t="s">
        <v>19</v>
      </c>
      <c r="F353" s="242" t="s">
        <v>531</v>
      </c>
      <c r="G353" s="240"/>
      <c r="H353" s="241" t="s">
        <v>19</v>
      </c>
      <c r="I353" s="243"/>
      <c r="J353" s="240"/>
      <c r="K353" s="240"/>
      <c r="L353" s="244"/>
      <c r="M353" s="245"/>
      <c r="N353" s="246"/>
      <c r="O353" s="246"/>
      <c r="P353" s="246"/>
      <c r="Q353" s="246"/>
      <c r="R353" s="246"/>
      <c r="S353" s="246"/>
      <c r="T353" s="24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8" t="s">
        <v>172</v>
      </c>
      <c r="AU353" s="248" t="s">
        <v>83</v>
      </c>
      <c r="AV353" s="14" t="s">
        <v>79</v>
      </c>
      <c r="AW353" s="14" t="s">
        <v>34</v>
      </c>
      <c r="AX353" s="14" t="s">
        <v>74</v>
      </c>
      <c r="AY353" s="248" t="s">
        <v>158</v>
      </c>
    </row>
    <row r="354" s="13" customFormat="1">
      <c r="A354" s="13"/>
      <c r="B354" s="228"/>
      <c r="C354" s="229"/>
      <c r="D354" s="221" t="s">
        <v>172</v>
      </c>
      <c r="E354" s="230" t="s">
        <v>19</v>
      </c>
      <c r="F354" s="231" t="s">
        <v>532</v>
      </c>
      <c r="G354" s="229"/>
      <c r="H354" s="232">
        <v>-1.1000000000000001</v>
      </c>
      <c r="I354" s="233"/>
      <c r="J354" s="229"/>
      <c r="K354" s="229"/>
      <c r="L354" s="234"/>
      <c r="M354" s="235"/>
      <c r="N354" s="236"/>
      <c r="O354" s="236"/>
      <c r="P354" s="236"/>
      <c r="Q354" s="236"/>
      <c r="R354" s="236"/>
      <c r="S354" s="236"/>
      <c r="T354" s="23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8" t="s">
        <v>172</v>
      </c>
      <c r="AU354" s="238" t="s">
        <v>83</v>
      </c>
      <c r="AV354" s="13" t="s">
        <v>83</v>
      </c>
      <c r="AW354" s="13" t="s">
        <v>34</v>
      </c>
      <c r="AX354" s="13" t="s">
        <v>74</v>
      </c>
      <c r="AY354" s="238" t="s">
        <v>158</v>
      </c>
    </row>
    <row r="355" s="14" customFormat="1">
      <c r="A355" s="14"/>
      <c r="B355" s="239"/>
      <c r="C355" s="240"/>
      <c r="D355" s="221" t="s">
        <v>172</v>
      </c>
      <c r="E355" s="241" t="s">
        <v>19</v>
      </c>
      <c r="F355" s="242" t="s">
        <v>511</v>
      </c>
      <c r="G355" s="240"/>
      <c r="H355" s="241" t="s">
        <v>19</v>
      </c>
      <c r="I355" s="243"/>
      <c r="J355" s="240"/>
      <c r="K355" s="240"/>
      <c r="L355" s="244"/>
      <c r="M355" s="245"/>
      <c r="N355" s="246"/>
      <c r="O355" s="246"/>
      <c r="P355" s="246"/>
      <c r="Q355" s="246"/>
      <c r="R355" s="246"/>
      <c r="S355" s="246"/>
      <c r="T355" s="24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8" t="s">
        <v>172</v>
      </c>
      <c r="AU355" s="248" t="s">
        <v>83</v>
      </c>
      <c r="AV355" s="14" t="s">
        <v>79</v>
      </c>
      <c r="AW355" s="14" t="s">
        <v>34</v>
      </c>
      <c r="AX355" s="14" t="s">
        <v>74</v>
      </c>
      <c r="AY355" s="248" t="s">
        <v>158</v>
      </c>
    </row>
    <row r="356" s="13" customFormat="1">
      <c r="A356" s="13"/>
      <c r="B356" s="228"/>
      <c r="C356" s="229"/>
      <c r="D356" s="221" t="s">
        <v>172</v>
      </c>
      <c r="E356" s="230" t="s">
        <v>19</v>
      </c>
      <c r="F356" s="231" t="s">
        <v>512</v>
      </c>
      <c r="G356" s="229"/>
      <c r="H356" s="232">
        <v>-0.11</v>
      </c>
      <c r="I356" s="233"/>
      <c r="J356" s="229"/>
      <c r="K356" s="229"/>
      <c r="L356" s="234"/>
      <c r="M356" s="235"/>
      <c r="N356" s="236"/>
      <c r="O356" s="236"/>
      <c r="P356" s="236"/>
      <c r="Q356" s="236"/>
      <c r="R356" s="236"/>
      <c r="S356" s="236"/>
      <c r="T356" s="23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8" t="s">
        <v>172</v>
      </c>
      <c r="AU356" s="238" t="s">
        <v>83</v>
      </c>
      <c r="AV356" s="13" t="s">
        <v>83</v>
      </c>
      <c r="AW356" s="13" t="s">
        <v>34</v>
      </c>
      <c r="AX356" s="13" t="s">
        <v>74</v>
      </c>
      <c r="AY356" s="238" t="s">
        <v>158</v>
      </c>
    </row>
    <row r="357" s="15" customFormat="1">
      <c r="A357" s="15"/>
      <c r="B357" s="249"/>
      <c r="C357" s="250"/>
      <c r="D357" s="221" t="s">
        <v>172</v>
      </c>
      <c r="E357" s="251" t="s">
        <v>19</v>
      </c>
      <c r="F357" s="252" t="s">
        <v>265</v>
      </c>
      <c r="G357" s="250"/>
      <c r="H357" s="253">
        <v>18.364000000000001</v>
      </c>
      <c r="I357" s="254"/>
      <c r="J357" s="250"/>
      <c r="K357" s="250"/>
      <c r="L357" s="255"/>
      <c r="M357" s="256"/>
      <c r="N357" s="257"/>
      <c r="O357" s="257"/>
      <c r="P357" s="257"/>
      <c r="Q357" s="257"/>
      <c r="R357" s="257"/>
      <c r="S357" s="257"/>
      <c r="T357" s="25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9" t="s">
        <v>172</v>
      </c>
      <c r="AU357" s="259" t="s">
        <v>83</v>
      </c>
      <c r="AV357" s="15" t="s">
        <v>166</v>
      </c>
      <c r="AW357" s="15" t="s">
        <v>34</v>
      </c>
      <c r="AX357" s="15" t="s">
        <v>79</v>
      </c>
      <c r="AY357" s="259" t="s">
        <v>158</v>
      </c>
    </row>
    <row r="358" s="13" customFormat="1">
      <c r="A358" s="13"/>
      <c r="B358" s="228"/>
      <c r="C358" s="229"/>
      <c r="D358" s="221" t="s">
        <v>172</v>
      </c>
      <c r="E358" s="229"/>
      <c r="F358" s="231" t="s">
        <v>537</v>
      </c>
      <c r="G358" s="229"/>
      <c r="H358" s="232">
        <v>19.282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8" t="s">
        <v>172</v>
      </c>
      <c r="AU358" s="238" t="s">
        <v>83</v>
      </c>
      <c r="AV358" s="13" t="s">
        <v>83</v>
      </c>
      <c r="AW358" s="13" t="s">
        <v>4</v>
      </c>
      <c r="AX358" s="13" t="s">
        <v>79</v>
      </c>
      <c r="AY358" s="238" t="s">
        <v>158</v>
      </c>
    </row>
    <row r="359" s="2" customFormat="1" ht="37.8" customHeight="1">
      <c r="A359" s="41"/>
      <c r="B359" s="42"/>
      <c r="C359" s="208" t="s">
        <v>538</v>
      </c>
      <c r="D359" s="208" t="s">
        <v>162</v>
      </c>
      <c r="E359" s="209" t="s">
        <v>539</v>
      </c>
      <c r="F359" s="210" t="s">
        <v>540</v>
      </c>
      <c r="G359" s="211" t="s">
        <v>88</v>
      </c>
      <c r="H359" s="212">
        <v>1.1000000000000001</v>
      </c>
      <c r="I359" s="213"/>
      <c r="J359" s="214">
        <f>ROUND(I359*H359,2)</f>
        <v>0</v>
      </c>
      <c r="K359" s="210" t="s">
        <v>165</v>
      </c>
      <c r="L359" s="47"/>
      <c r="M359" s="215" t="s">
        <v>19</v>
      </c>
      <c r="N359" s="216" t="s">
        <v>45</v>
      </c>
      <c r="O359" s="87"/>
      <c r="P359" s="217">
        <f>O359*H359</f>
        <v>0</v>
      </c>
      <c r="Q359" s="217">
        <v>0.0060000000000000001</v>
      </c>
      <c r="R359" s="217">
        <f>Q359*H359</f>
        <v>0.0066000000000000008</v>
      </c>
      <c r="S359" s="217">
        <v>0</v>
      </c>
      <c r="T359" s="218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9" t="s">
        <v>274</v>
      </c>
      <c r="AT359" s="219" t="s">
        <v>162</v>
      </c>
      <c r="AU359" s="219" t="s">
        <v>83</v>
      </c>
      <c r="AY359" s="20" t="s">
        <v>158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79</v>
      </c>
      <c r="BK359" s="220">
        <f>ROUND(I359*H359,2)</f>
        <v>0</v>
      </c>
      <c r="BL359" s="20" t="s">
        <v>274</v>
      </c>
      <c r="BM359" s="219" t="s">
        <v>541</v>
      </c>
    </row>
    <row r="360" s="2" customFormat="1">
      <c r="A360" s="41"/>
      <c r="B360" s="42"/>
      <c r="C360" s="43"/>
      <c r="D360" s="221" t="s">
        <v>168</v>
      </c>
      <c r="E360" s="43"/>
      <c r="F360" s="222" t="s">
        <v>542</v>
      </c>
      <c r="G360" s="43"/>
      <c r="H360" s="43"/>
      <c r="I360" s="223"/>
      <c r="J360" s="43"/>
      <c r="K360" s="43"/>
      <c r="L360" s="47"/>
      <c r="M360" s="224"/>
      <c r="N360" s="225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168</v>
      </c>
      <c r="AU360" s="20" t="s">
        <v>83</v>
      </c>
    </row>
    <row r="361" s="2" customFormat="1">
      <c r="A361" s="41"/>
      <c r="B361" s="42"/>
      <c r="C361" s="43"/>
      <c r="D361" s="226" t="s">
        <v>170</v>
      </c>
      <c r="E361" s="43"/>
      <c r="F361" s="227" t="s">
        <v>543</v>
      </c>
      <c r="G361" s="43"/>
      <c r="H361" s="43"/>
      <c r="I361" s="223"/>
      <c r="J361" s="43"/>
      <c r="K361" s="43"/>
      <c r="L361" s="47"/>
      <c r="M361" s="224"/>
      <c r="N361" s="225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170</v>
      </c>
      <c r="AU361" s="20" t="s">
        <v>83</v>
      </c>
    </row>
    <row r="362" s="13" customFormat="1">
      <c r="A362" s="13"/>
      <c r="B362" s="228"/>
      <c r="C362" s="229"/>
      <c r="D362" s="221" t="s">
        <v>172</v>
      </c>
      <c r="E362" s="230" t="s">
        <v>19</v>
      </c>
      <c r="F362" s="231" t="s">
        <v>114</v>
      </c>
      <c r="G362" s="229"/>
      <c r="H362" s="232">
        <v>1.1000000000000001</v>
      </c>
      <c r="I362" s="233"/>
      <c r="J362" s="229"/>
      <c r="K362" s="229"/>
      <c r="L362" s="234"/>
      <c r="M362" s="235"/>
      <c r="N362" s="236"/>
      <c r="O362" s="236"/>
      <c r="P362" s="236"/>
      <c r="Q362" s="236"/>
      <c r="R362" s="236"/>
      <c r="S362" s="236"/>
      <c r="T362" s="23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8" t="s">
        <v>172</v>
      </c>
      <c r="AU362" s="238" t="s">
        <v>83</v>
      </c>
      <c r="AV362" s="13" t="s">
        <v>83</v>
      </c>
      <c r="AW362" s="13" t="s">
        <v>34</v>
      </c>
      <c r="AX362" s="13" t="s">
        <v>79</v>
      </c>
      <c r="AY362" s="238" t="s">
        <v>158</v>
      </c>
    </row>
    <row r="363" s="2" customFormat="1" ht="33" customHeight="1">
      <c r="A363" s="41"/>
      <c r="B363" s="42"/>
      <c r="C363" s="262" t="s">
        <v>544</v>
      </c>
      <c r="D363" s="262" t="s">
        <v>475</v>
      </c>
      <c r="E363" s="263" t="s">
        <v>545</v>
      </c>
      <c r="F363" s="264" t="s">
        <v>546</v>
      </c>
      <c r="G363" s="265" t="s">
        <v>88</v>
      </c>
      <c r="H363" s="266">
        <v>1.155</v>
      </c>
      <c r="I363" s="267"/>
      <c r="J363" s="268">
        <f>ROUND(I363*H363,2)</f>
        <v>0</v>
      </c>
      <c r="K363" s="264" t="s">
        <v>165</v>
      </c>
      <c r="L363" s="269"/>
      <c r="M363" s="270" t="s">
        <v>19</v>
      </c>
      <c r="N363" s="271" t="s">
        <v>45</v>
      </c>
      <c r="O363" s="87"/>
      <c r="P363" s="217">
        <f>O363*H363</f>
        <v>0</v>
      </c>
      <c r="Q363" s="217">
        <v>0.021999999999999999</v>
      </c>
      <c r="R363" s="217">
        <f>Q363*H363</f>
        <v>0.025409999999999999</v>
      </c>
      <c r="S363" s="217">
        <v>0</v>
      </c>
      <c r="T363" s="218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9" t="s">
        <v>403</v>
      </c>
      <c r="AT363" s="219" t="s">
        <v>475</v>
      </c>
      <c r="AU363" s="219" t="s">
        <v>83</v>
      </c>
      <c r="AY363" s="20" t="s">
        <v>158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79</v>
      </c>
      <c r="BK363" s="220">
        <f>ROUND(I363*H363,2)</f>
        <v>0</v>
      </c>
      <c r="BL363" s="20" t="s">
        <v>274</v>
      </c>
      <c r="BM363" s="219" t="s">
        <v>547</v>
      </c>
    </row>
    <row r="364" s="2" customFormat="1">
      <c r="A364" s="41"/>
      <c r="B364" s="42"/>
      <c r="C364" s="43"/>
      <c r="D364" s="221" t="s">
        <v>168</v>
      </c>
      <c r="E364" s="43"/>
      <c r="F364" s="222" t="s">
        <v>546</v>
      </c>
      <c r="G364" s="43"/>
      <c r="H364" s="43"/>
      <c r="I364" s="223"/>
      <c r="J364" s="43"/>
      <c r="K364" s="43"/>
      <c r="L364" s="47"/>
      <c r="M364" s="224"/>
      <c r="N364" s="225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168</v>
      </c>
      <c r="AU364" s="20" t="s">
        <v>83</v>
      </c>
    </row>
    <row r="365" s="13" customFormat="1">
      <c r="A365" s="13"/>
      <c r="B365" s="228"/>
      <c r="C365" s="229"/>
      <c r="D365" s="221" t="s">
        <v>172</v>
      </c>
      <c r="E365" s="230" t="s">
        <v>19</v>
      </c>
      <c r="F365" s="231" t="s">
        <v>114</v>
      </c>
      <c r="G365" s="229"/>
      <c r="H365" s="232">
        <v>1.1000000000000001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8" t="s">
        <v>172</v>
      </c>
      <c r="AU365" s="238" t="s">
        <v>83</v>
      </c>
      <c r="AV365" s="13" t="s">
        <v>83</v>
      </c>
      <c r="AW365" s="13" t="s">
        <v>34</v>
      </c>
      <c r="AX365" s="13" t="s">
        <v>79</v>
      </c>
      <c r="AY365" s="238" t="s">
        <v>158</v>
      </c>
    </row>
    <row r="366" s="13" customFormat="1">
      <c r="A366" s="13"/>
      <c r="B366" s="228"/>
      <c r="C366" s="229"/>
      <c r="D366" s="221" t="s">
        <v>172</v>
      </c>
      <c r="E366" s="229"/>
      <c r="F366" s="231" t="s">
        <v>548</v>
      </c>
      <c r="G366" s="229"/>
      <c r="H366" s="232">
        <v>1.155</v>
      </c>
      <c r="I366" s="233"/>
      <c r="J366" s="229"/>
      <c r="K366" s="229"/>
      <c r="L366" s="234"/>
      <c r="M366" s="235"/>
      <c r="N366" s="236"/>
      <c r="O366" s="236"/>
      <c r="P366" s="236"/>
      <c r="Q366" s="236"/>
      <c r="R366" s="236"/>
      <c r="S366" s="236"/>
      <c r="T366" s="23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8" t="s">
        <v>172</v>
      </c>
      <c r="AU366" s="238" t="s">
        <v>83</v>
      </c>
      <c r="AV366" s="13" t="s">
        <v>83</v>
      </c>
      <c r="AW366" s="13" t="s">
        <v>4</v>
      </c>
      <c r="AX366" s="13" t="s">
        <v>79</v>
      </c>
      <c r="AY366" s="238" t="s">
        <v>158</v>
      </c>
    </row>
    <row r="367" s="2" customFormat="1" ht="24.15" customHeight="1">
      <c r="A367" s="41"/>
      <c r="B367" s="42"/>
      <c r="C367" s="208" t="s">
        <v>549</v>
      </c>
      <c r="D367" s="208" t="s">
        <v>162</v>
      </c>
      <c r="E367" s="209" t="s">
        <v>550</v>
      </c>
      <c r="F367" s="210" t="s">
        <v>551</v>
      </c>
      <c r="G367" s="211" t="s">
        <v>88</v>
      </c>
      <c r="H367" s="212">
        <v>19.463999999999999</v>
      </c>
      <c r="I367" s="213"/>
      <c r="J367" s="214">
        <f>ROUND(I367*H367,2)</f>
        <v>0</v>
      </c>
      <c r="K367" s="210" t="s">
        <v>165</v>
      </c>
      <c r="L367" s="47"/>
      <c r="M367" s="215" t="s">
        <v>19</v>
      </c>
      <c r="N367" s="216" t="s">
        <v>45</v>
      </c>
      <c r="O367" s="87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9" t="s">
        <v>274</v>
      </c>
      <c r="AT367" s="219" t="s">
        <v>162</v>
      </c>
      <c r="AU367" s="219" t="s">
        <v>83</v>
      </c>
      <c r="AY367" s="20" t="s">
        <v>158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79</v>
      </c>
      <c r="BK367" s="220">
        <f>ROUND(I367*H367,2)</f>
        <v>0</v>
      </c>
      <c r="BL367" s="20" t="s">
        <v>274</v>
      </c>
      <c r="BM367" s="219" t="s">
        <v>552</v>
      </c>
    </row>
    <row r="368" s="2" customFormat="1">
      <c r="A368" s="41"/>
      <c r="B368" s="42"/>
      <c r="C368" s="43"/>
      <c r="D368" s="221" t="s">
        <v>168</v>
      </c>
      <c r="E368" s="43"/>
      <c r="F368" s="222" t="s">
        <v>553</v>
      </c>
      <c r="G368" s="43"/>
      <c r="H368" s="43"/>
      <c r="I368" s="223"/>
      <c r="J368" s="43"/>
      <c r="K368" s="43"/>
      <c r="L368" s="47"/>
      <c r="M368" s="224"/>
      <c r="N368" s="225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168</v>
      </c>
      <c r="AU368" s="20" t="s">
        <v>83</v>
      </c>
    </row>
    <row r="369" s="2" customFormat="1">
      <c r="A369" s="41"/>
      <c r="B369" s="42"/>
      <c r="C369" s="43"/>
      <c r="D369" s="226" t="s">
        <v>170</v>
      </c>
      <c r="E369" s="43"/>
      <c r="F369" s="227" t="s">
        <v>554</v>
      </c>
      <c r="G369" s="43"/>
      <c r="H369" s="43"/>
      <c r="I369" s="223"/>
      <c r="J369" s="43"/>
      <c r="K369" s="43"/>
      <c r="L369" s="47"/>
      <c r="M369" s="224"/>
      <c r="N369" s="225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170</v>
      </c>
      <c r="AU369" s="20" t="s">
        <v>83</v>
      </c>
    </row>
    <row r="370" s="13" customFormat="1">
      <c r="A370" s="13"/>
      <c r="B370" s="228"/>
      <c r="C370" s="229"/>
      <c r="D370" s="221" t="s">
        <v>172</v>
      </c>
      <c r="E370" s="230" t="s">
        <v>19</v>
      </c>
      <c r="F370" s="231" t="s">
        <v>103</v>
      </c>
      <c r="G370" s="229"/>
      <c r="H370" s="232">
        <v>19.574000000000002</v>
      </c>
      <c r="I370" s="233"/>
      <c r="J370" s="229"/>
      <c r="K370" s="229"/>
      <c r="L370" s="234"/>
      <c r="M370" s="235"/>
      <c r="N370" s="236"/>
      <c r="O370" s="236"/>
      <c r="P370" s="236"/>
      <c r="Q370" s="236"/>
      <c r="R370" s="236"/>
      <c r="S370" s="236"/>
      <c r="T370" s="23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8" t="s">
        <v>172</v>
      </c>
      <c r="AU370" s="238" t="s">
        <v>83</v>
      </c>
      <c r="AV370" s="13" t="s">
        <v>83</v>
      </c>
      <c r="AW370" s="13" t="s">
        <v>34</v>
      </c>
      <c r="AX370" s="13" t="s">
        <v>74</v>
      </c>
      <c r="AY370" s="238" t="s">
        <v>158</v>
      </c>
    </row>
    <row r="371" s="14" customFormat="1">
      <c r="A371" s="14"/>
      <c r="B371" s="239"/>
      <c r="C371" s="240"/>
      <c r="D371" s="221" t="s">
        <v>172</v>
      </c>
      <c r="E371" s="241" t="s">
        <v>19</v>
      </c>
      <c r="F371" s="242" t="s">
        <v>511</v>
      </c>
      <c r="G371" s="240"/>
      <c r="H371" s="241" t="s">
        <v>19</v>
      </c>
      <c r="I371" s="243"/>
      <c r="J371" s="240"/>
      <c r="K371" s="240"/>
      <c r="L371" s="244"/>
      <c r="M371" s="245"/>
      <c r="N371" s="246"/>
      <c r="O371" s="246"/>
      <c r="P371" s="246"/>
      <c r="Q371" s="246"/>
      <c r="R371" s="246"/>
      <c r="S371" s="246"/>
      <c r="T371" s="24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8" t="s">
        <v>172</v>
      </c>
      <c r="AU371" s="248" t="s">
        <v>83</v>
      </c>
      <c r="AV371" s="14" t="s">
        <v>79</v>
      </c>
      <c r="AW371" s="14" t="s">
        <v>34</v>
      </c>
      <c r="AX371" s="14" t="s">
        <v>74</v>
      </c>
      <c r="AY371" s="248" t="s">
        <v>158</v>
      </c>
    </row>
    <row r="372" s="13" customFormat="1">
      <c r="A372" s="13"/>
      <c r="B372" s="228"/>
      <c r="C372" s="229"/>
      <c r="D372" s="221" t="s">
        <v>172</v>
      </c>
      <c r="E372" s="230" t="s">
        <v>19</v>
      </c>
      <c r="F372" s="231" t="s">
        <v>512</v>
      </c>
      <c r="G372" s="229"/>
      <c r="H372" s="232">
        <v>-0.11</v>
      </c>
      <c r="I372" s="233"/>
      <c r="J372" s="229"/>
      <c r="K372" s="229"/>
      <c r="L372" s="234"/>
      <c r="M372" s="235"/>
      <c r="N372" s="236"/>
      <c r="O372" s="236"/>
      <c r="P372" s="236"/>
      <c r="Q372" s="236"/>
      <c r="R372" s="236"/>
      <c r="S372" s="236"/>
      <c r="T372" s="23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8" t="s">
        <v>172</v>
      </c>
      <c r="AU372" s="238" t="s">
        <v>83</v>
      </c>
      <c r="AV372" s="13" t="s">
        <v>83</v>
      </c>
      <c r="AW372" s="13" t="s">
        <v>34</v>
      </c>
      <c r="AX372" s="13" t="s">
        <v>74</v>
      </c>
      <c r="AY372" s="238" t="s">
        <v>158</v>
      </c>
    </row>
    <row r="373" s="15" customFormat="1">
      <c r="A373" s="15"/>
      <c r="B373" s="249"/>
      <c r="C373" s="250"/>
      <c r="D373" s="221" t="s">
        <v>172</v>
      </c>
      <c r="E373" s="251" t="s">
        <v>19</v>
      </c>
      <c r="F373" s="252" t="s">
        <v>265</v>
      </c>
      <c r="G373" s="250"/>
      <c r="H373" s="253">
        <v>19.463999999999999</v>
      </c>
      <c r="I373" s="254"/>
      <c r="J373" s="250"/>
      <c r="K373" s="250"/>
      <c r="L373" s="255"/>
      <c r="M373" s="256"/>
      <c r="N373" s="257"/>
      <c r="O373" s="257"/>
      <c r="P373" s="257"/>
      <c r="Q373" s="257"/>
      <c r="R373" s="257"/>
      <c r="S373" s="257"/>
      <c r="T373" s="258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9" t="s">
        <v>172</v>
      </c>
      <c r="AU373" s="259" t="s">
        <v>83</v>
      </c>
      <c r="AV373" s="15" t="s">
        <v>166</v>
      </c>
      <c r="AW373" s="15" t="s">
        <v>34</v>
      </c>
      <c r="AX373" s="15" t="s">
        <v>79</v>
      </c>
      <c r="AY373" s="259" t="s">
        <v>158</v>
      </c>
    </row>
    <row r="374" s="2" customFormat="1" ht="24.15" customHeight="1">
      <c r="A374" s="41"/>
      <c r="B374" s="42"/>
      <c r="C374" s="208" t="s">
        <v>555</v>
      </c>
      <c r="D374" s="208" t="s">
        <v>162</v>
      </c>
      <c r="E374" s="209" t="s">
        <v>556</v>
      </c>
      <c r="F374" s="210" t="s">
        <v>557</v>
      </c>
      <c r="G374" s="211" t="s">
        <v>88</v>
      </c>
      <c r="H374" s="212">
        <v>19.463999999999999</v>
      </c>
      <c r="I374" s="213"/>
      <c r="J374" s="214">
        <f>ROUND(I374*H374,2)</f>
        <v>0</v>
      </c>
      <c r="K374" s="210" t="s">
        <v>165</v>
      </c>
      <c r="L374" s="47"/>
      <c r="M374" s="215" t="s">
        <v>19</v>
      </c>
      <c r="N374" s="216" t="s">
        <v>45</v>
      </c>
      <c r="O374" s="87"/>
      <c r="P374" s="217">
        <f>O374*H374</f>
        <v>0</v>
      </c>
      <c r="Q374" s="217">
        <v>0.0015</v>
      </c>
      <c r="R374" s="217">
        <f>Q374*H374</f>
        <v>0.029196</v>
      </c>
      <c r="S374" s="217">
        <v>0</v>
      </c>
      <c r="T374" s="218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9" t="s">
        <v>274</v>
      </c>
      <c r="AT374" s="219" t="s">
        <v>162</v>
      </c>
      <c r="AU374" s="219" t="s">
        <v>83</v>
      </c>
      <c r="AY374" s="20" t="s">
        <v>158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0" t="s">
        <v>79</v>
      </c>
      <c r="BK374" s="220">
        <f>ROUND(I374*H374,2)</f>
        <v>0</v>
      </c>
      <c r="BL374" s="20" t="s">
        <v>274</v>
      </c>
      <c r="BM374" s="219" t="s">
        <v>558</v>
      </c>
    </row>
    <row r="375" s="2" customFormat="1">
      <c r="A375" s="41"/>
      <c r="B375" s="42"/>
      <c r="C375" s="43"/>
      <c r="D375" s="221" t="s">
        <v>168</v>
      </c>
      <c r="E375" s="43"/>
      <c r="F375" s="222" t="s">
        <v>559</v>
      </c>
      <c r="G375" s="43"/>
      <c r="H375" s="43"/>
      <c r="I375" s="223"/>
      <c r="J375" s="43"/>
      <c r="K375" s="43"/>
      <c r="L375" s="47"/>
      <c r="M375" s="224"/>
      <c r="N375" s="225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168</v>
      </c>
      <c r="AU375" s="20" t="s">
        <v>83</v>
      </c>
    </row>
    <row r="376" s="2" customFormat="1">
      <c r="A376" s="41"/>
      <c r="B376" s="42"/>
      <c r="C376" s="43"/>
      <c r="D376" s="226" t="s">
        <v>170</v>
      </c>
      <c r="E376" s="43"/>
      <c r="F376" s="227" t="s">
        <v>560</v>
      </c>
      <c r="G376" s="43"/>
      <c r="H376" s="43"/>
      <c r="I376" s="223"/>
      <c r="J376" s="43"/>
      <c r="K376" s="43"/>
      <c r="L376" s="47"/>
      <c r="M376" s="224"/>
      <c r="N376" s="225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170</v>
      </c>
      <c r="AU376" s="20" t="s">
        <v>83</v>
      </c>
    </row>
    <row r="377" s="13" customFormat="1">
      <c r="A377" s="13"/>
      <c r="B377" s="228"/>
      <c r="C377" s="229"/>
      <c r="D377" s="221" t="s">
        <v>172</v>
      </c>
      <c r="E377" s="230" t="s">
        <v>19</v>
      </c>
      <c r="F377" s="231" t="s">
        <v>103</v>
      </c>
      <c r="G377" s="229"/>
      <c r="H377" s="232">
        <v>19.574000000000002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8" t="s">
        <v>172</v>
      </c>
      <c r="AU377" s="238" t="s">
        <v>83</v>
      </c>
      <c r="AV377" s="13" t="s">
        <v>83</v>
      </c>
      <c r="AW377" s="13" t="s">
        <v>34</v>
      </c>
      <c r="AX377" s="13" t="s">
        <v>74</v>
      </c>
      <c r="AY377" s="238" t="s">
        <v>158</v>
      </c>
    </row>
    <row r="378" s="14" customFormat="1">
      <c r="A378" s="14"/>
      <c r="B378" s="239"/>
      <c r="C378" s="240"/>
      <c r="D378" s="221" t="s">
        <v>172</v>
      </c>
      <c r="E378" s="241" t="s">
        <v>19</v>
      </c>
      <c r="F378" s="242" t="s">
        <v>511</v>
      </c>
      <c r="G378" s="240"/>
      <c r="H378" s="241" t="s">
        <v>19</v>
      </c>
      <c r="I378" s="243"/>
      <c r="J378" s="240"/>
      <c r="K378" s="240"/>
      <c r="L378" s="244"/>
      <c r="M378" s="245"/>
      <c r="N378" s="246"/>
      <c r="O378" s="246"/>
      <c r="P378" s="246"/>
      <c r="Q378" s="246"/>
      <c r="R378" s="246"/>
      <c r="S378" s="246"/>
      <c r="T378" s="24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8" t="s">
        <v>172</v>
      </c>
      <c r="AU378" s="248" t="s">
        <v>83</v>
      </c>
      <c r="AV378" s="14" t="s">
        <v>79</v>
      </c>
      <c r="AW378" s="14" t="s">
        <v>34</v>
      </c>
      <c r="AX378" s="14" t="s">
        <v>74</v>
      </c>
      <c r="AY378" s="248" t="s">
        <v>158</v>
      </c>
    </row>
    <row r="379" s="13" customFormat="1">
      <c r="A379" s="13"/>
      <c r="B379" s="228"/>
      <c r="C379" s="229"/>
      <c r="D379" s="221" t="s">
        <v>172</v>
      </c>
      <c r="E379" s="230" t="s">
        <v>19</v>
      </c>
      <c r="F379" s="231" t="s">
        <v>512</v>
      </c>
      <c r="G379" s="229"/>
      <c r="H379" s="232">
        <v>-0.11</v>
      </c>
      <c r="I379" s="233"/>
      <c r="J379" s="229"/>
      <c r="K379" s="229"/>
      <c r="L379" s="234"/>
      <c r="M379" s="235"/>
      <c r="N379" s="236"/>
      <c r="O379" s="236"/>
      <c r="P379" s="236"/>
      <c r="Q379" s="236"/>
      <c r="R379" s="236"/>
      <c r="S379" s="236"/>
      <c r="T379" s="23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8" t="s">
        <v>172</v>
      </c>
      <c r="AU379" s="238" t="s">
        <v>83</v>
      </c>
      <c r="AV379" s="13" t="s">
        <v>83</v>
      </c>
      <c r="AW379" s="13" t="s">
        <v>34</v>
      </c>
      <c r="AX379" s="13" t="s">
        <v>74</v>
      </c>
      <c r="AY379" s="238" t="s">
        <v>158</v>
      </c>
    </row>
    <row r="380" s="2" customFormat="1" ht="16.5" customHeight="1">
      <c r="A380" s="41"/>
      <c r="B380" s="42"/>
      <c r="C380" s="208" t="s">
        <v>561</v>
      </c>
      <c r="D380" s="208" t="s">
        <v>162</v>
      </c>
      <c r="E380" s="209" t="s">
        <v>562</v>
      </c>
      <c r="F380" s="210" t="s">
        <v>563</v>
      </c>
      <c r="G380" s="211" t="s">
        <v>175</v>
      </c>
      <c r="H380" s="212">
        <v>29.379999999999999</v>
      </c>
      <c r="I380" s="213"/>
      <c r="J380" s="214">
        <f>ROUND(I380*H380,2)</f>
        <v>0</v>
      </c>
      <c r="K380" s="210" t="s">
        <v>165</v>
      </c>
      <c r="L380" s="47"/>
      <c r="M380" s="215" t="s">
        <v>19</v>
      </c>
      <c r="N380" s="216" t="s">
        <v>45</v>
      </c>
      <c r="O380" s="87"/>
      <c r="P380" s="217">
        <f>O380*H380</f>
        <v>0</v>
      </c>
      <c r="Q380" s="217">
        <v>3.0000000000000001E-05</v>
      </c>
      <c r="R380" s="217">
        <f>Q380*H380</f>
        <v>0.00088139999999999996</v>
      </c>
      <c r="S380" s="217">
        <v>0</v>
      </c>
      <c r="T380" s="218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9" t="s">
        <v>274</v>
      </c>
      <c r="AT380" s="219" t="s">
        <v>162</v>
      </c>
      <c r="AU380" s="219" t="s">
        <v>83</v>
      </c>
      <c r="AY380" s="20" t="s">
        <v>158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79</v>
      </c>
      <c r="BK380" s="220">
        <f>ROUND(I380*H380,2)</f>
        <v>0</v>
      </c>
      <c r="BL380" s="20" t="s">
        <v>274</v>
      </c>
      <c r="BM380" s="219" t="s">
        <v>564</v>
      </c>
    </row>
    <row r="381" s="2" customFormat="1">
      <c r="A381" s="41"/>
      <c r="B381" s="42"/>
      <c r="C381" s="43"/>
      <c r="D381" s="221" t="s">
        <v>168</v>
      </c>
      <c r="E381" s="43"/>
      <c r="F381" s="222" t="s">
        <v>565</v>
      </c>
      <c r="G381" s="43"/>
      <c r="H381" s="43"/>
      <c r="I381" s="223"/>
      <c r="J381" s="43"/>
      <c r="K381" s="43"/>
      <c r="L381" s="47"/>
      <c r="M381" s="224"/>
      <c r="N381" s="225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168</v>
      </c>
      <c r="AU381" s="20" t="s">
        <v>83</v>
      </c>
    </row>
    <row r="382" s="2" customFormat="1">
      <c r="A382" s="41"/>
      <c r="B382" s="42"/>
      <c r="C382" s="43"/>
      <c r="D382" s="226" t="s">
        <v>170</v>
      </c>
      <c r="E382" s="43"/>
      <c r="F382" s="227" t="s">
        <v>566</v>
      </c>
      <c r="G382" s="43"/>
      <c r="H382" s="43"/>
      <c r="I382" s="223"/>
      <c r="J382" s="43"/>
      <c r="K382" s="43"/>
      <c r="L382" s="47"/>
      <c r="M382" s="224"/>
      <c r="N382" s="225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170</v>
      </c>
      <c r="AU382" s="20" t="s">
        <v>83</v>
      </c>
    </row>
    <row r="383" s="13" customFormat="1">
      <c r="A383" s="13"/>
      <c r="B383" s="228"/>
      <c r="C383" s="229"/>
      <c r="D383" s="221" t="s">
        <v>172</v>
      </c>
      <c r="E383" s="230" t="s">
        <v>19</v>
      </c>
      <c r="F383" s="231" t="s">
        <v>100</v>
      </c>
      <c r="G383" s="229"/>
      <c r="H383" s="232">
        <v>29.379999999999999</v>
      </c>
      <c r="I383" s="233"/>
      <c r="J383" s="229"/>
      <c r="K383" s="229"/>
      <c r="L383" s="234"/>
      <c r="M383" s="235"/>
      <c r="N383" s="236"/>
      <c r="O383" s="236"/>
      <c r="P383" s="236"/>
      <c r="Q383" s="236"/>
      <c r="R383" s="236"/>
      <c r="S383" s="236"/>
      <c r="T383" s="23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8" t="s">
        <v>172</v>
      </c>
      <c r="AU383" s="238" t="s">
        <v>83</v>
      </c>
      <c r="AV383" s="13" t="s">
        <v>83</v>
      </c>
      <c r="AW383" s="13" t="s">
        <v>34</v>
      </c>
      <c r="AX383" s="13" t="s">
        <v>79</v>
      </c>
      <c r="AY383" s="238" t="s">
        <v>158</v>
      </c>
    </row>
    <row r="384" s="2" customFormat="1" ht="21.75" customHeight="1">
      <c r="A384" s="41"/>
      <c r="B384" s="42"/>
      <c r="C384" s="208" t="s">
        <v>567</v>
      </c>
      <c r="D384" s="208" t="s">
        <v>162</v>
      </c>
      <c r="E384" s="209" t="s">
        <v>568</v>
      </c>
      <c r="F384" s="210" t="s">
        <v>569</v>
      </c>
      <c r="G384" s="211" t="s">
        <v>175</v>
      </c>
      <c r="H384" s="212">
        <v>16.489999999999998</v>
      </c>
      <c r="I384" s="213"/>
      <c r="J384" s="214">
        <f>ROUND(I384*H384,2)</f>
        <v>0</v>
      </c>
      <c r="K384" s="210" t="s">
        <v>165</v>
      </c>
      <c r="L384" s="47"/>
      <c r="M384" s="215" t="s">
        <v>19</v>
      </c>
      <c r="N384" s="216" t="s">
        <v>45</v>
      </c>
      <c r="O384" s="87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9" t="s">
        <v>274</v>
      </c>
      <c r="AT384" s="219" t="s">
        <v>162</v>
      </c>
      <c r="AU384" s="219" t="s">
        <v>83</v>
      </c>
      <c r="AY384" s="20" t="s">
        <v>158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79</v>
      </c>
      <c r="BK384" s="220">
        <f>ROUND(I384*H384,2)</f>
        <v>0</v>
      </c>
      <c r="BL384" s="20" t="s">
        <v>274</v>
      </c>
      <c r="BM384" s="219" t="s">
        <v>570</v>
      </c>
    </row>
    <row r="385" s="2" customFormat="1">
      <c r="A385" s="41"/>
      <c r="B385" s="42"/>
      <c r="C385" s="43"/>
      <c r="D385" s="221" t="s">
        <v>168</v>
      </c>
      <c r="E385" s="43"/>
      <c r="F385" s="222" t="s">
        <v>571</v>
      </c>
      <c r="G385" s="43"/>
      <c r="H385" s="43"/>
      <c r="I385" s="223"/>
      <c r="J385" s="43"/>
      <c r="K385" s="43"/>
      <c r="L385" s="47"/>
      <c r="M385" s="224"/>
      <c r="N385" s="225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168</v>
      </c>
      <c r="AU385" s="20" t="s">
        <v>83</v>
      </c>
    </row>
    <row r="386" s="2" customFormat="1">
      <c r="A386" s="41"/>
      <c r="B386" s="42"/>
      <c r="C386" s="43"/>
      <c r="D386" s="226" t="s">
        <v>170</v>
      </c>
      <c r="E386" s="43"/>
      <c r="F386" s="227" t="s">
        <v>572</v>
      </c>
      <c r="G386" s="43"/>
      <c r="H386" s="43"/>
      <c r="I386" s="223"/>
      <c r="J386" s="43"/>
      <c r="K386" s="43"/>
      <c r="L386" s="47"/>
      <c r="M386" s="224"/>
      <c r="N386" s="225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170</v>
      </c>
      <c r="AU386" s="20" t="s">
        <v>83</v>
      </c>
    </row>
    <row r="387" s="14" customFormat="1">
      <c r="A387" s="14"/>
      <c r="B387" s="239"/>
      <c r="C387" s="240"/>
      <c r="D387" s="221" t="s">
        <v>172</v>
      </c>
      <c r="E387" s="241" t="s">
        <v>19</v>
      </c>
      <c r="F387" s="242" t="s">
        <v>573</v>
      </c>
      <c r="G387" s="240"/>
      <c r="H387" s="241" t="s">
        <v>19</v>
      </c>
      <c r="I387" s="243"/>
      <c r="J387" s="240"/>
      <c r="K387" s="240"/>
      <c r="L387" s="244"/>
      <c r="M387" s="245"/>
      <c r="N387" s="246"/>
      <c r="O387" s="246"/>
      <c r="P387" s="246"/>
      <c r="Q387" s="246"/>
      <c r="R387" s="246"/>
      <c r="S387" s="246"/>
      <c r="T387" s="24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8" t="s">
        <v>172</v>
      </c>
      <c r="AU387" s="248" t="s">
        <v>83</v>
      </c>
      <c r="AV387" s="14" t="s">
        <v>79</v>
      </c>
      <c r="AW387" s="14" t="s">
        <v>34</v>
      </c>
      <c r="AX387" s="14" t="s">
        <v>74</v>
      </c>
      <c r="AY387" s="248" t="s">
        <v>158</v>
      </c>
    </row>
    <row r="388" s="13" customFormat="1">
      <c r="A388" s="13"/>
      <c r="B388" s="228"/>
      <c r="C388" s="229"/>
      <c r="D388" s="221" t="s">
        <v>172</v>
      </c>
      <c r="E388" s="230" t="s">
        <v>19</v>
      </c>
      <c r="F388" s="231" t="s">
        <v>574</v>
      </c>
      <c r="G388" s="229"/>
      <c r="H388" s="232">
        <v>9.75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8" t="s">
        <v>172</v>
      </c>
      <c r="AU388" s="238" t="s">
        <v>83</v>
      </c>
      <c r="AV388" s="13" t="s">
        <v>83</v>
      </c>
      <c r="AW388" s="13" t="s">
        <v>34</v>
      </c>
      <c r="AX388" s="13" t="s">
        <v>74</v>
      </c>
      <c r="AY388" s="238" t="s">
        <v>158</v>
      </c>
    </row>
    <row r="389" s="13" customFormat="1">
      <c r="A389" s="13"/>
      <c r="B389" s="228"/>
      <c r="C389" s="229"/>
      <c r="D389" s="221" t="s">
        <v>172</v>
      </c>
      <c r="E389" s="230" t="s">
        <v>19</v>
      </c>
      <c r="F389" s="231" t="s">
        <v>575</v>
      </c>
      <c r="G389" s="229"/>
      <c r="H389" s="232">
        <v>3.1699999999999999</v>
      </c>
      <c r="I389" s="233"/>
      <c r="J389" s="229"/>
      <c r="K389" s="229"/>
      <c r="L389" s="234"/>
      <c r="M389" s="235"/>
      <c r="N389" s="236"/>
      <c r="O389" s="236"/>
      <c r="P389" s="236"/>
      <c r="Q389" s="236"/>
      <c r="R389" s="236"/>
      <c r="S389" s="236"/>
      <c r="T389" s="23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8" t="s">
        <v>172</v>
      </c>
      <c r="AU389" s="238" t="s">
        <v>83</v>
      </c>
      <c r="AV389" s="13" t="s">
        <v>83</v>
      </c>
      <c r="AW389" s="13" t="s">
        <v>34</v>
      </c>
      <c r="AX389" s="13" t="s">
        <v>74</v>
      </c>
      <c r="AY389" s="238" t="s">
        <v>158</v>
      </c>
    </row>
    <row r="390" s="13" customFormat="1">
      <c r="A390" s="13"/>
      <c r="B390" s="228"/>
      <c r="C390" s="229"/>
      <c r="D390" s="221" t="s">
        <v>172</v>
      </c>
      <c r="E390" s="230" t="s">
        <v>19</v>
      </c>
      <c r="F390" s="231" t="s">
        <v>576</v>
      </c>
      <c r="G390" s="229"/>
      <c r="H390" s="232">
        <v>2.02</v>
      </c>
      <c r="I390" s="233"/>
      <c r="J390" s="229"/>
      <c r="K390" s="229"/>
      <c r="L390" s="234"/>
      <c r="M390" s="235"/>
      <c r="N390" s="236"/>
      <c r="O390" s="236"/>
      <c r="P390" s="236"/>
      <c r="Q390" s="236"/>
      <c r="R390" s="236"/>
      <c r="S390" s="236"/>
      <c r="T390" s="23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8" t="s">
        <v>172</v>
      </c>
      <c r="AU390" s="238" t="s">
        <v>83</v>
      </c>
      <c r="AV390" s="13" t="s">
        <v>83</v>
      </c>
      <c r="AW390" s="13" t="s">
        <v>34</v>
      </c>
      <c r="AX390" s="13" t="s">
        <v>74</v>
      </c>
      <c r="AY390" s="238" t="s">
        <v>158</v>
      </c>
    </row>
    <row r="391" s="13" customFormat="1">
      <c r="A391" s="13"/>
      <c r="B391" s="228"/>
      <c r="C391" s="229"/>
      <c r="D391" s="221" t="s">
        <v>172</v>
      </c>
      <c r="E391" s="230" t="s">
        <v>19</v>
      </c>
      <c r="F391" s="231" t="s">
        <v>577</v>
      </c>
      <c r="G391" s="229"/>
      <c r="H391" s="232">
        <v>1.55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8" t="s">
        <v>172</v>
      </c>
      <c r="AU391" s="238" t="s">
        <v>83</v>
      </c>
      <c r="AV391" s="13" t="s">
        <v>83</v>
      </c>
      <c r="AW391" s="13" t="s">
        <v>34</v>
      </c>
      <c r="AX391" s="13" t="s">
        <v>74</v>
      </c>
      <c r="AY391" s="238" t="s">
        <v>158</v>
      </c>
    </row>
    <row r="392" s="15" customFormat="1">
      <c r="A392" s="15"/>
      <c r="B392" s="249"/>
      <c r="C392" s="250"/>
      <c r="D392" s="221" t="s">
        <v>172</v>
      </c>
      <c r="E392" s="251" t="s">
        <v>19</v>
      </c>
      <c r="F392" s="252" t="s">
        <v>265</v>
      </c>
      <c r="G392" s="250"/>
      <c r="H392" s="253">
        <v>16.489999999999998</v>
      </c>
      <c r="I392" s="254"/>
      <c r="J392" s="250"/>
      <c r="K392" s="250"/>
      <c r="L392" s="255"/>
      <c r="M392" s="256"/>
      <c r="N392" s="257"/>
      <c r="O392" s="257"/>
      <c r="P392" s="257"/>
      <c r="Q392" s="257"/>
      <c r="R392" s="257"/>
      <c r="S392" s="257"/>
      <c r="T392" s="258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9" t="s">
        <v>172</v>
      </c>
      <c r="AU392" s="259" t="s">
        <v>83</v>
      </c>
      <c r="AV392" s="15" t="s">
        <v>166</v>
      </c>
      <c r="AW392" s="15" t="s">
        <v>34</v>
      </c>
      <c r="AX392" s="15" t="s">
        <v>79</v>
      </c>
      <c r="AY392" s="259" t="s">
        <v>158</v>
      </c>
    </row>
    <row r="393" s="2" customFormat="1" ht="16.5" customHeight="1">
      <c r="A393" s="41"/>
      <c r="B393" s="42"/>
      <c r="C393" s="208" t="s">
        <v>578</v>
      </c>
      <c r="D393" s="208" t="s">
        <v>162</v>
      </c>
      <c r="E393" s="209" t="s">
        <v>579</v>
      </c>
      <c r="F393" s="210" t="s">
        <v>580</v>
      </c>
      <c r="G393" s="211" t="s">
        <v>469</v>
      </c>
      <c r="H393" s="212">
        <v>6</v>
      </c>
      <c r="I393" s="213"/>
      <c r="J393" s="214">
        <f>ROUND(I393*H393,2)</f>
        <v>0</v>
      </c>
      <c r="K393" s="210" t="s">
        <v>165</v>
      </c>
      <c r="L393" s="47"/>
      <c r="M393" s="215" t="s">
        <v>19</v>
      </c>
      <c r="N393" s="216" t="s">
        <v>45</v>
      </c>
      <c r="O393" s="87"/>
      <c r="P393" s="217">
        <f>O393*H393</f>
        <v>0</v>
      </c>
      <c r="Q393" s="217">
        <v>0.00021000000000000001</v>
      </c>
      <c r="R393" s="217">
        <f>Q393*H393</f>
        <v>0.0012600000000000001</v>
      </c>
      <c r="S393" s="217">
        <v>0</v>
      </c>
      <c r="T393" s="218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9" t="s">
        <v>274</v>
      </c>
      <c r="AT393" s="219" t="s">
        <v>162</v>
      </c>
      <c r="AU393" s="219" t="s">
        <v>83</v>
      </c>
      <c r="AY393" s="20" t="s">
        <v>158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79</v>
      </c>
      <c r="BK393" s="220">
        <f>ROUND(I393*H393,2)</f>
        <v>0</v>
      </c>
      <c r="BL393" s="20" t="s">
        <v>274</v>
      </c>
      <c r="BM393" s="219" t="s">
        <v>581</v>
      </c>
    </row>
    <row r="394" s="2" customFormat="1">
      <c r="A394" s="41"/>
      <c r="B394" s="42"/>
      <c r="C394" s="43"/>
      <c r="D394" s="221" t="s">
        <v>168</v>
      </c>
      <c r="E394" s="43"/>
      <c r="F394" s="222" t="s">
        <v>582</v>
      </c>
      <c r="G394" s="43"/>
      <c r="H394" s="43"/>
      <c r="I394" s="223"/>
      <c r="J394" s="43"/>
      <c r="K394" s="43"/>
      <c r="L394" s="47"/>
      <c r="M394" s="224"/>
      <c r="N394" s="225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168</v>
      </c>
      <c r="AU394" s="20" t="s">
        <v>83</v>
      </c>
    </row>
    <row r="395" s="2" customFormat="1">
      <c r="A395" s="41"/>
      <c r="B395" s="42"/>
      <c r="C395" s="43"/>
      <c r="D395" s="226" t="s">
        <v>170</v>
      </c>
      <c r="E395" s="43"/>
      <c r="F395" s="227" t="s">
        <v>583</v>
      </c>
      <c r="G395" s="43"/>
      <c r="H395" s="43"/>
      <c r="I395" s="223"/>
      <c r="J395" s="43"/>
      <c r="K395" s="43"/>
      <c r="L395" s="47"/>
      <c r="M395" s="224"/>
      <c r="N395" s="225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170</v>
      </c>
      <c r="AU395" s="20" t="s">
        <v>83</v>
      </c>
    </row>
    <row r="396" s="13" customFormat="1">
      <c r="A396" s="13"/>
      <c r="B396" s="228"/>
      <c r="C396" s="229"/>
      <c r="D396" s="221" t="s">
        <v>172</v>
      </c>
      <c r="E396" s="230" t="s">
        <v>19</v>
      </c>
      <c r="F396" s="231" t="s">
        <v>201</v>
      </c>
      <c r="G396" s="229"/>
      <c r="H396" s="232">
        <v>6</v>
      </c>
      <c r="I396" s="233"/>
      <c r="J396" s="229"/>
      <c r="K396" s="229"/>
      <c r="L396" s="234"/>
      <c r="M396" s="235"/>
      <c r="N396" s="236"/>
      <c r="O396" s="236"/>
      <c r="P396" s="236"/>
      <c r="Q396" s="236"/>
      <c r="R396" s="236"/>
      <c r="S396" s="236"/>
      <c r="T396" s="23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8" t="s">
        <v>172</v>
      </c>
      <c r="AU396" s="238" t="s">
        <v>83</v>
      </c>
      <c r="AV396" s="13" t="s">
        <v>83</v>
      </c>
      <c r="AW396" s="13" t="s">
        <v>34</v>
      </c>
      <c r="AX396" s="13" t="s">
        <v>74</v>
      </c>
      <c r="AY396" s="238" t="s">
        <v>158</v>
      </c>
    </row>
    <row r="397" s="2" customFormat="1" ht="16.5" customHeight="1">
      <c r="A397" s="41"/>
      <c r="B397" s="42"/>
      <c r="C397" s="208" t="s">
        <v>584</v>
      </c>
      <c r="D397" s="208" t="s">
        <v>162</v>
      </c>
      <c r="E397" s="209" t="s">
        <v>585</v>
      </c>
      <c r="F397" s="210" t="s">
        <v>586</v>
      </c>
      <c r="G397" s="211" t="s">
        <v>469</v>
      </c>
      <c r="H397" s="212">
        <v>4</v>
      </c>
      <c r="I397" s="213"/>
      <c r="J397" s="214">
        <f>ROUND(I397*H397,2)</f>
        <v>0</v>
      </c>
      <c r="K397" s="210" t="s">
        <v>165</v>
      </c>
      <c r="L397" s="47"/>
      <c r="M397" s="215" t="s">
        <v>19</v>
      </c>
      <c r="N397" s="216" t="s">
        <v>45</v>
      </c>
      <c r="O397" s="87"/>
      <c r="P397" s="217">
        <f>O397*H397</f>
        <v>0</v>
      </c>
      <c r="Q397" s="217">
        <v>0.00020000000000000001</v>
      </c>
      <c r="R397" s="217">
        <f>Q397*H397</f>
        <v>0.00080000000000000004</v>
      </c>
      <c r="S397" s="217">
        <v>0</v>
      </c>
      <c r="T397" s="218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9" t="s">
        <v>274</v>
      </c>
      <c r="AT397" s="219" t="s">
        <v>162</v>
      </c>
      <c r="AU397" s="219" t="s">
        <v>83</v>
      </c>
      <c r="AY397" s="20" t="s">
        <v>158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79</v>
      </c>
      <c r="BK397" s="220">
        <f>ROUND(I397*H397,2)</f>
        <v>0</v>
      </c>
      <c r="BL397" s="20" t="s">
        <v>274</v>
      </c>
      <c r="BM397" s="219" t="s">
        <v>587</v>
      </c>
    </row>
    <row r="398" s="2" customFormat="1">
      <c r="A398" s="41"/>
      <c r="B398" s="42"/>
      <c r="C398" s="43"/>
      <c r="D398" s="221" t="s">
        <v>168</v>
      </c>
      <c r="E398" s="43"/>
      <c r="F398" s="222" t="s">
        <v>588</v>
      </c>
      <c r="G398" s="43"/>
      <c r="H398" s="43"/>
      <c r="I398" s="223"/>
      <c r="J398" s="43"/>
      <c r="K398" s="43"/>
      <c r="L398" s="47"/>
      <c r="M398" s="224"/>
      <c r="N398" s="225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168</v>
      </c>
      <c r="AU398" s="20" t="s">
        <v>83</v>
      </c>
    </row>
    <row r="399" s="2" customFormat="1">
      <c r="A399" s="41"/>
      <c r="B399" s="42"/>
      <c r="C399" s="43"/>
      <c r="D399" s="226" t="s">
        <v>170</v>
      </c>
      <c r="E399" s="43"/>
      <c r="F399" s="227" t="s">
        <v>589</v>
      </c>
      <c r="G399" s="43"/>
      <c r="H399" s="43"/>
      <c r="I399" s="223"/>
      <c r="J399" s="43"/>
      <c r="K399" s="43"/>
      <c r="L399" s="47"/>
      <c r="M399" s="224"/>
      <c r="N399" s="225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170</v>
      </c>
      <c r="AU399" s="20" t="s">
        <v>83</v>
      </c>
    </row>
    <row r="400" s="13" customFormat="1">
      <c r="A400" s="13"/>
      <c r="B400" s="228"/>
      <c r="C400" s="229"/>
      <c r="D400" s="221" t="s">
        <v>172</v>
      </c>
      <c r="E400" s="230" t="s">
        <v>19</v>
      </c>
      <c r="F400" s="231" t="s">
        <v>590</v>
      </c>
      <c r="G400" s="229"/>
      <c r="H400" s="232">
        <v>4</v>
      </c>
      <c r="I400" s="233"/>
      <c r="J400" s="229"/>
      <c r="K400" s="229"/>
      <c r="L400" s="234"/>
      <c r="M400" s="235"/>
      <c r="N400" s="236"/>
      <c r="O400" s="236"/>
      <c r="P400" s="236"/>
      <c r="Q400" s="236"/>
      <c r="R400" s="236"/>
      <c r="S400" s="236"/>
      <c r="T400" s="23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8" t="s">
        <v>172</v>
      </c>
      <c r="AU400" s="238" t="s">
        <v>83</v>
      </c>
      <c r="AV400" s="13" t="s">
        <v>83</v>
      </c>
      <c r="AW400" s="13" t="s">
        <v>34</v>
      </c>
      <c r="AX400" s="13" t="s">
        <v>79</v>
      </c>
      <c r="AY400" s="238" t="s">
        <v>158</v>
      </c>
    </row>
    <row r="401" s="2" customFormat="1" ht="16.5" customHeight="1">
      <c r="A401" s="41"/>
      <c r="B401" s="42"/>
      <c r="C401" s="208" t="s">
        <v>591</v>
      </c>
      <c r="D401" s="208" t="s">
        <v>162</v>
      </c>
      <c r="E401" s="209" t="s">
        <v>592</v>
      </c>
      <c r="F401" s="210" t="s">
        <v>593</v>
      </c>
      <c r="G401" s="211" t="s">
        <v>469</v>
      </c>
      <c r="H401" s="212">
        <v>2</v>
      </c>
      <c r="I401" s="213"/>
      <c r="J401" s="214">
        <f>ROUND(I401*H401,2)</f>
        <v>0</v>
      </c>
      <c r="K401" s="210" t="s">
        <v>165</v>
      </c>
      <c r="L401" s="47"/>
      <c r="M401" s="215" t="s">
        <v>19</v>
      </c>
      <c r="N401" s="216" t="s">
        <v>45</v>
      </c>
      <c r="O401" s="87"/>
      <c r="P401" s="217">
        <f>O401*H401</f>
        <v>0</v>
      </c>
      <c r="Q401" s="217">
        <v>0.00017799999999999999</v>
      </c>
      <c r="R401" s="217">
        <f>Q401*H401</f>
        <v>0.00035599999999999998</v>
      </c>
      <c r="S401" s="217">
        <v>0</v>
      </c>
      <c r="T401" s="218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9" t="s">
        <v>274</v>
      </c>
      <c r="AT401" s="219" t="s">
        <v>162</v>
      </c>
      <c r="AU401" s="219" t="s">
        <v>83</v>
      </c>
      <c r="AY401" s="20" t="s">
        <v>158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79</v>
      </c>
      <c r="BK401" s="220">
        <f>ROUND(I401*H401,2)</f>
        <v>0</v>
      </c>
      <c r="BL401" s="20" t="s">
        <v>274</v>
      </c>
      <c r="BM401" s="219" t="s">
        <v>594</v>
      </c>
    </row>
    <row r="402" s="2" customFormat="1">
      <c r="A402" s="41"/>
      <c r="B402" s="42"/>
      <c r="C402" s="43"/>
      <c r="D402" s="221" t="s">
        <v>168</v>
      </c>
      <c r="E402" s="43"/>
      <c r="F402" s="222" t="s">
        <v>595</v>
      </c>
      <c r="G402" s="43"/>
      <c r="H402" s="43"/>
      <c r="I402" s="223"/>
      <c r="J402" s="43"/>
      <c r="K402" s="43"/>
      <c r="L402" s="47"/>
      <c r="M402" s="224"/>
      <c r="N402" s="225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168</v>
      </c>
      <c r="AU402" s="20" t="s">
        <v>83</v>
      </c>
    </row>
    <row r="403" s="2" customFormat="1">
      <c r="A403" s="41"/>
      <c r="B403" s="42"/>
      <c r="C403" s="43"/>
      <c r="D403" s="226" t="s">
        <v>170</v>
      </c>
      <c r="E403" s="43"/>
      <c r="F403" s="227" t="s">
        <v>596</v>
      </c>
      <c r="G403" s="43"/>
      <c r="H403" s="43"/>
      <c r="I403" s="223"/>
      <c r="J403" s="43"/>
      <c r="K403" s="43"/>
      <c r="L403" s="47"/>
      <c r="M403" s="224"/>
      <c r="N403" s="225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170</v>
      </c>
      <c r="AU403" s="20" t="s">
        <v>83</v>
      </c>
    </row>
    <row r="404" s="13" customFormat="1">
      <c r="A404" s="13"/>
      <c r="B404" s="228"/>
      <c r="C404" s="229"/>
      <c r="D404" s="221" t="s">
        <v>172</v>
      </c>
      <c r="E404" s="230" t="s">
        <v>19</v>
      </c>
      <c r="F404" s="231" t="s">
        <v>83</v>
      </c>
      <c r="G404" s="229"/>
      <c r="H404" s="232">
        <v>2</v>
      </c>
      <c r="I404" s="233"/>
      <c r="J404" s="229"/>
      <c r="K404" s="229"/>
      <c r="L404" s="234"/>
      <c r="M404" s="235"/>
      <c r="N404" s="236"/>
      <c r="O404" s="236"/>
      <c r="P404" s="236"/>
      <c r="Q404" s="236"/>
      <c r="R404" s="236"/>
      <c r="S404" s="236"/>
      <c r="T404" s="23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8" t="s">
        <v>172</v>
      </c>
      <c r="AU404" s="238" t="s">
        <v>83</v>
      </c>
      <c r="AV404" s="13" t="s">
        <v>83</v>
      </c>
      <c r="AW404" s="13" t="s">
        <v>34</v>
      </c>
      <c r="AX404" s="13" t="s">
        <v>74</v>
      </c>
      <c r="AY404" s="238" t="s">
        <v>158</v>
      </c>
    </row>
    <row r="405" s="2" customFormat="1" ht="16.5" customHeight="1">
      <c r="A405" s="41"/>
      <c r="B405" s="42"/>
      <c r="C405" s="208" t="s">
        <v>237</v>
      </c>
      <c r="D405" s="208" t="s">
        <v>162</v>
      </c>
      <c r="E405" s="209" t="s">
        <v>597</v>
      </c>
      <c r="F405" s="210" t="s">
        <v>598</v>
      </c>
      <c r="G405" s="211" t="s">
        <v>175</v>
      </c>
      <c r="H405" s="212">
        <v>6.3099999999999996</v>
      </c>
      <c r="I405" s="213"/>
      <c r="J405" s="214">
        <f>ROUND(I405*H405,2)</f>
        <v>0</v>
      </c>
      <c r="K405" s="210" t="s">
        <v>165</v>
      </c>
      <c r="L405" s="47"/>
      <c r="M405" s="215" t="s">
        <v>19</v>
      </c>
      <c r="N405" s="216" t="s">
        <v>45</v>
      </c>
      <c r="O405" s="87"/>
      <c r="P405" s="217">
        <f>O405*H405</f>
        <v>0</v>
      </c>
      <c r="Q405" s="217">
        <v>0.00032200000000000002</v>
      </c>
      <c r="R405" s="217">
        <f>Q405*H405</f>
        <v>0.0020318200000000002</v>
      </c>
      <c r="S405" s="217">
        <v>0</v>
      </c>
      <c r="T405" s="218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9" t="s">
        <v>274</v>
      </c>
      <c r="AT405" s="219" t="s">
        <v>162</v>
      </c>
      <c r="AU405" s="219" t="s">
        <v>83</v>
      </c>
      <c r="AY405" s="20" t="s">
        <v>158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79</v>
      </c>
      <c r="BK405" s="220">
        <f>ROUND(I405*H405,2)</f>
        <v>0</v>
      </c>
      <c r="BL405" s="20" t="s">
        <v>274</v>
      </c>
      <c r="BM405" s="219" t="s">
        <v>599</v>
      </c>
    </row>
    <row r="406" s="2" customFormat="1">
      <c r="A406" s="41"/>
      <c r="B406" s="42"/>
      <c r="C406" s="43"/>
      <c r="D406" s="221" t="s">
        <v>168</v>
      </c>
      <c r="E406" s="43"/>
      <c r="F406" s="222" t="s">
        <v>600</v>
      </c>
      <c r="G406" s="43"/>
      <c r="H406" s="43"/>
      <c r="I406" s="223"/>
      <c r="J406" s="43"/>
      <c r="K406" s="43"/>
      <c r="L406" s="47"/>
      <c r="M406" s="224"/>
      <c r="N406" s="225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168</v>
      </c>
      <c r="AU406" s="20" t="s">
        <v>83</v>
      </c>
    </row>
    <row r="407" s="2" customFormat="1">
      <c r="A407" s="41"/>
      <c r="B407" s="42"/>
      <c r="C407" s="43"/>
      <c r="D407" s="226" t="s">
        <v>170</v>
      </c>
      <c r="E407" s="43"/>
      <c r="F407" s="227" t="s">
        <v>601</v>
      </c>
      <c r="G407" s="43"/>
      <c r="H407" s="43"/>
      <c r="I407" s="223"/>
      <c r="J407" s="43"/>
      <c r="K407" s="43"/>
      <c r="L407" s="47"/>
      <c r="M407" s="224"/>
      <c r="N407" s="225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170</v>
      </c>
      <c r="AU407" s="20" t="s">
        <v>83</v>
      </c>
    </row>
    <row r="408" s="13" customFormat="1">
      <c r="A408" s="13"/>
      <c r="B408" s="228"/>
      <c r="C408" s="229"/>
      <c r="D408" s="221" t="s">
        <v>172</v>
      </c>
      <c r="E408" s="230" t="s">
        <v>19</v>
      </c>
      <c r="F408" s="231" t="s">
        <v>602</v>
      </c>
      <c r="G408" s="229"/>
      <c r="H408" s="232">
        <v>6.3099999999999996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8" t="s">
        <v>172</v>
      </c>
      <c r="AU408" s="238" t="s">
        <v>83</v>
      </c>
      <c r="AV408" s="13" t="s">
        <v>83</v>
      </c>
      <c r="AW408" s="13" t="s">
        <v>34</v>
      </c>
      <c r="AX408" s="13" t="s">
        <v>74</v>
      </c>
      <c r="AY408" s="238" t="s">
        <v>158</v>
      </c>
    </row>
    <row r="409" s="2" customFormat="1" ht="24.15" customHeight="1">
      <c r="A409" s="41"/>
      <c r="B409" s="42"/>
      <c r="C409" s="208" t="s">
        <v>603</v>
      </c>
      <c r="D409" s="208" t="s">
        <v>162</v>
      </c>
      <c r="E409" s="209" t="s">
        <v>604</v>
      </c>
      <c r="F409" s="210" t="s">
        <v>605</v>
      </c>
      <c r="G409" s="211" t="s">
        <v>88</v>
      </c>
      <c r="H409" s="212">
        <v>19.463999999999999</v>
      </c>
      <c r="I409" s="213"/>
      <c r="J409" s="214">
        <f>ROUND(I409*H409,2)</f>
        <v>0</v>
      </c>
      <c r="K409" s="210" t="s">
        <v>165</v>
      </c>
      <c r="L409" s="47"/>
      <c r="M409" s="215" t="s">
        <v>19</v>
      </c>
      <c r="N409" s="216" t="s">
        <v>45</v>
      </c>
      <c r="O409" s="87"/>
      <c r="P409" s="217">
        <f>O409*H409</f>
        <v>0</v>
      </c>
      <c r="Q409" s="217">
        <v>4.5000000000000003E-05</v>
      </c>
      <c r="R409" s="217">
        <f>Q409*H409</f>
        <v>0.00087588</v>
      </c>
      <c r="S409" s="217">
        <v>0</v>
      </c>
      <c r="T409" s="218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19" t="s">
        <v>274</v>
      </c>
      <c r="AT409" s="219" t="s">
        <v>162</v>
      </c>
      <c r="AU409" s="219" t="s">
        <v>83</v>
      </c>
      <c r="AY409" s="20" t="s">
        <v>158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79</v>
      </c>
      <c r="BK409" s="220">
        <f>ROUND(I409*H409,2)</f>
        <v>0</v>
      </c>
      <c r="BL409" s="20" t="s">
        <v>274</v>
      </c>
      <c r="BM409" s="219" t="s">
        <v>606</v>
      </c>
    </row>
    <row r="410" s="2" customFormat="1">
      <c r="A410" s="41"/>
      <c r="B410" s="42"/>
      <c r="C410" s="43"/>
      <c r="D410" s="221" t="s">
        <v>168</v>
      </c>
      <c r="E410" s="43"/>
      <c r="F410" s="222" t="s">
        <v>607</v>
      </c>
      <c r="G410" s="43"/>
      <c r="H410" s="43"/>
      <c r="I410" s="223"/>
      <c r="J410" s="43"/>
      <c r="K410" s="43"/>
      <c r="L410" s="47"/>
      <c r="M410" s="224"/>
      <c r="N410" s="225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168</v>
      </c>
      <c r="AU410" s="20" t="s">
        <v>83</v>
      </c>
    </row>
    <row r="411" s="2" customFormat="1">
      <c r="A411" s="41"/>
      <c r="B411" s="42"/>
      <c r="C411" s="43"/>
      <c r="D411" s="226" t="s">
        <v>170</v>
      </c>
      <c r="E411" s="43"/>
      <c r="F411" s="227" t="s">
        <v>608</v>
      </c>
      <c r="G411" s="43"/>
      <c r="H411" s="43"/>
      <c r="I411" s="223"/>
      <c r="J411" s="43"/>
      <c r="K411" s="43"/>
      <c r="L411" s="47"/>
      <c r="M411" s="224"/>
      <c r="N411" s="225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170</v>
      </c>
      <c r="AU411" s="20" t="s">
        <v>83</v>
      </c>
    </row>
    <row r="412" s="13" customFormat="1">
      <c r="A412" s="13"/>
      <c r="B412" s="228"/>
      <c r="C412" s="229"/>
      <c r="D412" s="221" t="s">
        <v>172</v>
      </c>
      <c r="E412" s="230" t="s">
        <v>19</v>
      </c>
      <c r="F412" s="231" t="s">
        <v>103</v>
      </c>
      <c r="G412" s="229"/>
      <c r="H412" s="232">
        <v>19.574000000000002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8" t="s">
        <v>172</v>
      </c>
      <c r="AU412" s="238" t="s">
        <v>83</v>
      </c>
      <c r="AV412" s="13" t="s">
        <v>83</v>
      </c>
      <c r="AW412" s="13" t="s">
        <v>34</v>
      </c>
      <c r="AX412" s="13" t="s">
        <v>74</v>
      </c>
      <c r="AY412" s="238" t="s">
        <v>158</v>
      </c>
    </row>
    <row r="413" s="14" customFormat="1">
      <c r="A413" s="14"/>
      <c r="B413" s="239"/>
      <c r="C413" s="240"/>
      <c r="D413" s="221" t="s">
        <v>172</v>
      </c>
      <c r="E413" s="241" t="s">
        <v>19</v>
      </c>
      <c r="F413" s="242" t="s">
        <v>511</v>
      </c>
      <c r="G413" s="240"/>
      <c r="H413" s="241" t="s">
        <v>19</v>
      </c>
      <c r="I413" s="243"/>
      <c r="J413" s="240"/>
      <c r="K413" s="240"/>
      <c r="L413" s="244"/>
      <c r="M413" s="245"/>
      <c r="N413" s="246"/>
      <c r="O413" s="246"/>
      <c r="P413" s="246"/>
      <c r="Q413" s="246"/>
      <c r="R413" s="246"/>
      <c r="S413" s="246"/>
      <c r="T413" s="24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8" t="s">
        <v>172</v>
      </c>
      <c r="AU413" s="248" t="s">
        <v>83</v>
      </c>
      <c r="AV413" s="14" t="s">
        <v>79</v>
      </c>
      <c r="AW413" s="14" t="s">
        <v>34</v>
      </c>
      <c r="AX413" s="14" t="s">
        <v>74</v>
      </c>
      <c r="AY413" s="248" t="s">
        <v>158</v>
      </c>
    </row>
    <row r="414" s="13" customFormat="1">
      <c r="A414" s="13"/>
      <c r="B414" s="228"/>
      <c r="C414" s="229"/>
      <c r="D414" s="221" t="s">
        <v>172</v>
      </c>
      <c r="E414" s="230" t="s">
        <v>19</v>
      </c>
      <c r="F414" s="231" t="s">
        <v>512</v>
      </c>
      <c r="G414" s="229"/>
      <c r="H414" s="232">
        <v>-0.11</v>
      </c>
      <c r="I414" s="233"/>
      <c r="J414" s="229"/>
      <c r="K414" s="229"/>
      <c r="L414" s="234"/>
      <c r="M414" s="235"/>
      <c r="N414" s="236"/>
      <c r="O414" s="236"/>
      <c r="P414" s="236"/>
      <c r="Q414" s="236"/>
      <c r="R414" s="236"/>
      <c r="S414" s="236"/>
      <c r="T414" s="23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8" t="s">
        <v>172</v>
      </c>
      <c r="AU414" s="238" t="s">
        <v>83</v>
      </c>
      <c r="AV414" s="13" t="s">
        <v>83</v>
      </c>
      <c r="AW414" s="13" t="s">
        <v>34</v>
      </c>
      <c r="AX414" s="13" t="s">
        <v>74</v>
      </c>
      <c r="AY414" s="238" t="s">
        <v>158</v>
      </c>
    </row>
    <row r="415" s="2" customFormat="1" ht="24.15" customHeight="1">
      <c r="A415" s="41"/>
      <c r="B415" s="42"/>
      <c r="C415" s="208" t="s">
        <v>186</v>
      </c>
      <c r="D415" s="208" t="s">
        <v>162</v>
      </c>
      <c r="E415" s="209" t="s">
        <v>609</v>
      </c>
      <c r="F415" s="210" t="s">
        <v>610</v>
      </c>
      <c r="G415" s="211" t="s">
        <v>210</v>
      </c>
      <c r="H415" s="212">
        <v>0.69599999999999995</v>
      </c>
      <c r="I415" s="213"/>
      <c r="J415" s="214">
        <f>ROUND(I415*H415,2)</f>
        <v>0</v>
      </c>
      <c r="K415" s="210" t="s">
        <v>165</v>
      </c>
      <c r="L415" s="47"/>
      <c r="M415" s="215" t="s">
        <v>19</v>
      </c>
      <c r="N415" s="216" t="s">
        <v>45</v>
      </c>
      <c r="O415" s="87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9" t="s">
        <v>274</v>
      </c>
      <c r="AT415" s="219" t="s">
        <v>162</v>
      </c>
      <c r="AU415" s="219" t="s">
        <v>83</v>
      </c>
      <c r="AY415" s="20" t="s">
        <v>158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79</v>
      </c>
      <c r="BK415" s="220">
        <f>ROUND(I415*H415,2)</f>
        <v>0</v>
      </c>
      <c r="BL415" s="20" t="s">
        <v>274</v>
      </c>
      <c r="BM415" s="219" t="s">
        <v>611</v>
      </c>
    </row>
    <row r="416" s="2" customFormat="1">
      <c r="A416" s="41"/>
      <c r="B416" s="42"/>
      <c r="C416" s="43"/>
      <c r="D416" s="221" t="s">
        <v>168</v>
      </c>
      <c r="E416" s="43"/>
      <c r="F416" s="222" t="s">
        <v>612</v>
      </c>
      <c r="G416" s="43"/>
      <c r="H416" s="43"/>
      <c r="I416" s="223"/>
      <c r="J416" s="43"/>
      <c r="K416" s="43"/>
      <c r="L416" s="47"/>
      <c r="M416" s="224"/>
      <c r="N416" s="225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168</v>
      </c>
      <c r="AU416" s="20" t="s">
        <v>83</v>
      </c>
    </row>
    <row r="417" s="2" customFormat="1">
      <c r="A417" s="41"/>
      <c r="B417" s="42"/>
      <c r="C417" s="43"/>
      <c r="D417" s="226" t="s">
        <v>170</v>
      </c>
      <c r="E417" s="43"/>
      <c r="F417" s="227" t="s">
        <v>613</v>
      </c>
      <c r="G417" s="43"/>
      <c r="H417" s="43"/>
      <c r="I417" s="223"/>
      <c r="J417" s="43"/>
      <c r="K417" s="43"/>
      <c r="L417" s="47"/>
      <c r="M417" s="224"/>
      <c r="N417" s="225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170</v>
      </c>
      <c r="AU417" s="20" t="s">
        <v>83</v>
      </c>
    </row>
    <row r="418" s="12" customFormat="1" ht="22.8" customHeight="1">
      <c r="A418" s="12"/>
      <c r="B418" s="192"/>
      <c r="C418" s="193"/>
      <c r="D418" s="194" t="s">
        <v>73</v>
      </c>
      <c r="E418" s="206" t="s">
        <v>614</v>
      </c>
      <c r="F418" s="206" t="s">
        <v>615</v>
      </c>
      <c r="G418" s="193"/>
      <c r="H418" s="193"/>
      <c r="I418" s="196"/>
      <c r="J418" s="207">
        <f>BK418</f>
        <v>0</v>
      </c>
      <c r="K418" s="193"/>
      <c r="L418" s="198"/>
      <c r="M418" s="199"/>
      <c r="N418" s="200"/>
      <c r="O418" s="200"/>
      <c r="P418" s="201">
        <f>SUM(P419:P490)</f>
        <v>0</v>
      </c>
      <c r="Q418" s="200"/>
      <c r="R418" s="201">
        <f>SUM(R419:R490)</f>
        <v>0.40913121399999997</v>
      </c>
      <c r="S418" s="200"/>
      <c r="T418" s="202">
        <f>SUM(T419:T490)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3" t="s">
        <v>83</v>
      </c>
      <c r="AT418" s="204" t="s">
        <v>73</v>
      </c>
      <c r="AU418" s="204" t="s">
        <v>79</v>
      </c>
      <c r="AY418" s="203" t="s">
        <v>158</v>
      </c>
      <c r="BK418" s="205">
        <f>SUM(BK419:BK490)</f>
        <v>0</v>
      </c>
    </row>
    <row r="419" s="2" customFormat="1" ht="16.5" customHeight="1">
      <c r="A419" s="41"/>
      <c r="B419" s="42"/>
      <c r="C419" s="208" t="s">
        <v>616</v>
      </c>
      <c r="D419" s="208" t="s">
        <v>162</v>
      </c>
      <c r="E419" s="209" t="s">
        <v>617</v>
      </c>
      <c r="F419" s="210" t="s">
        <v>618</v>
      </c>
      <c r="G419" s="211" t="s">
        <v>88</v>
      </c>
      <c r="H419" s="212">
        <v>16.521999999999998</v>
      </c>
      <c r="I419" s="213"/>
      <c r="J419" s="214">
        <f>ROUND(I419*H419,2)</f>
        <v>0</v>
      </c>
      <c r="K419" s="210" t="s">
        <v>165</v>
      </c>
      <c r="L419" s="47"/>
      <c r="M419" s="215" t="s">
        <v>19</v>
      </c>
      <c r="N419" s="216" t="s">
        <v>45</v>
      </c>
      <c r="O419" s="87"/>
      <c r="P419" s="217">
        <f>O419*H419</f>
        <v>0</v>
      </c>
      <c r="Q419" s="217">
        <v>0.00029999999999999997</v>
      </c>
      <c r="R419" s="217">
        <f>Q419*H419</f>
        <v>0.0049565999999999994</v>
      </c>
      <c r="S419" s="217">
        <v>0</v>
      </c>
      <c r="T419" s="218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9" t="s">
        <v>274</v>
      </c>
      <c r="AT419" s="219" t="s">
        <v>162</v>
      </c>
      <c r="AU419" s="219" t="s">
        <v>83</v>
      </c>
      <c r="AY419" s="20" t="s">
        <v>158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79</v>
      </c>
      <c r="BK419" s="220">
        <f>ROUND(I419*H419,2)</f>
        <v>0</v>
      </c>
      <c r="BL419" s="20" t="s">
        <v>274</v>
      </c>
      <c r="BM419" s="219" t="s">
        <v>619</v>
      </c>
    </row>
    <row r="420" s="2" customFormat="1">
      <c r="A420" s="41"/>
      <c r="B420" s="42"/>
      <c r="C420" s="43"/>
      <c r="D420" s="221" t="s">
        <v>168</v>
      </c>
      <c r="E420" s="43"/>
      <c r="F420" s="222" t="s">
        <v>620</v>
      </c>
      <c r="G420" s="43"/>
      <c r="H420" s="43"/>
      <c r="I420" s="223"/>
      <c r="J420" s="43"/>
      <c r="K420" s="43"/>
      <c r="L420" s="47"/>
      <c r="M420" s="224"/>
      <c r="N420" s="225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168</v>
      </c>
      <c r="AU420" s="20" t="s">
        <v>83</v>
      </c>
    </row>
    <row r="421" s="2" customFormat="1">
      <c r="A421" s="41"/>
      <c r="B421" s="42"/>
      <c r="C421" s="43"/>
      <c r="D421" s="226" t="s">
        <v>170</v>
      </c>
      <c r="E421" s="43"/>
      <c r="F421" s="227" t="s">
        <v>621</v>
      </c>
      <c r="G421" s="43"/>
      <c r="H421" s="43"/>
      <c r="I421" s="223"/>
      <c r="J421" s="43"/>
      <c r="K421" s="43"/>
      <c r="L421" s="47"/>
      <c r="M421" s="224"/>
      <c r="N421" s="225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170</v>
      </c>
      <c r="AU421" s="20" t="s">
        <v>83</v>
      </c>
    </row>
    <row r="422" s="13" customFormat="1">
      <c r="A422" s="13"/>
      <c r="B422" s="228"/>
      <c r="C422" s="229"/>
      <c r="D422" s="221" t="s">
        <v>172</v>
      </c>
      <c r="E422" s="230" t="s">
        <v>19</v>
      </c>
      <c r="F422" s="231" t="s">
        <v>94</v>
      </c>
      <c r="G422" s="229"/>
      <c r="H422" s="232">
        <v>13.701000000000001</v>
      </c>
      <c r="I422" s="233"/>
      <c r="J422" s="229"/>
      <c r="K422" s="229"/>
      <c r="L422" s="234"/>
      <c r="M422" s="235"/>
      <c r="N422" s="236"/>
      <c r="O422" s="236"/>
      <c r="P422" s="236"/>
      <c r="Q422" s="236"/>
      <c r="R422" s="236"/>
      <c r="S422" s="236"/>
      <c r="T422" s="23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8" t="s">
        <v>172</v>
      </c>
      <c r="AU422" s="238" t="s">
        <v>83</v>
      </c>
      <c r="AV422" s="13" t="s">
        <v>83</v>
      </c>
      <c r="AW422" s="13" t="s">
        <v>34</v>
      </c>
      <c r="AX422" s="13" t="s">
        <v>74</v>
      </c>
      <c r="AY422" s="238" t="s">
        <v>158</v>
      </c>
    </row>
    <row r="423" s="13" customFormat="1">
      <c r="A423" s="13"/>
      <c r="B423" s="228"/>
      <c r="C423" s="229"/>
      <c r="D423" s="221" t="s">
        <v>172</v>
      </c>
      <c r="E423" s="230" t="s">
        <v>19</v>
      </c>
      <c r="F423" s="231" t="s">
        <v>107</v>
      </c>
      <c r="G423" s="229"/>
      <c r="H423" s="232">
        <v>2.6040000000000001</v>
      </c>
      <c r="I423" s="233"/>
      <c r="J423" s="229"/>
      <c r="K423" s="229"/>
      <c r="L423" s="234"/>
      <c r="M423" s="235"/>
      <c r="N423" s="236"/>
      <c r="O423" s="236"/>
      <c r="P423" s="236"/>
      <c r="Q423" s="236"/>
      <c r="R423" s="236"/>
      <c r="S423" s="236"/>
      <c r="T423" s="23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8" t="s">
        <v>172</v>
      </c>
      <c r="AU423" s="238" t="s">
        <v>83</v>
      </c>
      <c r="AV423" s="13" t="s">
        <v>83</v>
      </c>
      <c r="AW423" s="13" t="s">
        <v>34</v>
      </c>
      <c r="AX423" s="13" t="s">
        <v>74</v>
      </c>
      <c r="AY423" s="238" t="s">
        <v>158</v>
      </c>
    </row>
    <row r="424" s="13" customFormat="1">
      <c r="A424" s="13"/>
      <c r="B424" s="228"/>
      <c r="C424" s="229"/>
      <c r="D424" s="221" t="s">
        <v>172</v>
      </c>
      <c r="E424" s="230" t="s">
        <v>19</v>
      </c>
      <c r="F424" s="231" t="s">
        <v>622</v>
      </c>
      <c r="G424" s="229"/>
      <c r="H424" s="232">
        <v>0.217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8" t="s">
        <v>172</v>
      </c>
      <c r="AU424" s="238" t="s">
        <v>83</v>
      </c>
      <c r="AV424" s="13" t="s">
        <v>83</v>
      </c>
      <c r="AW424" s="13" t="s">
        <v>34</v>
      </c>
      <c r="AX424" s="13" t="s">
        <v>74</v>
      </c>
      <c r="AY424" s="238" t="s">
        <v>158</v>
      </c>
    </row>
    <row r="425" s="2" customFormat="1" ht="24.15" customHeight="1">
      <c r="A425" s="41"/>
      <c r="B425" s="42"/>
      <c r="C425" s="208" t="s">
        <v>623</v>
      </c>
      <c r="D425" s="208" t="s">
        <v>162</v>
      </c>
      <c r="E425" s="209" t="s">
        <v>624</v>
      </c>
      <c r="F425" s="210" t="s">
        <v>625</v>
      </c>
      <c r="G425" s="211" t="s">
        <v>88</v>
      </c>
      <c r="H425" s="212">
        <v>6.944</v>
      </c>
      <c r="I425" s="213"/>
      <c r="J425" s="214">
        <f>ROUND(I425*H425,2)</f>
        <v>0</v>
      </c>
      <c r="K425" s="210" t="s">
        <v>165</v>
      </c>
      <c r="L425" s="47"/>
      <c r="M425" s="215" t="s">
        <v>19</v>
      </c>
      <c r="N425" s="216" t="s">
        <v>45</v>
      </c>
      <c r="O425" s="87"/>
      <c r="P425" s="217">
        <f>O425*H425</f>
        <v>0</v>
      </c>
      <c r="Q425" s="217">
        <v>0.0015</v>
      </c>
      <c r="R425" s="217">
        <f>Q425*H425</f>
        <v>0.010416</v>
      </c>
      <c r="S425" s="217">
        <v>0</v>
      </c>
      <c r="T425" s="218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19" t="s">
        <v>274</v>
      </c>
      <c r="AT425" s="219" t="s">
        <v>162</v>
      </c>
      <c r="AU425" s="219" t="s">
        <v>83</v>
      </c>
      <c r="AY425" s="20" t="s">
        <v>158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20" t="s">
        <v>79</v>
      </c>
      <c r="BK425" s="220">
        <f>ROUND(I425*H425,2)</f>
        <v>0</v>
      </c>
      <c r="BL425" s="20" t="s">
        <v>274</v>
      </c>
      <c r="BM425" s="219" t="s">
        <v>626</v>
      </c>
    </row>
    <row r="426" s="2" customFormat="1">
      <c r="A426" s="41"/>
      <c r="B426" s="42"/>
      <c r="C426" s="43"/>
      <c r="D426" s="221" t="s">
        <v>168</v>
      </c>
      <c r="E426" s="43"/>
      <c r="F426" s="222" t="s">
        <v>627</v>
      </c>
      <c r="G426" s="43"/>
      <c r="H426" s="43"/>
      <c r="I426" s="223"/>
      <c r="J426" s="43"/>
      <c r="K426" s="43"/>
      <c r="L426" s="47"/>
      <c r="M426" s="224"/>
      <c r="N426" s="225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168</v>
      </c>
      <c r="AU426" s="20" t="s">
        <v>83</v>
      </c>
    </row>
    <row r="427" s="2" customFormat="1">
      <c r="A427" s="41"/>
      <c r="B427" s="42"/>
      <c r="C427" s="43"/>
      <c r="D427" s="226" t="s">
        <v>170</v>
      </c>
      <c r="E427" s="43"/>
      <c r="F427" s="227" t="s">
        <v>628</v>
      </c>
      <c r="G427" s="43"/>
      <c r="H427" s="43"/>
      <c r="I427" s="223"/>
      <c r="J427" s="43"/>
      <c r="K427" s="43"/>
      <c r="L427" s="47"/>
      <c r="M427" s="224"/>
      <c r="N427" s="225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170</v>
      </c>
      <c r="AU427" s="20" t="s">
        <v>83</v>
      </c>
    </row>
    <row r="428" s="14" customFormat="1">
      <c r="A428" s="14"/>
      <c r="B428" s="239"/>
      <c r="C428" s="240"/>
      <c r="D428" s="221" t="s">
        <v>172</v>
      </c>
      <c r="E428" s="241" t="s">
        <v>19</v>
      </c>
      <c r="F428" s="242" t="s">
        <v>629</v>
      </c>
      <c r="G428" s="240"/>
      <c r="H428" s="241" t="s">
        <v>19</v>
      </c>
      <c r="I428" s="243"/>
      <c r="J428" s="240"/>
      <c r="K428" s="240"/>
      <c r="L428" s="244"/>
      <c r="M428" s="245"/>
      <c r="N428" s="246"/>
      <c r="O428" s="246"/>
      <c r="P428" s="246"/>
      <c r="Q428" s="246"/>
      <c r="R428" s="246"/>
      <c r="S428" s="246"/>
      <c r="T428" s="247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8" t="s">
        <v>172</v>
      </c>
      <c r="AU428" s="248" t="s">
        <v>83</v>
      </c>
      <c r="AV428" s="14" t="s">
        <v>79</v>
      </c>
      <c r="AW428" s="14" t="s">
        <v>34</v>
      </c>
      <c r="AX428" s="14" t="s">
        <v>74</v>
      </c>
      <c r="AY428" s="248" t="s">
        <v>158</v>
      </c>
    </row>
    <row r="429" s="13" customFormat="1">
      <c r="A429" s="13"/>
      <c r="B429" s="228"/>
      <c r="C429" s="229"/>
      <c r="D429" s="221" t="s">
        <v>172</v>
      </c>
      <c r="E429" s="230" t="s">
        <v>19</v>
      </c>
      <c r="F429" s="231" t="s">
        <v>630</v>
      </c>
      <c r="G429" s="229"/>
      <c r="H429" s="232">
        <v>6.944</v>
      </c>
      <c r="I429" s="233"/>
      <c r="J429" s="229"/>
      <c r="K429" s="229"/>
      <c r="L429" s="234"/>
      <c r="M429" s="235"/>
      <c r="N429" s="236"/>
      <c r="O429" s="236"/>
      <c r="P429" s="236"/>
      <c r="Q429" s="236"/>
      <c r="R429" s="236"/>
      <c r="S429" s="236"/>
      <c r="T429" s="23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8" t="s">
        <v>172</v>
      </c>
      <c r="AU429" s="238" t="s">
        <v>83</v>
      </c>
      <c r="AV429" s="13" t="s">
        <v>83</v>
      </c>
      <c r="AW429" s="13" t="s">
        <v>34</v>
      </c>
      <c r="AX429" s="13" t="s">
        <v>74</v>
      </c>
      <c r="AY429" s="238" t="s">
        <v>158</v>
      </c>
    </row>
    <row r="430" s="2" customFormat="1" ht="24.15" customHeight="1">
      <c r="A430" s="41"/>
      <c r="B430" s="42"/>
      <c r="C430" s="208" t="s">
        <v>631</v>
      </c>
      <c r="D430" s="208" t="s">
        <v>162</v>
      </c>
      <c r="E430" s="209" t="s">
        <v>632</v>
      </c>
      <c r="F430" s="210" t="s">
        <v>633</v>
      </c>
      <c r="G430" s="211" t="s">
        <v>175</v>
      </c>
      <c r="H430" s="212">
        <v>4.4000000000000004</v>
      </c>
      <c r="I430" s="213"/>
      <c r="J430" s="214">
        <f>ROUND(I430*H430,2)</f>
        <v>0</v>
      </c>
      <c r="K430" s="210" t="s">
        <v>165</v>
      </c>
      <c r="L430" s="47"/>
      <c r="M430" s="215" t="s">
        <v>19</v>
      </c>
      <c r="N430" s="216" t="s">
        <v>45</v>
      </c>
      <c r="O430" s="87"/>
      <c r="P430" s="217">
        <f>O430*H430</f>
        <v>0</v>
      </c>
      <c r="Q430" s="217">
        <v>0.00027500000000000002</v>
      </c>
      <c r="R430" s="217">
        <f>Q430*H430</f>
        <v>0.0012100000000000001</v>
      </c>
      <c r="S430" s="217">
        <v>0</v>
      </c>
      <c r="T430" s="218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19" t="s">
        <v>274</v>
      </c>
      <c r="AT430" s="219" t="s">
        <v>162</v>
      </c>
      <c r="AU430" s="219" t="s">
        <v>83</v>
      </c>
      <c r="AY430" s="20" t="s">
        <v>158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79</v>
      </c>
      <c r="BK430" s="220">
        <f>ROUND(I430*H430,2)</f>
        <v>0</v>
      </c>
      <c r="BL430" s="20" t="s">
        <v>274</v>
      </c>
      <c r="BM430" s="219" t="s">
        <v>634</v>
      </c>
    </row>
    <row r="431" s="2" customFormat="1">
      <c r="A431" s="41"/>
      <c r="B431" s="42"/>
      <c r="C431" s="43"/>
      <c r="D431" s="221" t="s">
        <v>168</v>
      </c>
      <c r="E431" s="43"/>
      <c r="F431" s="222" t="s">
        <v>635</v>
      </c>
      <c r="G431" s="43"/>
      <c r="H431" s="43"/>
      <c r="I431" s="223"/>
      <c r="J431" s="43"/>
      <c r="K431" s="43"/>
      <c r="L431" s="47"/>
      <c r="M431" s="224"/>
      <c r="N431" s="225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168</v>
      </c>
      <c r="AU431" s="20" t="s">
        <v>83</v>
      </c>
    </row>
    <row r="432" s="2" customFormat="1">
      <c r="A432" s="41"/>
      <c r="B432" s="42"/>
      <c r="C432" s="43"/>
      <c r="D432" s="226" t="s">
        <v>170</v>
      </c>
      <c r="E432" s="43"/>
      <c r="F432" s="227" t="s">
        <v>636</v>
      </c>
      <c r="G432" s="43"/>
      <c r="H432" s="43"/>
      <c r="I432" s="223"/>
      <c r="J432" s="43"/>
      <c r="K432" s="43"/>
      <c r="L432" s="47"/>
      <c r="M432" s="224"/>
      <c r="N432" s="225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170</v>
      </c>
      <c r="AU432" s="20" t="s">
        <v>83</v>
      </c>
    </row>
    <row r="433" s="13" customFormat="1">
      <c r="A433" s="13"/>
      <c r="B433" s="228"/>
      <c r="C433" s="229"/>
      <c r="D433" s="221" t="s">
        <v>172</v>
      </c>
      <c r="E433" s="230" t="s">
        <v>19</v>
      </c>
      <c r="F433" s="231" t="s">
        <v>637</v>
      </c>
      <c r="G433" s="229"/>
      <c r="H433" s="232">
        <v>4.4000000000000004</v>
      </c>
      <c r="I433" s="233"/>
      <c r="J433" s="229"/>
      <c r="K433" s="229"/>
      <c r="L433" s="234"/>
      <c r="M433" s="235"/>
      <c r="N433" s="236"/>
      <c r="O433" s="236"/>
      <c r="P433" s="236"/>
      <c r="Q433" s="236"/>
      <c r="R433" s="236"/>
      <c r="S433" s="236"/>
      <c r="T433" s="23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8" t="s">
        <v>172</v>
      </c>
      <c r="AU433" s="238" t="s">
        <v>83</v>
      </c>
      <c r="AV433" s="13" t="s">
        <v>83</v>
      </c>
      <c r="AW433" s="13" t="s">
        <v>34</v>
      </c>
      <c r="AX433" s="13" t="s">
        <v>74</v>
      </c>
      <c r="AY433" s="238" t="s">
        <v>158</v>
      </c>
    </row>
    <row r="434" s="2" customFormat="1" ht="24.15" customHeight="1">
      <c r="A434" s="41"/>
      <c r="B434" s="42"/>
      <c r="C434" s="208" t="s">
        <v>638</v>
      </c>
      <c r="D434" s="208" t="s">
        <v>162</v>
      </c>
      <c r="E434" s="209" t="s">
        <v>639</v>
      </c>
      <c r="F434" s="210" t="s">
        <v>640</v>
      </c>
      <c r="G434" s="211" t="s">
        <v>469</v>
      </c>
      <c r="H434" s="212">
        <v>1</v>
      </c>
      <c r="I434" s="213"/>
      <c r="J434" s="214">
        <f>ROUND(I434*H434,2)</f>
        <v>0</v>
      </c>
      <c r="K434" s="210" t="s">
        <v>165</v>
      </c>
      <c r="L434" s="47"/>
      <c r="M434" s="215" t="s">
        <v>19</v>
      </c>
      <c r="N434" s="216" t="s">
        <v>45</v>
      </c>
      <c r="O434" s="87"/>
      <c r="P434" s="217">
        <f>O434*H434</f>
        <v>0</v>
      </c>
      <c r="Q434" s="217">
        <v>0.00021000000000000001</v>
      </c>
      <c r="R434" s="217">
        <f>Q434*H434</f>
        <v>0.00021000000000000001</v>
      </c>
      <c r="S434" s="217">
        <v>0</v>
      </c>
      <c r="T434" s="218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9" t="s">
        <v>274</v>
      </c>
      <c r="AT434" s="219" t="s">
        <v>162</v>
      </c>
      <c r="AU434" s="219" t="s">
        <v>83</v>
      </c>
      <c r="AY434" s="20" t="s">
        <v>158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20" t="s">
        <v>79</v>
      </c>
      <c r="BK434" s="220">
        <f>ROUND(I434*H434,2)</f>
        <v>0</v>
      </c>
      <c r="BL434" s="20" t="s">
        <v>274</v>
      </c>
      <c r="BM434" s="219" t="s">
        <v>641</v>
      </c>
    </row>
    <row r="435" s="2" customFormat="1">
      <c r="A435" s="41"/>
      <c r="B435" s="42"/>
      <c r="C435" s="43"/>
      <c r="D435" s="221" t="s">
        <v>168</v>
      </c>
      <c r="E435" s="43"/>
      <c r="F435" s="222" t="s">
        <v>642</v>
      </c>
      <c r="G435" s="43"/>
      <c r="H435" s="43"/>
      <c r="I435" s="223"/>
      <c r="J435" s="43"/>
      <c r="K435" s="43"/>
      <c r="L435" s="47"/>
      <c r="M435" s="224"/>
      <c r="N435" s="225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168</v>
      </c>
      <c r="AU435" s="20" t="s">
        <v>83</v>
      </c>
    </row>
    <row r="436" s="2" customFormat="1">
      <c r="A436" s="41"/>
      <c r="B436" s="42"/>
      <c r="C436" s="43"/>
      <c r="D436" s="226" t="s">
        <v>170</v>
      </c>
      <c r="E436" s="43"/>
      <c r="F436" s="227" t="s">
        <v>643</v>
      </c>
      <c r="G436" s="43"/>
      <c r="H436" s="43"/>
      <c r="I436" s="223"/>
      <c r="J436" s="43"/>
      <c r="K436" s="43"/>
      <c r="L436" s="47"/>
      <c r="M436" s="224"/>
      <c r="N436" s="225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170</v>
      </c>
      <c r="AU436" s="20" t="s">
        <v>83</v>
      </c>
    </row>
    <row r="437" s="13" customFormat="1">
      <c r="A437" s="13"/>
      <c r="B437" s="228"/>
      <c r="C437" s="229"/>
      <c r="D437" s="221" t="s">
        <v>172</v>
      </c>
      <c r="E437" s="230" t="s">
        <v>19</v>
      </c>
      <c r="F437" s="231" t="s">
        <v>79</v>
      </c>
      <c r="G437" s="229"/>
      <c r="H437" s="232">
        <v>1</v>
      </c>
      <c r="I437" s="233"/>
      <c r="J437" s="229"/>
      <c r="K437" s="229"/>
      <c r="L437" s="234"/>
      <c r="M437" s="235"/>
      <c r="N437" s="236"/>
      <c r="O437" s="236"/>
      <c r="P437" s="236"/>
      <c r="Q437" s="236"/>
      <c r="R437" s="236"/>
      <c r="S437" s="236"/>
      <c r="T437" s="23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8" t="s">
        <v>172</v>
      </c>
      <c r="AU437" s="238" t="s">
        <v>83</v>
      </c>
      <c r="AV437" s="13" t="s">
        <v>83</v>
      </c>
      <c r="AW437" s="13" t="s">
        <v>34</v>
      </c>
      <c r="AX437" s="13" t="s">
        <v>74</v>
      </c>
      <c r="AY437" s="238" t="s">
        <v>158</v>
      </c>
    </row>
    <row r="438" s="2" customFormat="1" ht="33" customHeight="1">
      <c r="A438" s="41"/>
      <c r="B438" s="42"/>
      <c r="C438" s="208" t="s">
        <v>644</v>
      </c>
      <c r="D438" s="208" t="s">
        <v>162</v>
      </c>
      <c r="E438" s="209" t="s">
        <v>645</v>
      </c>
      <c r="F438" s="210" t="s">
        <v>646</v>
      </c>
      <c r="G438" s="211" t="s">
        <v>88</v>
      </c>
      <c r="H438" s="212">
        <v>16.521999999999998</v>
      </c>
      <c r="I438" s="213"/>
      <c r="J438" s="214">
        <f>ROUND(I438*H438,2)</f>
        <v>0</v>
      </c>
      <c r="K438" s="210" t="s">
        <v>165</v>
      </c>
      <c r="L438" s="47"/>
      <c r="M438" s="215" t="s">
        <v>19</v>
      </c>
      <c r="N438" s="216" t="s">
        <v>45</v>
      </c>
      <c r="O438" s="87"/>
      <c r="P438" s="217">
        <f>O438*H438</f>
        <v>0</v>
      </c>
      <c r="Q438" s="217">
        <v>0.005352</v>
      </c>
      <c r="R438" s="217">
        <f>Q438*H438</f>
        <v>0.088425743999999987</v>
      </c>
      <c r="S438" s="217">
        <v>0</v>
      </c>
      <c r="T438" s="218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19" t="s">
        <v>274</v>
      </c>
      <c r="AT438" s="219" t="s">
        <v>162</v>
      </c>
      <c r="AU438" s="219" t="s">
        <v>83</v>
      </c>
      <c r="AY438" s="20" t="s">
        <v>158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79</v>
      </c>
      <c r="BK438" s="220">
        <f>ROUND(I438*H438,2)</f>
        <v>0</v>
      </c>
      <c r="BL438" s="20" t="s">
        <v>274</v>
      </c>
      <c r="BM438" s="219" t="s">
        <v>647</v>
      </c>
    </row>
    <row r="439" s="2" customFormat="1">
      <c r="A439" s="41"/>
      <c r="B439" s="42"/>
      <c r="C439" s="43"/>
      <c r="D439" s="221" t="s">
        <v>168</v>
      </c>
      <c r="E439" s="43"/>
      <c r="F439" s="222" t="s">
        <v>648</v>
      </c>
      <c r="G439" s="43"/>
      <c r="H439" s="43"/>
      <c r="I439" s="223"/>
      <c r="J439" s="43"/>
      <c r="K439" s="43"/>
      <c r="L439" s="47"/>
      <c r="M439" s="224"/>
      <c r="N439" s="225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168</v>
      </c>
      <c r="AU439" s="20" t="s">
        <v>83</v>
      </c>
    </row>
    <row r="440" s="2" customFormat="1">
      <c r="A440" s="41"/>
      <c r="B440" s="42"/>
      <c r="C440" s="43"/>
      <c r="D440" s="226" t="s">
        <v>170</v>
      </c>
      <c r="E440" s="43"/>
      <c r="F440" s="227" t="s">
        <v>649</v>
      </c>
      <c r="G440" s="43"/>
      <c r="H440" s="43"/>
      <c r="I440" s="223"/>
      <c r="J440" s="43"/>
      <c r="K440" s="43"/>
      <c r="L440" s="47"/>
      <c r="M440" s="224"/>
      <c r="N440" s="225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170</v>
      </c>
      <c r="AU440" s="20" t="s">
        <v>83</v>
      </c>
    </row>
    <row r="441" s="13" customFormat="1">
      <c r="A441" s="13"/>
      <c r="B441" s="228"/>
      <c r="C441" s="229"/>
      <c r="D441" s="221" t="s">
        <v>172</v>
      </c>
      <c r="E441" s="230" t="s">
        <v>19</v>
      </c>
      <c r="F441" s="231" t="s">
        <v>94</v>
      </c>
      <c r="G441" s="229"/>
      <c r="H441" s="232">
        <v>13.701000000000001</v>
      </c>
      <c r="I441" s="233"/>
      <c r="J441" s="229"/>
      <c r="K441" s="229"/>
      <c r="L441" s="234"/>
      <c r="M441" s="235"/>
      <c r="N441" s="236"/>
      <c r="O441" s="236"/>
      <c r="P441" s="236"/>
      <c r="Q441" s="236"/>
      <c r="R441" s="236"/>
      <c r="S441" s="236"/>
      <c r="T441" s="23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8" t="s">
        <v>172</v>
      </c>
      <c r="AU441" s="238" t="s">
        <v>83</v>
      </c>
      <c r="AV441" s="13" t="s">
        <v>83</v>
      </c>
      <c r="AW441" s="13" t="s">
        <v>34</v>
      </c>
      <c r="AX441" s="13" t="s">
        <v>74</v>
      </c>
      <c r="AY441" s="238" t="s">
        <v>158</v>
      </c>
    </row>
    <row r="442" s="13" customFormat="1">
      <c r="A442" s="13"/>
      <c r="B442" s="228"/>
      <c r="C442" s="229"/>
      <c r="D442" s="221" t="s">
        <v>172</v>
      </c>
      <c r="E442" s="230" t="s">
        <v>19</v>
      </c>
      <c r="F442" s="231" t="s">
        <v>107</v>
      </c>
      <c r="G442" s="229"/>
      <c r="H442" s="232">
        <v>2.6040000000000001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8" t="s">
        <v>172</v>
      </c>
      <c r="AU442" s="238" t="s">
        <v>83</v>
      </c>
      <c r="AV442" s="13" t="s">
        <v>83</v>
      </c>
      <c r="AW442" s="13" t="s">
        <v>34</v>
      </c>
      <c r="AX442" s="13" t="s">
        <v>74</v>
      </c>
      <c r="AY442" s="238" t="s">
        <v>158</v>
      </c>
    </row>
    <row r="443" s="13" customFormat="1">
      <c r="A443" s="13"/>
      <c r="B443" s="228"/>
      <c r="C443" s="229"/>
      <c r="D443" s="221" t="s">
        <v>172</v>
      </c>
      <c r="E443" s="230" t="s">
        <v>19</v>
      </c>
      <c r="F443" s="231" t="s">
        <v>622</v>
      </c>
      <c r="G443" s="229"/>
      <c r="H443" s="232">
        <v>0.217</v>
      </c>
      <c r="I443" s="233"/>
      <c r="J443" s="229"/>
      <c r="K443" s="229"/>
      <c r="L443" s="234"/>
      <c r="M443" s="235"/>
      <c r="N443" s="236"/>
      <c r="O443" s="236"/>
      <c r="P443" s="236"/>
      <c r="Q443" s="236"/>
      <c r="R443" s="236"/>
      <c r="S443" s="236"/>
      <c r="T443" s="23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8" t="s">
        <v>172</v>
      </c>
      <c r="AU443" s="238" t="s">
        <v>83</v>
      </c>
      <c r="AV443" s="13" t="s">
        <v>83</v>
      </c>
      <c r="AW443" s="13" t="s">
        <v>34</v>
      </c>
      <c r="AX443" s="13" t="s">
        <v>74</v>
      </c>
      <c r="AY443" s="238" t="s">
        <v>158</v>
      </c>
    </row>
    <row r="444" s="2" customFormat="1" ht="24.15" customHeight="1">
      <c r="A444" s="41"/>
      <c r="B444" s="42"/>
      <c r="C444" s="262" t="s">
        <v>650</v>
      </c>
      <c r="D444" s="262" t="s">
        <v>475</v>
      </c>
      <c r="E444" s="263" t="s">
        <v>651</v>
      </c>
      <c r="F444" s="264" t="s">
        <v>652</v>
      </c>
      <c r="G444" s="265" t="s">
        <v>88</v>
      </c>
      <c r="H444" s="266">
        <v>17.347999999999999</v>
      </c>
      <c r="I444" s="267"/>
      <c r="J444" s="268">
        <f>ROUND(I444*H444,2)</f>
        <v>0</v>
      </c>
      <c r="K444" s="264" t="s">
        <v>165</v>
      </c>
      <c r="L444" s="269"/>
      <c r="M444" s="270" t="s">
        <v>19</v>
      </c>
      <c r="N444" s="271" t="s">
        <v>45</v>
      </c>
      <c r="O444" s="87"/>
      <c r="P444" s="217">
        <f>O444*H444</f>
        <v>0</v>
      </c>
      <c r="Q444" s="217">
        <v>0.016709999999999999</v>
      </c>
      <c r="R444" s="217">
        <f>Q444*H444</f>
        <v>0.28988507999999996</v>
      </c>
      <c r="S444" s="217">
        <v>0</v>
      </c>
      <c r="T444" s="218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19" t="s">
        <v>403</v>
      </c>
      <c r="AT444" s="219" t="s">
        <v>475</v>
      </c>
      <c r="AU444" s="219" t="s">
        <v>83</v>
      </c>
      <c r="AY444" s="20" t="s">
        <v>158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79</v>
      </c>
      <c r="BK444" s="220">
        <f>ROUND(I444*H444,2)</f>
        <v>0</v>
      </c>
      <c r="BL444" s="20" t="s">
        <v>274</v>
      </c>
      <c r="BM444" s="219" t="s">
        <v>653</v>
      </c>
    </row>
    <row r="445" s="2" customFormat="1">
      <c r="A445" s="41"/>
      <c r="B445" s="42"/>
      <c r="C445" s="43"/>
      <c r="D445" s="221" t="s">
        <v>168</v>
      </c>
      <c r="E445" s="43"/>
      <c r="F445" s="222" t="s">
        <v>652</v>
      </c>
      <c r="G445" s="43"/>
      <c r="H445" s="43"/>
      <c r="I445" s="223"/>
      <c r="J445" s="43"/>
      <c r="K445" s="43"/>
      <c r="L445" s="47"/>
      <c r="M445" s="224"/>
      <c r="N445" s="225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168</v>
      </c>
      <c r="AU445" s="20" t="s">
        <v>83</v>
      </c>
    </row>
    <row r="446" s="13" customFormat="1">
      <c r="A446" s="13"/>
      <c r="B446" s="228"/>
      <c r="C446" s="229"/>
      <c r="D446" s="221" t="s">
        <v>172</v>
      </c>
      <c r="E446" s="230" t="s">
        <v>19</v>
      </c>
      <c r="F446" s="231" t="s">
        <v>94</v>
      </c>
      <c r="G446" s="229"/>
      <c r="H446" s="232">
        <v>13.701000000000001</v>
      </c>
      <c r="I446" s="233"/>
      <c r="J446" s="229"/>
      <c r="K446" s="229"/>
      <c r="L446" s="234"/>
      <c r="M446" s="235"/>
      <c r="N446" s="236"/>
      <c r="O446" s="236"/>
      <c r="P446" s="236"/>
      <c r="Q446" s="236"/>
      <c r="R446" s="236"/>
      <c r="S446" s="236"/>
      <c r="T446" s="23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8" t="s">
        <v>172</v>
      </c>
      <c r="AU446" s="238" t="s">
        <v>83</v>
      </c>
      <c r="AV446" s="13" t="s">
        <v>83</v>
      </c>
      <c r="AW446" s="13" t="s">
        <v>34</v>
      </c>
      <c r="AX446" s="13" t="s">
        <v>74</v>
      </c>
      <c r="AY446" s="238" t="s">
        <v>158</v>
      </c>
    </row>
    <row r="447" s="13" customFormat="1">
      <c r="A447" s="13"/>
      <c r="B447" s="228"/>
      <c r="C447" s="229"/>
      <c r="D447" s="221" t="s">
        <v>172</v>
      </c>
      <c r="E447" s="230" t="s">
        <v>19</v>
      </c>
      <c r="F447" s="231" t="s">
        <v>107</v>
      </c>
      <c r="G447" s="229"/>
      <c r="H447" s="232">
        <v>2.6040000000000001</v>
      </c>
      <c r="I447" s="233"/>
      <c r="J447" s="229"/>
      <c r="K447" s="229"/>
      <c r="L447" s="234"/>
      <c r="M447" s="235"/>
      <c r="N447" s="236"/>
      <c r="O447" s="236"/>
      <c r="P447" s="236"/>
      <c r="Q447" s="236"/>
      <c r="R447" s="236"/>
      <c r="S447" s="236"/>
      <c r="T447" s="23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8" t="s">
        <v>172</v>
      </c>
      <c r="AU447" s="238" t="s">
        <v>83</v>
      </c>
      <c r="AV447" s="13" t="s">
        <v>83</v>
      </c>
      <c r="AW447" s="13" t="s">
        <v>34</v>
      </c>
      <c r="AX447" s="13" t="s">
        <v>74</v>
      </c>
      <c r="AY447" s="238" t="s">
        <v>158</v>
      </c>
    </row>
    <row r="448" s="13" customFormat="1">
      <c r="A448" s="13"/>
      <c r="B448" s="228"/>
      <c r="C448" s="229"/>
      <c r="D448" s="221" t="s">
        <v>172</v>
      </c>
      <c r="E448" s="230" t="s">
        <v>19</v>
      </c>
      <c r="F448" s="231" t="s">
        <v>622</v>
      </c>
      <c r="G448" s="229"/>
      <c r="H448" s="232">
        <v>0.217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8" t="s">
        <v>172</v>
      </c>
      <c r="AU448" s="238" t="s">
        <v>83</v>
      </c>
      <c r="AV448" s="13" t="s">
        <v>83</v>
      </c>
      <c r="AW448" s="13" t="s">
        <v>34</v>
      </c>
      <c r="AX448" s="13" t="s">
        <v>74</v>
      </c>
      <c r="AY448" s="238" t="s">
        <v>158</v>
      </c>
    </row>
    <row r="449" s="13" customFormat="1">
      <c r="A449" s="13"/>
      <c r="B449" s="228"/>
      <c r="C449" s="229"/>
      <c r="D449" s="221" t="s">
        <v>172</v>
      </c>
      <c r="E449" s="229"/>
      <c r="F449" s="231" t="s">
        <v>654</v>
      </c>
      <c r="G449" s="229"/>
      <c r="H449" s="232">
        <v>17.347999999999999</v>
      </c>
      <c r="I449" s="233"/>
      <c r="J449" s="229"/>
      <c r="K449" s="229"/>
      <c r="L449" s="234"/>
      <c r="M449" s="235"/>
      <c r="N449" s="236"/>
      <c r="O449" s="236"/>
      <c r="P449" s="236"/>
      <c r="Q449" s="236"/>
      <c r="R449" s="236"/>
      <c r="S449" s="236"/>
      <c r="T449" s="23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8" t="s">
        <v>172</v>
      </c>
      <c r="AU449" s="238" t="s">
        <v>83</v>
      </c>
      <c r="AV449" s="13" t="s">
        <v>83</v>
      </c>
      <c r="AW449" s="13" t="s">
        <v>4</v>
      </c>
      <c r="AX449" s="13" t="s">
        <v>79</v>
      </c>
      <c r="AY449" s="238" t="s">
        <v>158</v>
      </c>
    </row>
    <row r="450" s="2" customFormat="1" ht="24.15" customHeight="1">
      <c r="A450" s="41"/>
      <c r="B450" s="42"/>
      <c r="C450" s="208" t="s">
        <v>655</v>
      </c>
      <c r="D450" s="208" t="s">
        <v>162</v>
      </c>
      <c r="E450" s="209" t="s">
        <v>656</v>
      </c>
      <c r="F450" s="210" t="s">
        <v>657</v>
      </c>
      <c r="G450" s="211" t="s">
        <v>88</v>
      </c>
      <c r="H450" s="212">
        <v>0.59999999999999998</v>
      </c>
      <c r="I450" s="213"/>
      <c r="J450" s="214">
        <f>ROUND(I450*H450,2)</f>
        <v>0</v>
      </c>
      <c r="K450" s="210" t="s">
        <v>165</v>
      </c>
      <c r="L450" s="47"/>
      <c r="M450" s="215" t="s">
        <v>19</v>
      </c>
      <c r="N450" s="216" t="s">
        <v>45</v>
      </c>
      <c r="O450" s="87"/>
      <c r="P450" s="217">
        <f>O450*H450</f>
        <v>0</v>
      </c>
      <c r="Q450" s="217">
        <v>0.00149</v>
      </c>
      <c r="R450" s="217">
        <f>Q450*H450</f>
        <v>0.00089399999999999994</v>
      </c>
      <c r="S450" s="217">
        <v>0</v>
      </c>
      <c r="T450" s="218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9" t="s">
        <v>274</v>
      </c>
      <c r="AT450" s="219" t="s">
        <v>162</v>
      </c>
      <c r="AU450" s="219" t="s">
        <v>83</v>
      </c>
      <c r="AY450" s="20" t="s">
        <v>158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79</v>
      </c>
      <c r="BK450" s="220">
        <f>ROUND(I450*H450,2)</f>
        <v>0</v>
      </c>
      <c r="BL450" s="20" t="s">
        <v>274</v>
      </c>
      <c r="BM450" s="219" t="s">
        <v>658</v>
      </c>
    </row>
    <row r="451" s="2" customFormat="1">
      <c r="A451" s="41"/>
      <c r="B451" s="42"/>
      <c r="C451" s="43"/>
      <c r="D451" s="221" t="s">
        <v>168</v>
      </c>
      <c r="E451" s="43"/>
      <c r="F451" s="222" t="s">
        <v>659</v>
      </c>
      <c r="G451" s="43"/>
      <c r="H451" s="43"/>
      <c r="I451" s="223"/>
      <c r="J451" s="43"/>
      <c r="K451" s="43"/>
      <c r="L451" s="47"/>
      <c r="M451" s="224"/>
      <c r="N451" s="225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168</v>
      </c>
      <c r="AU451" s="20" t="s">
        <v>83</v>
      </c>
    </row>
    <row r="452" s="2" customFormat="1">
      <c r="A452" s="41"/>
      <c r="B452" s="42"/>
      <c r="C452" s="43"/>
      <c r="D452" s="226" t="s">
        <v>170</v>
      </c>
      <c r="E452" s="43"/>
      <c r="F452" s="227" t="s">
        <v>660</v>
      </c>
      <c r="G452" s="43"/>
      <c r="H452" s="43"/>
      <c r="I452" s="223"/>
      <c r="J452" s="43"/>
      <c r="K452" s="43"/>
      <c r="L452" s="47"/>
      <c r="M452" s="224"/>
      <c r="N452" s="225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170</v>
      </c>
      <c r="AU452" s="20" t="s">
        <v>83</v>
      </c>
    </row>
    <row r="453" s="13" customFormat="1">
      <c r="A453" s="13"/>
      <c r="B453" s="228"/>
      <c r="C453" s="229"/>
      <c r="D453" s="221" t="s">
        <v>172</v>
      </c>
      <c r="E453" s="230" t="s">
        <v>19</v>
      </c>
      <c r="F453" s="231" t="s">
        <v>661</v>
      </c>
      <c r="G453" s="229"/>
      <c r="H453" s="232">
        <v>0.59999999999999998</v>
      </c>
      <c r="I453" s="233"/>
      <c r="J453" s="229"/>
      <c r="K453" s="229"/>
      <c r="L453" s="234"/>
      <c r="M453" s="235"/>
      <c r="N453" s="236"/>
      <c r="O453" s="236"/>
      <c r="P453" s="236"/>
      <c r="Q453" s="236"/>
      <c r="R453" s="236"/>
      <c r="S453" s="236"/>
      <c r="T453" s="23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8" t="s">
        <v>172</v>
      </c>
      <c r="AU453" s="238" t="s">
        <v>83</v>
      </c>
      <c r="AV453" s="13" t="s">
        <v>83</v>
      </c>
      <c r="AW453" s="13" t="s">
        <v>34</v>
      </c>
      <c r="AX453" s="13" t="s">
        <v>79</v>
      </c>
      <c r="AY453" s="238" t="s">
        <v>158</v>
      </c>
    </row>
    <row r="454" s="2" customFormat="1" ht="16.5" customHeight="1">
      <c r="A454" s="41"/>
      <c r="B454" s="42"/>
      <c r="C454" s="262" t="s">
        <v>662</v>
      </c>
      <c r="D454" s="262" t="s">
        <v>475</v>
      </c>
      <c r="E454" s="263" t="s">
        <v>663</v>
      </c>
      <c r="F454" s="264" t="s">
        <v>664</v>
      </c>
      <c r="G454" s="265" t="s">
        <v>88</v>
      </c>
      <c r="H454" s="266">
        <v>0.59999999999999998</v>
      </c>
      <c r="I454" s="267"/>
      <c r="J454" s="268">
        <f>ROUND(I454*H454,2)</f>
        <v>0</v>
      </c>
      <c r="K454" s="264" t="s">
        <v>19</v>
      </c>
      <c r="L454" s="269"/>
      <c r="M454" s="270" t="s">
        <v>19</v>
      </c>
      <c r="N454" s="271" t="s">
        <v>45</v>
      </c>
      <c r="O454" s="87"/>
      <c r="P454" s="217">
        <f>O454*H454</f>
        <v>0</v>
      </c>
      <c r="Q454" s="217">
        <v>0.01</v>
      </c>
      <c r="R454" s="217">
        <f>Q454*H454</f>
        <v>0.0060000000000000001</v>
      </c>
      <c r="S454" s="217">
        <v>0</v>
      </c>
      <c r="T454" s="218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19" t="s">
        <v>403</v>
      </c>
      <c r="AT454" s="219" t="s">
        <v>475</v>
      </c>
      <c r="AU454" s="219" t="s">
        <v>83</v>
      </c>
      <c r="AY454" s="20" t="s">
        <v>158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20" t="s">
        <v>79</v>
      </c>
      <c r="BK454" s="220">
        <f>ROUND(I454*H454,2)</f>
        <v>0</v>
      </c>
      <c r="BL454" s="20" t="s">
        <v>274</v>
      </c>
      <c r="BM454" s="219" t="s">
        <v>665</v>
      </c>
    </row>
    <row r="455" s="2" customFormat="1">
      <c r="A455" s="41"/>
      <c r="B455" s="42"/>
      <c r="C455" s="43"/>
      <c r="D455" s="221" t="s">
        <v>168</v>
      </c>
      <c r="E455" s="43"/>
      <c r="F455" s="222" t="s">
        <v>664</v>
      </c>
      <c r="G455" s="43"/>
      <c r="H455" s="43"/>
      <c r="I455" s="223"/>
      <c r="J455" s="43"/>
      <c r="K455" s="43"/>
      <c r="L455" s="47"/>
      <c r="M455" s="224"/>
      <c r="N455" s="225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168</v>
      </c>
      <c r="AU455" s="20" t="s">
        <v>83</v>
      </c>
    </row>
    <row r="456" s="13" customFormat="1">
      <c r="A456" s="13"/>
      <c r="B456" s="228"/>
      <c r="C456" s="229"/>
      <c r="D456" s="221" t="s">
        <v>172</v>
      </c>
      <c r="E456" s="230" t="s">
        <v>19</v>
      </c>
      <c r="F456" s="231" t="s">
        <v>661</v>
      </c>
      <c r="G456" s="229"/>
      <c r="H456" s="232">
        <v>0.59999999999999998</v>
      </c>
      <c r="I456" s="233"/>
      <c r="J456" s="229"/>
      <c r="K456" s="229"/>
      <c r="L456" s="234"/>
      <c r="M456" s="235"/>
      <c r="N456" s="236"/>
      <c r="O456" s="236"/>
      <c r="P456" s="236"/>
      <c r="Q456" s="236"/>
      <c r="R456" s="236"/>
      <c r="S456" s="236"/>
      <c r="T456" s="23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8" t="s">
        <v>172</v>
      </c>
      <c r="AU456" s="238" t="s">
        <v>83</v>
      </c>
      <c r="AV456" s="13" t="s">
        <v>83</v>
      </c>
      <c r="AW456" s="13" t="s">
        <v>34</v>
      </c>
      <c r="AX456" s="13" t="s">
        <v>79</v>
      </c>
      <c r="AY456" s="238" t="s">
        <v>158</v>
      </c>
    </row>
    <row r="457" s="2" customFormat="1" ht="24.15" customHeight="1">
      <c r="A457" s="41"/>
      <c r="B457" s="42"/>
      <c r="C457" s="208" t="s">
        <v>666</v>
      </c>
      <c r="D457" s="208" t="s">
        <v>162</v>
      </c>
      <c r="E457" s="209" t="s">
        <v>667</v>
      </c>
      <c r="F457" s="210" t="s">
        <v>668</v>
      </c>
      <c r="G457" s="211" t="s">
        <v>175</v>
      </c>
      <c r="H457" s="212">
        <v>12.369999999999999</v>
      </c>
      <c r="I457" s="213"/>
      <c r="J457" s="214">
        <f>ROUND(I457*H457,2)</f>
        <v>0</v>
      </c>
      <c r="K457" s="210" t="s">
        <v>165</v>
      </c>
      <c r="L457" s="47"/>
      <c r="M457" s="215" t="s">
        <v>19</v>
      </c>
      <c r="N457" s="216" t="s">
        <v>45</v>
      </c>
      <c r="O457" s="87"/>
      <c r="P457" s="217">
        <f>O457*H457</f>
        <v>0</v>
      </c>
      <c r="Q457" s="217">
        <v>0.00018000000000000001</v>
      </c>
      <c r="R457" s="217">
        <f>Q457*H457</f>
        <v>0.0022266</v>
      </c>
      <c r="S457" s="217">
        <v>0</v>
      </c>
      <c r="T457" s="218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19" t="s">
        <v>274</v>
      </c>
      <c r="AT457" s="219" t="s">
        <v>162</v>
      </c>
      <c r="AU457" s="219" t="s">
        <v>83</v>
      </c>
      <c r="AY457" s="20" t="s">
        <v>158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20" t="s">
        <v>79</v>
      </c>
      <c r="BK457" s="220">
        <f>ROUND(I457*H457,2)</f>
        <v>0</v>
      </c>
      <c r="BL457" s="20" t="s">
        <v>274</v>
      </c>
      <c r="BM457" s="219" t="s">
        <v>669</v>
      </c>
    </row>
    <row r="458" s="2" customFormat="1">
      <c r="A458" s="41"/>
      <c r="B458" s="42"/>
      <c r="C458" s="43"/>
      <c r="D458" s="221" t="s">
        <v>168</v>
      </c>
      <c r="E458" s="43"/>
      <c r="F458" s="222" t="s">
        <v>670</v>
      </c>
      <c r="G458" s="43"/>
      <c r="H458" s="43"/>
      <c r="I458" s="223"/>
      <c r="J458" s="43"/>
      <c r="K458" s="43"/>
      <c r="L458" s="47"/>
      <c r="M458" s="224"/>
      <c r="N458" s="225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168</v>
      </c>
      <c r="AU458" s="20" t="s">
        <v>83</v>
      </c>
    </row>
    <row r="459" s="2" customFormat="1">
      <c r="A459" s="41"/>
      <c r="B459" s="42"/>
      <c r="C459" s="43"/>
      <c r="D459" s="226" t="s">
        <v>170</v>
      </c>
      <c r="E459" s="43"/>
      <c r="F459" s="227" t="s">
        <v>671</v>
      </c>
      <c r="G459" s="43"/>
      <c r="H459" s="43"/>
      <c r="I459" s="223"/>
      <c r="J459" s="43"/>
      <c r="K459" s="43"/>
      <c r="L459" s="47"/>
      <c r="M459" s="224"/>
      <c r="N459" s="225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170</v>
      </c>
      <c r="AU459" s="20" t="s">
        <v>83</v>
      </c>
    </row>
    <row r="460" s="13" customFormat="1">
      <c r="A460" s="13"/>
      <c r="B460" s="228"/>
      <c r="C460" s="229"/>
      <c r="D460" s="221" t="s">
        <v>172</v>
      </c>
      <c r="E460" s="230" t="s">
        <v>19</v>
      </c>
      <c r="F460" s="231" t="s">
        <v>672</v>
      </c>
      <c r="G460" s="229"/>
      <c r="H460" s="232">
        <v>4.3399999999999999</v>
      </c>
      <c r="I460" s="233"/>
      <c r="J460" s="229"/>
      <c r="K460" s="229"/>
      <c r="L460" s="234"/>
      <c r="M460" s="235"/>
      <c r="N460" s="236"/>
      <c r="O460" s="236"/>
      <c r="P460" s="236"/>
      <c r="Q460" s="236"/>
      <c r="R460" s="236"/>
      <c r="S460" s="236"/>
      <c r="T460" s="23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8" t="s">
        <v>172</v>
      </c>
      <c r="AU460" s="238" t="s">
        <v>83</v>
      </c>
      <c r="AV460" s="13" t="s">
        <v>83</v>
      </c>
      <c r="AW460" s="13" t="s">
        <v>34</v>
      </c>
      <c r="AX460" s="13" t="s">
        <v>74</v>
      </c>
      <c r="AY460" s="238" t="s">
        <v>158</v>
      </c>
    </row>
    <row r="461" s="13" customFormat="1">
      <c r="A461" s="13"/>
      <c r="B461" s="228"/>
      <c r="C461" s="229"/>
      <c r="D461" s="221" t="s">
        <v>172</v>
      </c>
      <c r="E461" s="230" t="s">
        <v>19</v>
      </c>
      <c r="F461" s="231" t="s">
        <v>185</v>
      </c>
      <c r="G461" s="229"/>
      <c r="H461" s="232">
        <v>1.52</v>
      </c>
      <c r="I461" s="233"/>
      <c r="J461" s="229"/>
      <c r="K461" s="229"/>
      <c r="L461" s="234"/>
      <c r="M461" s="235"/>
      <c r="N461" s="236"/>
      <c r="O461" s="236"/>
      <c r="P461" s="236"/>
      <c r="Q461" s="236"/>
      <c r="R461" s="236"/>
      <c r="S461" s="236"/>
      <c r="T461" s="23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8" t="s">
        <v>172</v>
      </c>
      <c r="AU461" s="238" t="s">
        <v>83</v>
      </c>
      <c r="AV461" s="13" t="s">
        <v>83</v>
      </c>
      <c r="AW461" s="13" t="s">
        <v>34</v>
      </c>
      <c r="AX461" s="13" t="s">
        <v>74</v>
      </c>
      <c r="AY461" s="238" t="s">
        <v>158</v>
      </c>
    </row>
    <row r="462" s="13" customFormat="1">
      <c r="A462" s="13"/>
      <c r="B462" s="228"/>
      <c r="C462" s="229"/>
      <c r="D462" s="221" t="s">
        <v>172</v>
      </c>
      <c r="E462" s="230" t="s">
        <v>19</v>
      </c>
      <c r="F462" s="231" t="s">
        <v>673</v>
      </c>
      <c r="G462" s="229"/>
      <c r="H462" s="232">
        <v>4.21</v>
      </c>
      <c r="I462" s="233"/>
      <c r="J462" s="229"/>
      <c r="K462" s="229"/>
      <c r="L462" s="234"/>
      <c r="M462" s="235"/>
      <c r="N462" s="236"/>
      <c r="O462" s="236"/>
      <c r="P462" s="236"/>
      <c r="Q462" s="236"/>
      <c r="R462" s="236"/>
      <c r="S462" s="236"/>
      <c r="T462" s="23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8" t="s">
        <v>172</v>
      </c>
      <c r="AU462" s="238" t="s">
        <v>83</v>
      </c>
      <c r="AV462" s="13" t="s">
        <v>83</v>
      </c>
      <c r="AW462" s="13" t="s">
        <v>34</v>
      </c>
      <c r="AX462" s="13" t="s">
        <v>74</v>
      </c>
      <c r="AY462" s="238" t="s">
        <v>158</v>
      </c>
    </row>
    <row r="463" s="13" customFormat="1">
      <c r="A463" s="13"/>
      <c r="B463" s="228"/>
      <c r="C463" s="229"/>
      <c r="D463" s="221" t="s">
        <v>172</v>
      </c>
      <c r="E463" s="230" t="s">
        <v>19</v>
      </c>
      <c r="F463" s="231" t="s">
        <v>674</v>
      </c>
      <c r="G463" s="229"/>
      <c r="H463" s="232">
        <v>2.2999999999999998</v>
      </c>
      <c r="I463" s="233"/>
      <c r="J463" s="229"/>
      <c r="K463" s="229"/>
      <c r="L463" s="234"/>
      <c r="M463" s="235"/>
      <c r="N463" s="236"/>
      <c r="O463" s="236"/>
      <c r="P463" s="236"/>
      <c r="Q463" s="236"/>
      <c r="R463" s="236"/>
      <c r="S463" s="236"/>
      <c r="T463" s="23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8" t="s">
        <v>172</v>
      </c>
      <c r="AU463" s="238" t="s">
        <v>83</v>
      </c>
      <c r="AV463" s="13" t="s">
        <v>83</v>
      </c>
      <c r="AW463" s="13" t="s">
        <v>34</v>
      </c>
      <c r="AX463" s="13" t="s">
        <v>74</v>
      </c>
      <c r="AY463" s="238" t="s">
        <v>158</v>
      </c>
    </row>
    <row r="464" s="15" customFormat="1">
      <c r="A464" s="15"/>
      <c r="B464" s="249"/>
      <c r="C464" s="250"/>
      <c r="D464" s="221" t="s">
        <v>172</v>
      </c>
      <c r="E464" s="251" t="s">
        <v>19</v>
      </c>
      <c r="F464" s="252" t="s">
        <v>265</v>
      </c>
      <c r="G464" s="250"/>
      <c r="H464" s="253">
        <v>12.369999999999999</v>
      </c>
      <c r="I464" s="254"/>
      <c r="J464" s="250"/>
      <c r="K464" s="250"/>
      <c r="L464" s="255"/>
      <c r="M464" s="256"/>
      <c r="N464" s="257"/>
      <c r="O464" s="257"/>
      <c r="P464" s="257"/>
      <c r="Q464" s="257"/>
      <c r="R464" s="257"/>
      <c r="S464" s="257"/>
      <c r="T464" s="258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9" t="s">
        <v>172</v>
      </c>
      <c r="AU464" s="259" t="s">
        <v>83</v>
      </c>
      <c r="AV464" s="15" t="s">
        <v>166</v>
      </c>
      <c r="AW464" s="15" t="s">
        <v>34</v>
      </c>
      <c r="AX464" s="15" t="s">
        <v>79</v>
      </c>
      <c r="AY464" s="259" t="s">
        <v>158</v>
      </c>
    </row>
    <row r="465" s="2" customFormat="1" ht="16.5" customHeight="1">
      <c r="A465" s="41"/>
      <c r="B465" s="42"/>
      <c r="C465" s="262" t="s">
        <v>675</v>
      </c>
      <c r="D465" s="262" t="s">
        <v>475</v>
      </c>
      <c r="E465" s="263" t="s">
        <v>676</v>
      </c>
      <c r="F465" s="264" t="s">
        <v>677</v>
      </c>
      <c r="G465" s="265" t="s">
        <v>175</v>
      </c>
      <c r="H465" s="266">
        <v>12.989000000000001</v>
      </c>
      <c r="I465" s="267"/>
      <c r="J465" s="268">
        <f>ROUND(I465*H465,2)</f>
        <v>0</v>
      </c>
      <c r="K465" s="264" t="s">
        <v>165</v>
      </c>
      <c r="L465" s="269"/>
      <c r="M465" s="270" t="s">
        <v>19</v>
      </c>
      <c r="N465" s="271" t="s">
        <v>45</v>
      </c>
      <c r="O465" s="87"/>
      <c r="P465" s="217">
        <f>O465*H465</f>
        <v>0</v>
      </c>
      <c r="Q465" s="217">
        <v>0.00029999999999999997</v>
      </c>
      <c r="R465" s="217">
        <f>Q465*H465</f>
        <v>0.0038966999999999999</v>
      </c>
      <c r="S465" s="217">
        <v>0</v>
      </c>
      <c r="T465" s="218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9" t="s">
        <v>403</v>
      </c>
      <c r="AT465" s="219" t="s">
        <v>475</v>
      </c>
      <c r="AU465" s="219" t="s">
        <v>83</v>
      </c>
      <c r="AY465" s="20" t="s">
        <v>158</v>
      </c>
      <c r="BE465" s="220">
        <f>IF(N465="základní",J465,0)</f>
        <v>0</v>
      </c>
      <c r="BF465" s="220">
        <f>IF(N465="snížená",J465,0)</f>
        <v>0</v>
      </c>
      <c r="BG465" s="220">
        <f>IF(N465="zákl. přenesená",J465,0)</f>
        <v>0</v>
      </c>
      <c r="BH465" s="220">
        <f>IF(N465="sníž. přenesená",J465,0)</f>
        <v>0</v>
      </c>
      <c r="BI465" s="220">
        <f>IF(N465="nulová",J465,0)</f>
        <v>0</v>
      </c>
      <c r="BJ465" s="20" t="s">
        <v>79</v>
      </c>
      <c r="BK465" s="220">
        <f>ROUND(I465*H465,2)</f>
        <v>0</v>
      </c>
      <c r="BL465" s="20" t="s">
        <v>274</v>
      </c>
      <c r="BM465" s="219" t="s">
        <v>678</v>
      </c>
    </row>
    <row r="466" s="2" customFormat="1">
      <c r="A466" s="41"/>
      <c r="B466" s="42"/>
      <c r="C466" s="43"/>
      <c r="D466" s="221" t="s">
        <v>168</v>
      </c>
      <c r="E466" s="43"/>
      <c r="F466" s="222" t="s">
        <v>677</v>
      </c>
      <c r="G466" s="43"/>
      <c r="H466" s="43"/>
      <c r="I466" s="223"/>
      <c r="J466" s="43"/>
      <c r="K466" s="43"/>
      <c r="L466" s="47"/>
      <c r="M466" s="224"/>
      <c r="N466" s="225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168</v>
      </c>
      <c r="AU466" s="20" t="s">
        <v>83</v>
      </c>
    </row>
    <row r="467" s="13" customFormat="1">
      <c r="A467" s="13"/>
      <c r="B467" s="228"/>
      <c r="C467" s="229"/>
      <c r="D467" s="221" t="s">
        <v>172</v>
      </c>
      <c r="E467" s="230" t="s">
        <v>19</v>
      </c>
      <c r="F467" s="231" t="s">
        <v>679</v>
      </c>
      <c r="G467" s="229"/>
      <c r="H467" s="232">
        <v>12.369999999999999</v>
      </c>
      <c r="I467" s="233"/>
      <c r="J467" s="229"/>
      <c r="K467" s="229"/>
      <c r="L467" s="234"/>
      <c r="M467" s="235"/>
      <c r="N467" s="236"/>
      <c r="O467" s="236"/>
      <c r="P467" s="236"/>
      <c r="Q467" s="236"/>
      <c r="R467" s="236"/>
      <c r="S467" s="236"/>
      <c r="T467" s="23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8" t="s">
        <v>172</v>
      </c>
      <c r="AU467" s="238" t="s">
        <v>83</v>
      </c>
      <c r="AV467" s="13" t="s">
        <v>83</v>
      </c>
      <c r="AW467" s="13" t="s">
        <v>34</v>
      </c>
      <c r="AX467" s="13" t="s">
        <v>79</v>
      </c>
      <c r="AY467" s="238" t="s">
        <v>158</v>
      </c>
    </row>
    <row r="468" s="13" customFormat="1">
      <c r="A468" s="13"/>
      <c r="B468" s="228"/>
      <c r="C468" s="229"/>
      <c r="D468" s="221" t="s">
        <v>172</v>
      </c>
      <c r="E468" s="229"/>
      <c r="F468" s="231" t="s">
        <v>680</v>
      </c>
      <c r="G468" s="229"/>
      <c r="H468" s="232">
        <v>12.989000000000001</v>
      </c>
      <c r="I468" s="233"/>
      <c r="J468" s="229"/>
      <c r="K468" s="229"/>
      <c r="L468" s="234"/>
      <c r="M468" s="235"/>
      <c r="N468" s="236"/>
      <c r="O468" s="236"/>
      <c r="P468" s="236"/>
      <c r="Q468" s="236"/>
      <c r="R468" s="236"/>
      <c r="S468" s="236"/>
      <c r="T468" s="23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8" t="s">
        <v>172</v>
      </c>
      <c r="AU468" s="238" t="s">
        <v>83</v>
      </c>
      <c r="AV468" s="13" t="s">
        <v>83</v>
      </c>
      <c r="AW468" s="13" t="s">
        <v>4</v>
      </c>
      <c r="AX468" s="13" t="s">
        <v>79</v>
      </c>
      <c r="AY468" s="238" t="s">
        <v>158</v>
      </c>
    </row>
    <row r="469" s="2" customFormat="1" ht="16.5" customHeight="1">
      <c r="A469" s="41"/>
      <c r="B469" s="42"/>
      <c r="C469" s="208" t="s">
        <v>681</v>
      </c>
      <c r="D469" s="208" t="s">
        <v>162</v>
      </c>
      <c r="E469" s="209" t="s">
        <v>682</v>
      </c>
      <c r="F469" s="210" t="s">
        <v>683</v>
      </c>
      <c r="G469" s="211" t="s">
        <v>175</v>
      </c>
      <c r="H469" s="212">
        <v>8.9000000000000004</v>
      </c>
      <c r="I469" s="213"/>
      <c r="J469" s="214">
        <f>ROUND(I469*H469,2)</f>
        <v>0</v>
      </c>
      <c r="K469" s="210" t="s">
        <v>165</v>
      </c>
      <c r="L469" s="47"/>
      <c r="M469" s="215" t="s">
        <v>19</v>
      </c>
      <c r="N469" s="216" t="s">
        <v>45</v>
      </c>
      <c r="O469" s="87"/>
      <c r="P469" s="217">
        <f>O469*H469</f>
        <v>0</v>
      </c>
      <c r="Q469" s="217">
        <v>3.0000000000000001E-05</v>
      </c>
      <c r="R469" s="217">
        <f>Q469*H469</f>
        <v>0.00026700000000000004</v>
      </c>
      <c r="S469" s="217">
        <v>0</v>
      </c>
      <c r="T469" s="218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19" t="s">
        <v>274</v>
      </c>
      <c r="AT469" s="219" t="s">
        <v>162</v>
      </c>
      <c r="AU469" s="219" t="s">
        <v>83</v>
      </c>
      <c r="AY469" s="20" t="s">
        <v>158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0" t="s">
        <v>79</v>
      </c>
      <c r="BK469" s="220">
        <f>ROUND(I469*H469,2)</f>
        <v>0</v>
      </c>
      <c r="BL469" s="20" t="s">
        <v>274</v>
      </c>
      <c r="BM469" s="219" t="s">
        <v>684</v>
      </c>
    </row>
    <row r="470" s="2" customFormat="1">
      <c r="A470" s="41"/>
      <c r="B470" s="42"/>
      <c r="C470" s="43"/>
      <c r="D470" s="221" t="s">
        <v>168</v>
      </c>
      <c r="E470" s="43"/>
      <c r="F470" s="222" t="s">
        <v>685</v>
      </c>
      <c r="G470" s="43"/>
      <c r="H470" s="43"/>
      <c r="I470" s="223"/>
      <c r="J470" s="43"/>
      <c r="K470" s="43"/>
      <c r="L470" s="47"/>
      <c r="M470" s="224"/>
      <c r="N470" s="225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168</v>
      </c>
      <c r="AU470" s="20" t="s">
        <v>83</v>
      </c>
    </row>
    <row r="471" s="2" customFormat="1">
      <c r="A471" s="41"/>
      <c r="B471" s="42"/>
      <c r="C471" s="43"/>
      <c r="D471" s="226" t="s">
        <v>170</v>
      </c>
      <c r="E471" s="43"/>
      <c r="F471" s="227" t="s">
        <v>686</v>
      </c>
      <c r="G471" s="43"/>
      <c r="H471" s="43"/>
      <c r="I471" s="223"/>
      <c r="J471" s="43"/>
      <c r="K471" s="43"/>
      <c r="L471" s="47"/>
      <c r="M471" s="224"/>
      <c r="N471" s="225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170</v>
      </c>
      <c r="AU471" s="20" t="s">
        <v>83</v>
      </c>
    </row>
    <row r="472" s="13" customFormat="1">
      <c r="A472" s="13"/>
      <c r="B472" s="228"/>
      <c r="C472" s="229"/>
      <c r="D472" s="221" t="s">
        <v>172</v>
      </c>
      <c r="E472" s="230" t="s">
        <v>19</v>
      </c>
      <c r="F472" s="231" t="s">
        <v>687</v>
      </c>
      <c r="G472" s="229"/>
      <c r="H472" s="232">
        <v>4.5599999999999996</v>
      </c>
      <c r="I472" s="233"/>
      <c r="J472" s="229"/>
      <c r="K472" s="229"/>
      <c r="L472" s="234"/>
      <c r="M472" s="235"/>
      <c r="N472" s="236"/>
      <c r="O472" s="236"/>
      <c r="P472" s="236"/>
      <c r="Q472" s="236"/>
      <c r="R472" s="236"/>
      <c r="S472" s="236"/>
      <c r="T472" s="23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8" t="s">
        <v>172</v>
      </c>
      <c r="AU472" s="238" t="s">
        <v>83</v>
      </c>
      <c r="AV472" s="13" t="s">
        <v>83</v>
      </c>
      <c r="AW472" s="13" t="s">
        <v>34</v>
      </c>
      <c r="AX472" s="13" t="s">
        <v>74</v>
      </c>
      <c r="AY472" s="238" t="s">
        <v>158</v>
      </c>
    </row>
    <row r="473" s="13" customFormat="1">
      <c r="A473" s="13"/>
      <c r="B473" s="228"/>
      <c r="C473" s="229"/>
      <c r="D473" s="221" t="s">
        <v>172</v>
      </c>
      <c r="E473" s="230" t="s">
        <v>19</v>
      </c>
      <c r="F473" s="231" t="s">
        <v>672</v>
      </c>
      <c r="G473" s="229"/>
      <c r="H473" s="232">
        <v>4.3399999999999999</v>
      </c>
      <c r="I473" s="233"/>
      <c r="J473" s="229"/>
      <c r="K473" s="229"/>
      <c r="L473" s="234"/>
      <c r="M473" s="235"/>
      <c r="N473" s="236"/>
      <c r="O473" s="236"/>
      <c r="P473" s="236"/>
      <c r="Q473" s="236"/>
      <c r="R473" s="236"/>
      <c r="S473" s="236"/>
      <c r="T473" s="23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8" t="s">
        <v>172</v>
      </c>
      <c r="AU473" s="238" t="s">
        <v>83</v>
      </c>
      <c r="AV473" s="13" t="s">
        <v>83</v>
      </c>
      <c r="AW473" s="13" t="s">
        <v>34</v>
      </c>
      <c r="AX473" s="13" t="s">
        <v>74</v>
      </c>
      <c r="AY473" s="238" t="s">
        <v>158</v>
      </c>
    </row>
    <row r="474" s="2" customFormat="1" ht="16.5" customHeight="1">
      <c r="A474" s="41"/>
      <c r="B474" s="42"/>
      <c r="C474" s="208" t="s">
        <v>688</v>
      </c>
      <c r="D474" s="208" t="s">
        <v>162</v>
      </c>
      <c r="E474" s="209" t="s">
        <v>689</v>
      </c>
      <c r="F474" s="210" t="s">
        <v>690</v>
      </c>
      <c r="G474" s="211" t="s">
        <v>469</v>
      </c>
      <c r="H474" s="212">
        <v>6</v>
      </c>
      <c r="I474" s="213"/>
      <c r="J474" s="214">
        <f>ROUND(I474*H474,2)</f>
        <v>0</v>
      </c>
      <c r="K474" s="210" t="s">
        <v>165</v>
      </c>
      <c r="L474" s="47"/>
      <c r="M474" s="215" t="s">
        <v>19</v>
      </c>
      <c r="N474" s="216" t="s">
        <v>45</v>
      </c>
      <c r="O474" s="87"/>
      <c r="P474" s="217">
        <f>O474*H474</f>
        <v>0</v>
      </c>
      <c r="Q474" s="217">
        <v>0</v>
      </c>
      <c r="R474" s="217">
        <f>Q474*H474</f>
        <v>0</v>
      </c>
      <c r="S474" s="217">
        <v>0</v>
      </c>
      <c r="T474" s="218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19" t="s">
        <v>274</v>
      </c>
      <c r="AT474" s="219" t="s">
        <v>162</v>
      </c>
      <c r="AU474" s="219" t="s">
        <v>83</v>
      </c>
      <c r="AY474" s="20" t="s">
        <v>158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20" t="s">
        <v>79</v>
      </c>
      <c r="BK474" s="220">
        <f>ROUND(I474*H474,2)</f>
        <v>0</v>
      </c>
      <c r="BL474" s="20" t="s">
        <v>274</v>
      </c>
      <c r="BM474" s="219" t="s">
        <v>691</v>
      </c>
    </row>
    <row r="475" s="2" customFormat="1">
      <c r="A475" s="41"/>
      <c r="B475" s="42"/>
      <c r="C475" s="43"/>
      <c r="D475" s="221" t="s">
        <v>168</v>
      </c>
      <c r="E475" s="43"/>
      <c r="F475" s="222" t="s">
        <v>692</v>
      </c>
      <c r="G475" s="43"/>
      <c r="H475" s="43"/>
      <c r="I475" s="223"/>
      <c r="J475" s="43"/>
      <c r="K475" s="43"/>
      <c r="L475" s="47"/>
      <c r="M475" s="224"/>
      <c r="N475" s="225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168</v>
      </c>
      <c r="AU475" s="20" t="s">
        <v>83</v>
      </c>
    </row>
    <row r="476" s="2" customFormat="1">
      <c r="A476" s="41"/>
      <c r="B476" s="42"/>
      <c r="C476" s="43"/>
      <c r="D476" s="226" t="s">
        <v>170</v>
      </c>
      <c r="E476" s="43"/>
      <c r="F476" s="227" t="s">
        <v>693</v>
      </c>
      <c r="G476" s="43"/>
      <c r="H476" s="43"/>
      <c r="I476" s="223"/>
      <c r="J476" s="43"/>
      <c r="K476" s="43"/>
      <c r="L476" s="47"/>
      <c r="M476" s="224"/>
      <c r="N476" s="225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170</v>
      </c>
      <c r="AU476" s="20" t="s">
        <v>83</v>
      </c>
    </row>
    <row r="477" s="13" customFormat="1">
      <c r="A477" s="13"/>
      <c r="B477" s="228"/>
      <c r="C477" s="229"/>
      <c r="D477" s="221" t="s">
        <v>172</v>
      </c>
      <c r="E477" s="230" t="s">
        <v>19</v>
      </c>
      <c r="F477" s="231" t="s">
        <v>201</v>
      </c>
      <c r="G477" s="229"/>
      <c r="H477" s="232">
        <v>6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8" t="s">
        <v>172</v>
      </c>
      <c r="AU477" s="238" t="s">
        <v>83</v>
      </c>
      <c r="AV477" s="13" t="s">
        <v>83</v>
      </c>
      <c r="AW477" s="13" t="s">
        <v>34</v>
      </c>
      <c r="AX477" s="13" t="s">
        <v>79</v>
      </c>
      <c r="AY477" s="238" t="s">
        <v>158</v>
      </c>
    </row>
    <row r="478" s="2" customFormat="1" ht="21.75" customHeight="1">
      <c r="A478" s="41"/>
      <c r="B478" s="42"/>
      <c r="C478" s="208" t="s">
        <v>694</v>
      </c>
      <c r="D478" s="208" t="s">
        <v>162</v>
      </c>
      <c r="E478" s="209" t="s">
        <v>695</v>
      </c>
      <c r="F478" s="210" t="s">
        <v>696</v>
      </c>
      <c r="G478" s="211" t="s">
        <v>469</v>
      </c>
      <c r="H478" s="212">
        <v>2</v>
      </c>
      <c r="I478" s="213"/>
      <c r="J478" s="214">
        <f>ROUND(I478*H478,2)</f>
        <v>0</v>
      </c>
      <c r="K478" s="210" t="s">
        <v>165</v>
      </c>
      <c r="L478" s="47"/>
      <c r="M478" s="215" t="s">
        <v>19</v>
      </c>
      <c r="N478" s="216" t="s">
        <v>45</v>
      </c>
      <c r="O478" s="87"/>
      <c r="P478" s="217">
        <f>O478*H478</f>
        <v>0</v>
      </c>
      <c r="Q478" s="217">
        <v>0</v>
      </c>
      <c r="R478" s="217">
        <f>Q478*H478</f>
        <v>0</v>
      </c>
      <c r="S478" s="217">
        <v>0</v>
      </c>
      <c r="T478" s="218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9" t="s">
        <v>274</v>
      </c>
      <c r="AT478" s="219" t="s">
        <v>162</v>
      </c>
      <c r="AU478" s="219" t="s">
        <v>83</v>
      </c>
      <c r="AY478" s="20" t="s">
        <v>158</v>
      </c>
      <c r="BE478" s="220">
        <f>IF(N478="základní",J478,0)</f>
        <v>0</v>
      </c>
      <c r="BF478" s="220">
        <f>IF(N478="snížená",J478,0)</f>
        <v>0</v>
      </c>
      <c r="BG478" s="220">
        <f>IF(N478="zákl. přenesená",J478,0)</f>
        <v>0</v>
      </c>
      <c r="BH478" s="220">
        <f>IF(N478="sníž. přenesená",J478,0)</f>
        <v>0</v>
      </c>
      <c r="BI478" s="220">
        <f>IF(N478="nulová",J478,0)</f>
        <v>0</v>
      </c>
      <c r="BJ478" s="20" t="s">
        <v>79</v>
      </c>
      <c r="BK478" s="220">
        <f>ROUND(I478*H478,2)</f>
        <v>0</v>
      </c>
      <c r="BL478" s="20" t="s">
        <v>274</v>
      </c>
      <c r="BM478" s="219" t="s">
        <v>697</v>
      </c>
    </row>
    <row r="479" s="2" customFormat="1">
      <c r="A479" s="41"/>
      <c r="B479" s="42"/>
      <c r="C479" s="43"/>
      <c r="D479" s="221" t="s">
        <v>168</v>
      </c>
      <c r="E479" s="43"/>
      <c r="F479" s="222" t="s">
        <v>698</v>
      </c>
      <c r="G479" s="43"/>
      <c r="H479" s="43"/>
      <c r="I479" s="223"/>
      <c r="J479" s="43"/>
      <c r="K479" s="43"/>
      <c r="L479" s="47"/>
      <c r="M479" s="224"/>
      <c r="N479" s="225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168</v>
      </c>
      <c r="AU479" s="20" t="s">
        <v>83</v>
      </c>
    </row>
    <row r="480" s="2" customFormat="1">
      <c r="A480" s="41"/>
      <c r="B480" s="42"/>
      <c r="C480" s="43"/>
      <c r="D480" s="226" t="s">
        <v>170</v>
      </c>
      <c r="E480" s="43"/>
      <c r="F480" s="227" t="s">
        <v>699</v>
      </c>
      <c r="G480" s="43"/>
      <c r="H480" s="43"/>
      <c r="I480" s="223"/>
      <c r="J480" s="43"/>
      <c r="K480" s="43"/>
      <c r="L480" s="47"/>
      <c r="M480" s="224"/>
      <c r="N480" s="225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170</v>
      </c>
      <c r="AU480" s="20" t="s">
        <v>83</v>
      </c>
    </row>
    <row r="481" s="13" customFormat="1">
      <c r="A481" s="13"/>
      <c r="B481" s="228"/>
      <c r="C481" s="229"/>
      <c r="D481" s="221" t="s">
        <v>172</v>
      </c>
      <c r="E481" s="230" t="s">
        <v>19</v>
      </c>
      <c r="F481" s="231" t="s">
        <v>83</v>
      </c>
      <c r="G481" s="229"/>
      <c r="H481" s="232">
        <v>2</v>
      </c>
      <c r="I481" s="233"/>
      <c r="J481" s="229"/>
      <c r="K481" s="229"/>
      <c r="L481" s="234"/>
      <c r="M481" s="235"/>
      <c r="N481" s="236"/>
      <c r="O481" s="236"/>
      <c r="P481" s="236"/>
      <c r="Q481" s="236"/>
      <c r="R481" s="236"/>
      <c r="S481" s="236"/>
      <c r="T481" s="23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8" t="s">
        <v>172</v>
      </c>
      <c r="AU481" s="238" t="s">
        <v>83</v>
      </c>
      <c r="AV481" s="13" t="s">
        <v>83</v>
      </c>
      <c r="AW481" s="13" t="s">
        <v>34</v>
      </c>
      <c r="AX481" s="13" t="s">
        <v>79</v>
      </c>
      <c r="AY481" s="238" t="s">
        <v>158</v>
      </c>
    </row>
    <row r="482" s="2" customFormat="1" ht="24.15" customHeight="1">
      <c r="A482" s="41"/>
      <c r="B482" s="42"/>
      <c r="C482" s="208" t="s">
        <v>700</v>
      </c>
      <c r="D482" s="208" t="s">
        <v>162</v>
      </c>
      <c r="E482" s="209" t="s">
        <v>701</v>
      </c>
      <c r="F482" s="210" t="s">
        <v>702</v>
      </c>
      <c r="G482" s="211" t="s">
        <v>88</v>
      </c>
      <c r="H482" s="212">
        <v>16.521999999999998</v>
      </c>
      <c r="I482" s="213"/>
      <c r="J482" s="214">
        <f>ROUND(I482*H482,2)</f>
        <v>0</v>
      </c>
      <c r="K482" s="210" t="s">
        <v>165</v>
      </c>
      <c r="L482" s="47"/>
      <c r="M482" s="215" t="s">
        <v>19</v>
      </c>
      <c r="N482" s="216" t="s">
        <v>45</v>
      </c>
      <c r="O482" s="87"/>
      <c r="P482" s="217">
        <f>O482*H482</f>
        <v>0</v>
      </c>
      <c r="Q482" s="217">
        <v>4.5000000000000003E-05</v>
      </c>
      <c r="R482" s="217">
        <f>Q482*H482</f>
        <v>0.00074348999999999997</v>
      </c>
      <c r="S482" s="217">
        <v>0</v>
      </c>
      <c r="T482" s="218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19" t="s">
        <v>274</v>
      </c>
      <c r="AT482" s="219" t="s">
        <v>162</v>
      </c>
      <c r="AU482" s="219" t="s">
        <v>83</v>
      </c>
      <c r="AY482" s="20" t="s">
        <v>158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20" t="s">
        <v>79</v>
      </c>
      <c r="BK482" s="220">
        <f>ROUND(I482*H482,2)</f>
        <v>0</v>
      </c>
      <c r="BL482" s="20" t="s">
        <v>274</v>
      </c>
      <c r="BM482" s="219" t="s">
        <v>703</v>
      </c>
    </row>
    <row r="483" s="2" customFormat="1">
      <c r="A483" s="41"/>
      <c r="B483" s="42"/>
      <c r="C483" s="43"/>
      <c r="D483" s="221" t="s">
        <v>168</v>
      </c>
      <c r="E483" s="43"/>
      <c r="F483" s="222" t="s">
        <v>704</v>
      </c>
      <c r="G483" s="43"/>
      <c r="H483" s="43"/>
      <c r="I483" s="223"/>
      <c r="J483" s="43"/>
      <c r="K483" s="43"/>
      <c r="L483" s="47"/>
      <c r="M483" s="224"/>
      <c r="N483" s="225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168</v>
      </c>
      <c r="AU483" s="20" t="s">
        <v>83</v>
      </c>
    </row>
    <row r="484" s="2" customFormat="1">
      <c r="A484" s="41"/>
      <c r="B484" s="42"/>
      <c r="C484" s="43"/>
      <c r="D484" s="226" t="s">
        <v>170</v>
      </c>
      <c r="E484" s="43"/>
      <c r="F484" s="227" t="s">
        <v>705</v>
      </c>
      <c r="G484" s="43"/>
      <c r="H484" s="43"/>
      <c r="I484" s="223"/>
      <c r="J484" s="43"/>
      <c r="K484" s="43"/>
      <c r="L484" s="47"/>
      <c r="M484" s="224"/>
      <c r="N484" s="225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170</v>
      </c>
      <c r="AU484" s="20" t="s">
        <v>83</v>
      </c>
    </row>
    <row r="485" s="13" customFormat="1">
      <c r="A485" s="13"/>
      <c r="B485" s="228"/>
      <c r="C485" s="229"/>
      <c r="D485" s="221" t="s">
        <v>172</v>
      </c>
      <c r="E485" s="230" t="s">
        <v>19</v>
      </c>
      <c r="F485" s="231" t="s">
        <v>94</v>
      </c>
      <c r="G485" s="229"/>
      <c r="H485" s="232">
        <v>13.701000000000001</v>
      </c>
      <c r="I485" s="233"/>
      <c r="J485" s="229"/>
      <c r="K485" s="229"/>
      <c r="L485" s="234"/>
      <c r="M485" s="235"/>
      <c r="N485" s="236"/>
      <c r="O485" s="236"/>
      <c r="P485" s="236"/>
      <c r="Q485" s="236"/>
      <c r="R485" s="236"/>
      <c r="S485" s="236"/>
      <c r="T485" s="23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8" t="s">
        <v>172</v>
      </c>
      <c r="AU485" s="238" t="s">
        <v>83</v>
      </c>
      <c r="AV485" s="13" t="s">
        <v>83</v>
      </c>
      <c r="AW485" s="13" t="s">
        <v>34</v>
      </c>
      <c r="AX485" s="13" t="s">
        <v>74</v>
      </c>
      <c r="AY485" s="238" t="s">
        <v>158</v>
      </c>
    </row>
    <row r="486" s="13" customFormat="1">
      <c r="A486" s="13"/>
      <c r="B486" s="228"/>
      <c r="C486" s="229"/>
      <c r="D486" s="221" t="s">
        <v>172</v>
      </c>
      <c r="E486" s="230" t="s">
        <v>19</v>
      </c>
      <c r="F486" s="231" t="s">
        <v>107</v>
      </c>
      <c r="G486" s="229"/>
      <c r="H486" s="232">
        <v>2.6040000000000001</v>
      </c>
      <c r="I486" s="233"/>
      <c r="J486" s="229"/>
      <c r="K486" s="229"/>
      <c r="L486" s="234"/>
      <c r="M486" s="235"/>
      <c r="N486" s="236"/>
      <c r="O486" s="236"/>
      <c r="P486" s="236"/>
      <c r="Q486" s="236"/>
      <c r="R486" s="236"/>
      <c r="S486" s="236"/>
      <c r="T486" s="23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8" t="s">
        <v>172</v>
      </c>
      <c r="AU486" s="238" t="s">
        <v>83</v>
      </c>
      <c r="AV486" s="13" t="s">
        <v>83</v>
      </c>
      <c r="AW486" s="13" t="s">
        <v>34</v>
      </c>
      <c r="AX486" s="13" t="s">
        <v>74</v>
      </c>
      <c r="AY486" s="238" t="s">
        <v>158</v>
      </c>
    </row>
    <row r="487" s="13" customFormat="1">
      <c r="A487" s="13"/>
      <c r="B487" s="228"/>
      <c r="C487" s="229"/>
      <c r="D487" s="221" t="s">
        <v>172</v>
      </c>
      <c r="E487" s="230" t="s">
        <v>19</v>
      </c>
      <c r="F487" s="231" t="s">
        <v>622</v>
      </c>
      <c r="G487" s="229"/>
      <c r="H487" s="232">
        <v>0.217</v>
      </c>
      <c r="I487" s="233"/>
      <c r="J487" s="229"/>
      <c r="K487" s="229"/>
      <c r="L487" s="234"/>
      <c r="M487" s="235"/>
      <c r="N487" s="236"/>
      <c r="O487" s="236"/>
      <c r="P487" s="236"/>
      <c r="Q487" s="236"/>
      <c r="R487" s="236"/>
      <c r="S487" s="236"/>
      <c r="T487" s="23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8" t="s">
        <v>172</v>
      </c>
      <c r="AU487" s="238" t="s">
        <v>83</v>
      </c>
      <c r="AV487" s="13" t="s">
        <v>83</v>
      </c>
      <c r="AW487" s="13" t="s">
        <v>34</v>
      </c>
      <c r="AX487" s="13" t="s">
        <v>74</v>
      </c>
      <c r="AY487" s="238" t="s">
        <v>158</v>
      </c>
    </row>
    <row r="488" s="2" customFormat="1" ht="24.15" customHeight="1">
      <c r="A488" s="41"/>
      <c r="B488" s="42"/>
      <c r="C488" s="208" t="s">
        <v>706</v>
      </c>
      <c r="D488" s="208" t="s">
        <v>162</v>
      </c>
      <c r="E488" s="209" t="s">
        <v>707</v>
      </c>
      <c r="F488" s="210" t="s">
        <v>708</v>
      </c>
      <c r="G488" s="211" t="s">
        <v>436</v>
      </c>
      <c r="H488" s="261"/>
      <c r="I488" s="213"/>
      <c r="J488" s="214">
        <f>ROUND(I488*H488,2)</f>
        <v>0</v>
      </c>
      <c r="K488" s="210" t="s">
        <v>165</v>
      </c>
      <c r="L488" s="47"/>
      <c r="M488" s="215" t="s">
        <v>19</v>
      </c>
      <c r="N488" s="216" t="s">
        <v>45</v>
      </c>
      <c r="O488" s="87"/>
      <c r="P488" s="217">
        <f>O488*H488</f>
        <v>0</v>
      </c>
      <c r="Q488" s="217">
        <v>0</v>
      </c>
      <c r="R488" s="217">
        <f>Q488*H488</f>
        <v>0</v>
      </c>
      <c r="S488" s="217">
        <v>0</v>
      </c>
      <c r="T488" s="218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19" t="s">
        <v>274</v>
      </c>
      <c r="AT488" s="219" t="s">
        <v>162</v>
      </c>
      <c r="AU488" s="219" t="s">
        <v>83</v>
      </c>
      <c r="AY488" s="20" t="s">
        <v>158</v>
      </c>
      <c r="BE488" s="220">
        <f>IF(N488="základní",J488,0)</f>
        <v>0</v>
      </c>
      <c r="BF488" s="220">
        <f>IF(N488="snížená",J488,0)</f>
        <v>0</v>
      </c>
      <c r="BG488" s="220">
        <f>IF(N488="zákl. přenesená",J488,0)</f>
        <v>0</v>
      </c>
      <c r="BH488" s="220">
        <f>IF(N488="sníž. přenesená",J488,0)</f>
        <v>0</v>
      </c>
      <c r="BI488" s="220">
        <f>IF(N488="nulová",J488,0)</f>
        <v>0</v>
      </c>
      <c r="BJ488" s="20" t="s">
        <v>79</v>
      </c>
      <c r="BK488" s="220">
        <f>ROUND(I488*H488,2)</f>
        <v>0</v>
      </c>
      <c r="BL488" s="20" t="s">
        <v>274</v>
      </c>
      <c r="BM488" s="219" t="s">
        <v>709</v>
      </c>
    </row>
    <row r="489" s="2" customFormat="1">
      <c r="A489" s="41"/>
      <c r="B489" s="42"/>
      <c r="C489" s="43"/>
      <c r="D489" s="221" t="s">
        <v>168</v>
      </c>
      <c r="E489" s="43"/>
      <c r="F489" s="222" t="s">
        <v>710</v>
      </c>
      <c r="G489" s="43"/>
      <c r="H489" s="43"/>
      <c r="I489" s="223"/>
      <c r="J489" s="43"/>
      <c r="K489" s="43"/>
      <c r="L489" s="47"/>
      <c r="M489" s="224"/>
      <c r="N489" s="225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168</v>
      </c>
      <c r="AU489" s="20" t="s">
        <v>83</v>
      </c>
    </row>
    <row r="490" s="2" customFormat="1">
      <c r="A490" s="41"/>
      <c r="B490" s="42"/>
      <c r="C490" s="43"/>
      <c r="D490" s="226" t="s">
        <v>170</v>
      </c>
      <c r="E490" s="43"/>
      <c r="F490" s="227" t="s">
        <v>711</v>
      </c>
      <c r="G490" s="43"/>
      <c r="H490" s="43"/>
      <c r="I490" s="223"/>
      <c r="J490" s="43"/>
      <c r="K490" s="43"/>
      <c r="L490" s="47"/>
      <c r="M490" s="224"/>
      <c r="N490" s="225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170</v>
      </c>
      <c r="AU490" s="20" t="s">
        <v>83</v>
      </c>
    </row>
    <row r="491" s="12" customFormat="1" ht="22.8" customHeight="1">
      <c r="A491" s="12"/>
      <c r="B491" s="192"/>
      <c r="C491" s="193"/>
      <c r="D491" s="194" t="s">
        <v>73</v>
      </c>
      <c r="E491" s="206" t="s">
        <v>712</v>
      </c>
      <c r="F491" s="206" t="s">
        <v>713</v>
      </c>
      <c r="G491" s="193"/>
      <c r="H491" s="193"/>
      <c r="I491" s="196"/>
      <c r="J491" s="207">
        <f>BK491</f>
        <v>0</v>
      </c>
      <c r="K491" s="193"/>
      <c r="L491" s="198"/>
      <c r="M491" s="199"/>
      <c r="N491" s="200"/>
      <c r="O491" s="200"/>
      <c r="P491" s="201">
        <f>SUM(P492:P565)</f>
        <v>0</v>
      </c>
      <c r="Q491" s="200"/>
      <c r="R491" s="201">
        <f>SUM(R492:R565)</f>
        <v>0.08153873376000001</v>
      </c>
      <c r="S491" s="200"/>
      <c r="T491" s="202">
        <f>SUM(T492:T565)</f>
        <v>0.017514209999999999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03" t="s">
        <v>83</v>
      </c>
      <c r="AT491" s="204" t="s">
        <v>73</v>
      </c>
      <c r="AU491" s="204" t="s">
        <v>79</v>
      </c>
      <c r="AY491" s="203" t="s">
        <v>158</v>
      </c>
      <c r="BK491" s="205">
        <f>SUM(BK492:BK565)</f>
        <v>0</v>
      </c>
    </row>
    <row r="492" s="2" customFormat="1" ht="24.15" customHeight="1">
      <c r="A492" s="41"/>
      <c r="B492" s="42"/>
      <c r="C492" s="208" t="s">
        <v>714</v>
      </c>
      <c r="D492" s="208" t="s">
        <v>162</v>
      </c>
      <c r="E492" s="209" t="s">
        <v>715</v>
      </c>
      <c r="F492" s="210" t="s">
        <v>716</v>
      </c>
      <c r="G492" s="211" t="s">
        <v>88</v>
      </c>
      <c r="H492" s="212">
        <v>1.8720000000000001</v>
      </c>
      <c r="I492" s="213"/>
      <c r="J492" s="214">
        <f>ROUND(I492*H492,2)</f>
        <v>0</v>
      </c>
      <c r="K492" s="210" t="s">
        <v>165</v>
      </c>
      <c r="L492" s="47"/>
      <c r="M492" s="215" t="s">
        <v>19</v>
      </c>
      <c r="N492" s="216" t="s">
        <v>45</v>
      </c>
      <c r="O492" s="87"/>
      <c r="P492" s="217">
        <f>O492*H492</f>
        <v>0</v>
      </c>
      <c r="Q492" s="217">
        <v>2.08E-06</v>
      </c>
      <c r="R492" s="217">
        <f>Q492*H492</f>
        <v>3.8937600000000005E-06</v>
      </c>
      <c r="S492" s="217">
        <v>0.00014999999999999999</v>
      </c>
      <c r="T492" s="218">
        <f>S492*H492</f>
        <v>0.00028079999999999999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19" t="s">
        <v>274</v>
      </c>
      <c r="AT492" s="219" t="s">
        <v>162</v>
      </c>
      <c r="AU492" s="219" t="s">
        <v>83</v>
      </c>
      <c r="AY492" s="20" t="s">
        <v>158</v>
      </c>
      <c r="BE492" s="220">
        <f>IF(N492="základní",J492,0)</f>
        <v>0</v>
      </c>
      <c r="BF492" s="220">
        <f>IF(N492="snížená",J492,0)</f>
        <v>0</v>
      </c>
      <c r="BG492" s="220">
        <f>IF(N492="zákl. přenesená",J492,0)</f>
        <v>0</v>
      </c>
      <c r="BH492" s="220">
        <f>IF(N492="sníž. přenesená",J492,0)</f>
        <v>0</v>
      </c>
      <c r="BI492" s="220">
        <f>IF(N492="nulová",J492,0)</f>
        <v>0</v>
      </c>
      <c r="BJ492" s="20" t="s">
        <v>79</v>
      </c>
      <c r="BK492" s="220">
        <f>ROUND(I492*H492,2)</f>
        <v>0</v>
      </c>
      <c r="BL492" s="20" t="s">
        <v>274</v>
      </c>
      <c r="BM492" s="219" t="s">
        <v>717</v>
      </c>
    </row>
    <row r="493" s="2" customFormat="1">
      <c r="A493" s="41"/>
      <c r="B493" s="42"/>
      <c r="C493" s="43"/>
      <c r="D493" s="221" t="s">
        <v>168</v>
      </c>
      <c r="E493" s="43"/>
      <c r="F493" s="222" t="s">
        <v>718</v>
      </c>
      <c r="G493" s="43"/>
      <c r="H493" s="43"/>
      <c r="I493" s="223"/>
      <c r="J493" s="43"/>
      <c r="K493" s="43"/>
      <c r="L493" s="47"/>
      <c r="M493" s="224"/>
      <c r="N493" s="225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168</v>
      </c>
      <c r="AU493" s="20" t="s">
        <v>83</v>
      </c>
    </row>
    <row r="494" s="2" customFormat="1">
      <c r="A494" s="41"/>
      <c r="B494" s="42"/>
      <c r="C494" s="43"/>
      <c r="D494" s="226" t="s">
        <v>170</v>
      </c>
      <c r="E494" s="43"/>
      <c r="F494" s="227" t="s">
        <v>719</v>
      </c>
      <c r="G494" s="43"/>
      <c r="H494" s="43"/>
      <c r="I494" s="223"/>
      <c r="J494" s="43"/>
      <c r="K494" s="43"/>
      <c r="L494" s="47"/>
      <c r="M494" s="224"/>
      <c r="N494" s="225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170</v>
      </c>
      <c r="AU494" s="20" t="s">
        <v>83</v>
      </c>
    </row>
    <row r="495" s="14" customFormat="1">
      <c r="A495" s="14"/>
      <c r="B495" s="239"/>
      <c r="C495" s="240"/>
      <c r="D495" s="221" t="s">
        <v>172</v>
      </c>
      <c r="E495" s="241" t="s">
        <v>19</v>
      </c>
      <c r="F495" s="242" t="s">
        <v>720</v>
      </c>
      <c r="G495" s="240"/>
      <c r="H495" s="241" t="s">
        <v>19</v>
      </c>
      <c r="I495" s="243"/>
      <c r="J495" s="240"/>
      <c r="K495" s="240"/>
      <c r="L495" s="244"/>
      <c r="M495" s="245"/>
      <c r="N495" s="246"/>
      <c r="O495" s="246"/>
      <c r="P495" s="246"/>
      <c r="Q495" s="246"/>
      <c r="R495" s="246"/>
      <c r="S495" s="246"/>
      <c r="T495" s="247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8" t="s">
        <v>172</v>
      </c>
      <c r="AU495" s="248" t="s">
        <v>83</v>
      </c>
      <c r="AV495" s="14" t="s">
        <v>79</v>
      </c>
      <c r="AW495" s="14" t="s">
        <v>34</v>
      </c>
      <c r="AX495" s="14" t="s">
        <v>74</v>
      </c>
      <c r="AY495" s="248" t="s">
        <v>158</v>
      </c>
    </row>
    <row r="496" s="13" customFormat="1">
      <c r="A496" s="13"/>
      <c r="B496" s="228"/>
      <c r="C496" s="229"/>
      <c r="D496" s="221" t="s">
        <v>172</v>
      </c>
      <c r="E496" s="230" t="s">
        <v>19</v>
      </c>
      <c r="F496" s="231" t="s">
        <v>721</v>
      </c>
      <c r="G496" s="229"/>
      <c r="H496" s="232">
        <v>1.8720000000000001</v>
      </c>
      <c r="I496" s="233"/>
      <c r="J496" s="229"/>
      <c r="K496" s="229"/>
      <c r="L496" s="234"/>
      <c r="M496" s="235"/>
      <c r="N496" s="236"/>
      <c r="O496" s="236"/>
      <c r="P496" s="236"/>
      <c r="Q496" s="236"/>
      <c r="R496" s="236"/>
      <c r="S496" s="236"/>
      <c r="T496" s="23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8" t="s">
        <v>172</v>
      </c>
      <c r="AU496" s="238" t="s">
        <v>83</v>
      </c>
      <c r="AV496" s="13" t="s">
        <v>83</v>
      </c>
      <c r="AW496" s="13" t="s">
        <v>34</v>
      </c>
      <c r="AX496" s="13" t="s">
        <v>74</v>
      </c>
      <c r="AY496" s="238" t="s">
        <v>158</v>
      </c>
    </row>
    <row r="497" s="2" customFormat="1" ht="16.5" customHeight="1">
      <c r="A497" s="41"/>
      <c r="B497" s="42"/>
      <c r="C497" s="208" t="s">
        <v>722</v>
      </c>
      <c r="D497" s="208" t="s">
        <v>162</v>
      </c>
      <c r="E497" s="209" t="s">
        <v>723</v>
      </c>
      <c r="F497" s="210" t="s">
        <v>724</v>
      </c>
      <c r="G497" s="211" t="s">
        <v>88</v>
      </c>
      <c r="H497" s="212">
        <v>52.808999999999998</v>
      </c>
      <c r="I497" s="213"/>
      <c r="J497" s="214">
        <f>ROUND(I497*H497,2)</f>
        <v>0</v>
      </c>
      <c r="K497" s="210" t="s">
        <v>165</v>
      </c>
      <c r="L497" s="47"/>
      <c r="M497" s="215" t="s">
        <v>19</v>
      </c>
      <c r="N497" s="216" t="s">
        <v>45</v>
      </c>
      <c r="O497" s="87"/>
      <c r="P497" s="217">
        <f>O497*H497</f>
        <v>0</v>
      </c>
      <c r="Q497" s="217">
        <v>0.001</v>
      </c>
      <c r="R497" s="217">
        <f>Q497*H497</f>
        <v>0.052809000000000002</v>
      </c>
      <c r="S497" s="217">
        <v>0.00031</v>
      </c>
      <c r="T497" s="218">
        <f>S497*H497</f>
        <v>0.01637079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19" t="s">
        <v>274</v>
      </c>
      <c r="AT497" s="219" t="s">
        <v>162</v>
      </c>
      <c r="AU497" s="219" t="s">
        <v>83</v>
      </c>
      <c r="AY497" s="20" t="s">
        <v>158</v>
      </c>
      <c r="BE497" s="220">
        <f>IF(N497="základní",J497,0)</f>
        <v>0</v>
      </c>
      <c r="BF497" s="220">
        <f>IF(N497="snížená",J497,0)</f>
        <v>0</v>
      </c>
      <c r="BG497" s="220">
        <f>IF(N497="zákl. přenesená",J497,0)</f>
        <v>0</v>
      </c>
      <c r="BH497" s="220">
        <f>IF(N497="sníž. přenesená",J497,0)</f>
        <v>0</v>
      </c>
      <c r="BI497" s="220">
        <f>IF(N497="nulová",J497,0)</f>
        <v>0</v>
      </c>
      <c r="BJ497" s="20" t="s">
        <v>79</v>
      </c>
      <c r="BK497" s="220">
        <f>ROUND(I497*H497,2)</f>
        <v>0</v>
      </c>
      <c r="BL497" s="20" t="s">
        <v>274</v>
      </c>
      <c r="BM497" s="219" t="s">
        <v>725</v>
      </c>
    </row>
    <row r="498" s="2" customFormat="1">
      <c r="A498" s="41"/>
      <c r="B498" s="42"/>
      <c r="C498" s="43"/>
      <c r="D498" s="221" t="s">
        <v>168</v>
      </c>
      <c r="E498" s="43"/>
      <c r="F498" s="222" t="s">
        <v>726</v>
      </c>
      <c r="G498" s="43"/>
      <c r="H498" s="43"/>
      <c r="I498" s="223"/>
      <c r="J498" s="43"/>
      <c r="K498" s="43"/>
      <c r="L498" s="47"/>
      <c r="M498" s="224"/>
      <c r="N498" s="225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168</v>
      </c>
      <c r="AU498" s="20" t="s">
        <v>83</v>
      </c>
    </row>
    <row r="499" s="2" customFormat="1">
      <c r="A499" s="41"/>
      <c r="B499" s="42"/>
      <c r="C499" s="43"/>
      <c r="D499" s="226" t="s">
        <v>170</v>
      </c>
      <c r="E499" s="43"/>
      <c r="F499" s="227" t="s">
        <v>727</v>
      </c>
      <c r="G499" s="43"/>
      <c r="H499" s="43"/>
      <c r="I499" s="223"/>
      <c r="J499" s="43"/>
      <c r="K499" s="43"/>
      <c r="L499" s="47"/>
      <c r="M499" s="224"/>
      <c r="N499" s="225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170</v>
      </c>
      <c r="AU499" s="20" t="s">
        <v>83</v>
      </c>
    </row>
    <row r="500" s="14" customFormat="1">
      <c r="A500" s="14"/>
      <c r="B500" s="239"/>
      <c r="C500" s="240"/>
      <c r="D500" s="221" t="s">
        <v>172</v>
      </c>
      <c r="E500" s="241" t="s">
        <v>19</v>
      </c>
      <c r="F500" s="242" t="s">
        <v>728</v>
      </c>
      <c r="G500" s="240"/>
      <c r="H500" s="241" t="s">
        <v>19</v>
      </c>
      <c r="I500" s="243"/>
      <c r="J500" s="240"/>
      <c r="K500" s="240"/>
      <c r="L500" s="244"/>
      <c r="M500" s="245"/>
      <c r="N500" s="246"/>
      <c r="O500" s="246"/>
      <c r="P500" s="246"/>
      <c r="Q500" s="246"/>
      <c r="R500" s="246"/>
      <c r="S500" s="246"/>
      <c r="T500" s="24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8" t="s">
        <v>172</v>
      </c>
      <c r="AU500" s="248" t="s">
        <v>83</v>
      </c>
      <c r="AV500" s="14" t="s">
        <v>79</v>
      </c>
      <c r="AW500" s="14" t="s">
        <v>34</v>
      </c>
      <c r="AX500" s="14" t="s">
        <v>74</v>
      </c>
      <c r="AY500" s="248" t="s">
        <v>158</v>
      </c>
    </row>
    <row r="501" s="13" customFormat="1">
      <c r="A501" s="13"/>
      <c r="B501" s="228"/>
      <c r="C501" s="229"/>
      <c r="D501" s="221" t="s">
        <v>172</v>
      </c>
      <c r="E501" s="230" t="s">
        <v>19</v>
      </c>
      <c r="F501" s="231" t="s">
        <v>103</v>
      </c>
      <c r="G501" s="229"/>
      <c r="H501" s="232">
        <v>19.574000000000002</v>
      </c>
      <c r="I501" s="233"/>
      <c r="J501" s="229"/>
      <c r="K501" s="229"/>
      <c r="L501" s="234"/>
      <c r="M501" s="235"/>
      <c r="N501" s="236"/>
      <c r="O501" s="236"/>
      <c r="P501" s="236"/>
      <c r="Q501" s="236"/>
      <c r="R501" s="236"/>
      <c r="S501" s="236"/>
      <c r="T501" s="23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8" t="s">
        <v>172</v>
      </c>
      <c r="AU501" s="238" t="s">
        <v>83</v>
      </c>
      <c r="AV501" s="13" t="s">
        <v>83</v>
      </c>
      <c r="AW501" s="13" t="s">
        <v>34</v>
      </c>
      <c r="AX501" s="13" t="s">
        <v>74</v>
      </c>
      <c r="AY501" s="238" t="s">
        <v>158</v>
      </c>
    </row>
    <row r="502" s="16" customFormat="1">
      <c r="A502" s="16"/>
      <c r="B502" s="272"/>
      <c r="C502" s="273"/>
      <c r="D502" s="221" t="s">
        <v>172</v>
      </c>
      <c r="E502" s="274" t="s">
        <v>19</v>
      </c>
      <c r="F502" s="275" t="s">
        <v>729</v>
      </c>
      <c r="G502" s="273"/>
      <c r="H502" s="276">
        <v>19.574000000000002</v>
      </c>
      <c r="I502" s="277"/>
      <c r="J502" s="273"/>
      <c r="K502" s="273"/>
      <c r="L502" s="278"/>
      <c r="M502" s="279"/>
      <c r="N502" s="280"/>
      <c r="O502" s="280"/>
      <c r="P502" s="280"/>
      <c r="Q502" s="280"/>
      <c r="R502" s="280"/>
      <c r="S502" s="280"/>
      <c r="T502" s="281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82" t="s">
        <v>172</v>
      </c>
      <c r="AU502" s="282" t="s">
        <v>83</v>
      </c>
      <c r="AV502" s="16" t="s">
        <v>90</v>
      </c>
      <c r="AW502" s="16" t="s">
        <v>34</v>
      </c>
      <c r="AX502" s="16" t="s">
        <v>74</v>
      </c>
      <c r="AY502" s="282" t="s">
        <v>158</v>
      </c>
    </row>
    <row r="503" s="14" customFormat="1">
      <c r="A503" s="14"/>
      <c r="B503" s="239"/>
      <c r="C503" s="240"/>
      <c r="D503" s="221" t="s">
        <v>172</v>
      </c>
      <c r="E503" s="241" t="s">
        <v>19</v>
      </c>
      <c r="F503" s="242" t="s">
        <v>730</v>
      </c>
      <c r="G503" s="240"/>
      <c r="H503" s="241" t="s">
        <v>19</v>
      </c>
      <c r="I503" s="243"/>
      <c r="J503" s="240"/>
      <c r="K503" s="240"/>
      <c r="L503" s="244"/>
      <c r="M503" s="245"/>
      <c r="N503" s="246"/>
      <c r="O503" s="246"/>
      <c r="P503" s="246"/>
      <c r="Q503" s="246"/>
      <c r="R503" s="246"/>
      <c r="S503" s="246"/>
      <c r="T503" s="247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8" t="s">
        <v>172</v>
      </c>
      <c r="AU503" s="248" t="s">
        <v>83</v>
      </c>
      <c r="AV503" s="14" t="s">
        <v>79</v>
      </c>
      <c r="AW503" s="14" t="s">
        <v>34</v>
      </c>
      <c r="AX503" s="14" t="s">
        <v>74</v>
      </c>
      <c r="AY503" s="248" t="s">
        <v>158</v>
      </c>
    </row>
    <row r="504" s="13" customFormat="1">
      <c r="A504" s="13"/>
      <c r="B504" s="228"/>
      <c r="C504" s="229"/>
      <c r="D504" s="221" t="s">
        <v>172</v>
      </c>
      <c r="E504" s="230" t="s">
        <v>19</v>
      </c>
      <c r="F504" s="231" t="s">
        <v>731</v>
      </c>
      <c r="G504" s="229"/>
      <c r="H504" s="232">
        <v>38.905000000000001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8" t="s">
        <v>172</v>
      </c>
      <c r="AU504" s="238" t="s">
        <v>83</v>
      </c>
      <c r="AV504" s="13" t="s">
        <v>83</v>
      </c>
      <c r="AW504" s="13" t="s">
        <v>34</v>
      </c>
      <c r="AX504" s="13" t="s">
        <v>74</v>
      </c>
      <c r="AY504" s="238" t="s">
        <v>158</v>
      </c>
    </row>
    <row r="505" s="14" customFormat="1">
      <c r="A505" s="14"/>
      <c r="B505" s="239"/>
      <c r="C505" s="240"/>
      <c r="D505" s="221" t="s">
        <v>172</v>
      </c>
      <c r="E505" s="241" t="s">
        <v>19</v>
      </c>
      <c r="F505" s="242" t="s">
        <v>732</v>
      </c>
      <c r="G505" s="240"/>
      <c r="H505" s="241" t="s">
        <v>19</v>
      </c>
      <c r="I505" s="243"/>
      <c r="J505" s="240"/>
      <c r="K505" s="240"/>
      <c r="L505" s="244"/>
      <c r="M505" s="245"/>
      <c r="N505" s="246"/>
      <c r="O505" s="246"/>
      <c r="P505" s="246"/>
      <c r="Q505" s="246"/>
      <c r="R505" s="246"/>
      <c r="S505" s="246"/>
      <c r="T505" s="247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8" t="s">
        <v>172</v>
      </c>
      <c r="AU505" s="248" t="s">
        <v>83</v>
      </c>
      <c r="AV505" s="14" t="s">
        <v>79</v>
      </c>
      <c r="AW505" s="14" t="s">
        <v>34</v>
      </c>
      <c r="AX505" s="14" t="s">
        <v>74</v>
      </c>
      <c r="AY505" s="248" t="s">
        <v>158</v>
      </c>
    </row>
    <row r="506" s="13" customFormat="1">
      <c r="A506" s="13"/>
      <c r="B506" s="228"/>
      <c r="C506" s="229"/>
      <c r="D506" s="221" t="s">
        <v>172</v>
      </c>
      <c r="E506" s="230" t="s">
        <v>19</v>
      </c>
      <c r="F506" s="231" t="s">
        <v>733</v>
      </c>
      <c r="G506" s="229"/>
      <c r="H506" s="232">
        <v>-13.701000000000001</v>
      </c>
      <c r="I506" s="233"/>
      <c r="J506" s="229"/>
      <c r="K506" s="229"/>
      <c r="L506" s="234"/>
      <c r="M506" s="235"/>
      <c r="N506" s="236"/>
      <c r="O506" s="236"/>
      <c r="P506" s="236"/>
      <c r="Q506" s="236"/>
      <c r="R506" s="236"/>
      <c r="S506" s="236"/>
      <c r="T506" s="23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8" t="s">
        <v>172</v>
      </c>
      <c r="AU506" s="238" t="s">
        <v>83</v>
      </c>
      <c r="AV506" s="13" t="s">
        <v>83</v>
      </c>
      <c r="AW506" s="13" t="s">
        <v>34</v>
      </c>
      <c r="AX506" s="13" t="s">
        <v>74</v>
      </c>
      <c r="AY506" s="238" t="s">
        <v>158</v>
      </c>
    </row>
    <row r="507" s="13" customFormat="1">
      <c r="A507" s="13"/>
      <c r="B507" s="228"/>
      <c r="C507" s="229"/>
      <c r="D507" s="221" t="s">
        <v>172</v>
      </c>
      <c r="E507" s="230" t="s">
        <v>19</v>
      </c>
      <c r="F507" s="231" t="s">
        <v>734</v>
      </c>
      <c r="G507" s="229"/>
      <c r="H507" s="232">
        <v>-5.1289999999999996</v>
      </c>
      <c r="I507" s="233"/>
      <c r="J507" s="229"/>
      <c r="K507" s="229"/>
      <c r="L507" s="234"/>
      <c r="M507" s="235"/>
      <c r="N507" s="236"/>
      <c r="O507" s="236"/>
      <c r="P507" s="236"/>
      <c r="Q507" s="236"/>
      <c r="R507" s="236"/>
      <c r="S507" s="236"/>
      <c r="T507" s="23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8" t="s">
        <v>172</v>
      </c>
      <c r="AU507" s="238" t="s">
        <v>83</v>
      </c>
      <c r="AV507" s="13" t="s">
        <v>83</v>
      </c>
      <c r="AW507" s="13" t="s">
        <v>34</v>
      </c>
      <c r="AX507" s="13" t="s">
        <v>74</v>
      </c>
      <c r="AY507" s="238" t="s">
        <v>158</v>
      </c>
    </row>
    <row r="508" s="14" customFormat="1">
      <c r="A508" s="14"/>
      <c r="B508" s="239"/>
      <c r="C508" s="240"/>
      <c r="D508" s="221" t="s">
        <v>172</v>
      </c>
      <c r="E508" s="241" t="s">
        <v>19</v>
      </c>
      <c r="F508" s="242" t="s">
        <v>735</v>
      </c>
      <c r="G508" s="240"/>
      <c r="H508" s="241" t="s">
        <v>19</v>
      </c>
      <c r="I508" s="243"/>
      <c r="J508" s="240"/>
      <c r="K508" s="240"/>
      <c r="L508" s="244"/>
      <c r="M508" s="245"/>
      <c r="N508" s="246"/>
      <c r="O508" s="246"/>
      <c r="P508" s="246"/>
      <c r="Q508" s="246"/>
      <c r="R508" s="246"/>
      <c r="S508" s="246"/>
      <c r="T508" s="247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8" t="s">
        <v>172</v>
      </c>
      <c r="AU508" s="248" t="s">
        <v>83</v>
      </c>
      <c r="AV508" s="14" t="s">
        <v>79</v>
      </c>
      <c r="AW508" s="14" t="s">
        <v>34</v>
      </c>
      <c r="AX508" s="14" t="s">
        <v>74</v>
      </c>
      <c r="AY508" s="248" t="s">
        <v>158</v>
      </c>
    </row>
    <row r="509" s="13" customFormat="1">
      <c r="A509" s="13"/>
      <c r="B509" s="228"/>
      <c r="C509" s="229"/>
      <c r="D509" s="221" t="s">
        <v>172</v>
      </c>
      <c r="E509" s="230" t="s">
        <v>19</v>
      </c>
      <c r="F509" s="231" t="s">
        <v>736</v>
      </c>
      <c r="G509" s="229"/>
      <c r="H509" s="232">
        <v>-3.2000000000000002</v>
      </c>
      <c r="I509" s="233"/>
      <c r="J509" s="229"/>
      <c r="K509" s="229"/>
      <c r="L509" s="234"/>
      <c r="M509" s="235"/>
      <c r="N509" s="236"/>
      <c r="O509" s="236"/>
      <c r="P509" s="236"/>
      <c r="Q509" s="236"/>
      <c r="R509" s="236"/>
      <c r="S509" s="236"/>
      <c r="T509" s="23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8" t="s">
        <v>172</v>
      </c>
      <c r="AU509" s="238" t="s">
        <v>83</v>
      </c>
      <c r="AV509" s="13" t="s">
        <v>83</v>
      </c>
      <c r="AW509" s="13" t="s">
        <v>34</v>
      </c>
      <c r="AX509" s="13" t="s">
        <v>74</v>
      </c>
      <c r="AY509" s="238" t="s">
        <v>158</v>
      </c>
    </row>
    <row r="510" s="14" customFormat="1">
      <c r="A510" s="14"/>
      <c r="B510" s="239"/>
      <c r="C510" s="240"/>
      <c r="D510" s="221" t="s">
        <v>172</v>
      </c>
      <c r="E510" s="241" t="s">
        <v>19</v>
      </c>
      <c r="F510" s="242" t="s">
        <v>737</v>
      </c>
      <c r="G510" s="240"/>
      <c r="H510" s="241" t="s">
        <v>19</v>
      </c>
      <c r="I510" s="243"/>
      <c r="J510" s="240"/>
      <c r="K510" s="240"/>
      <c r="L510" s="244"/>
      <c r="M510" s="245"/>
      <c r="N510" s="246"/>
      <c r="O510" s="246"/>
      <c r="P510" s="246"/>
      <c r="Q510" s="246"/>
      <c r="R510" s="246"/>
      <c r="S510" s="246"/>
      <c r="T510" s="247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8" t="s">
        <v>172</v>
      </c>
      <c r="AU510" s="248" t="s">
        <v>83</v>
      </c>
      <c r="AV510" s="14" t="s">
        <v>79</v>
      </c>
      <c r="AW510" s="14" t="s">
        <v>34</v>
      </c>
      <c r="AX510" s="14" t="s">
        <v>74</v>
      </c>
      <c r="AY510" s="248" t="s">
        <v>158</v>
      </c>
    </row>
    <row r="511" s="13" customFormat="1">
      <c r="A511" s="13"/>
      <c r="B511" s="228"/>
      <c r="C511" s="229"/>
      <c r="D511" s="221" t="s">
        <v>172</v>
      </c>
      <c r="E511" s="230" t="s">
        <v>19</v>
      </c>
      <c r="F511" s="231" t="s">
        <v>738</v>
      </c>
      <c r="G511" s="229"/>
      <c r="H511" s="232">
        <v>-3.7200000000000002</v>
      </c>
      <c r="I511" s="233"/>
      <c r="J511" s="229"/>
      <c r="K511" s="229"/>
      <c r="L511" s="234"/>
      <c r="M511" s="235"/>
      <c r="N511" s="236"/>
      <c r="O511" s="236"/>
      <c r="P511" s="236"/>
      <c r="Q511" s="236"/>
      <c r="R511" s="236"/>
      <c r="S511" s="236"/>
      <c r="T511" s="23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8" t="s">
        <v>172</v>
      </c>
      <c r="AU511" s="238" t="s">
        <v>83</v>
      </c>
      <c r="AV511" s="13" t="s">
        <v>83</v>
      </c>
      <c r="AW511" s="13" t="s">
        <v>34</v>
      </c>
      <c r="AX511" s="13" t="s">
        <v>74</v>
      </c>
      <c r="AY511" s="238" t="s">
        <v>158</v>
      </c>
    </row>
    <row r="512" s="13" customFormat="1">
      <c r="A512" s="13"/>
      <c r="B512" s="228"/>
      <c r="C512" s="229"/>
      <c r="D512" s="221" t="s">
        <v>172</v>
      </c>
      <c r="E512" s="230" t="s">
        <v>19</v>
      </c>
      <c r="F512" s="231" t="s">
        <v>739</v>
      </c>
      <c r="G512" s="229"/>
      <c r="H512" s="232">
        <v>3.956</v>
      </c>
      <c r="I512" s="233"/>
      <c r="J512" s="229"/>
      <c r="K512" s="229"/>
      <c r="L512" s="234"/>
      <c r="M512" s="235"/>
      <c r="N512" s="236"/>
      <c r="O512" s="236"/>
      <c r="P512" s="236"/>
      <c r="Q512" s="236"/>
      <c r="R512" s="236"/>
      <c r="S512" s="236"/>
      <c r="T512" s="23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8" t="s">
        <v>172</v>
      </c>
      <c r="AU512" s="238" t="s">
        <v>83</v>
      </c>
      <c r="AV512" s="13" t="s">
        <v>83</v>
      </c>
      <c r="AW512" s="13" t="s">
        <v>34</v>
      </c>
      <c r="AX512" s="13" t="s">
        <v>74</v>
      </c>
      <c r="AY512" s="238" t="s">
        <v>158</v>
      </c>
    </row>
    <row r="513" s="16" customFormat="1">
      <c r="A513" s="16"/>
      <c r="B513" s="272"/>
      <c r="C513" s="273"/>
      <c r="D513" s="221" t="s">
        <v>172</v>
      </c>
      <c r="E513" s="274" t="s">
        <v>19</v>
      </c>
      <c r="F513" s="275" t="s">
        <v>729</v>
      </c>
      <c r="G513" s="273"/>
      <c r="H513" s="276">
        <v>17.111000000000001</v>
      </c>
      <c r="I513" s="277"/>
      <c r="J513" s="273"/>
      <c r="K513" s="273"/>
      <c r="L513" s="278"/>
      <c r="M513" s="279"/>
      <c r="N513" s="280"/>
      <c r="O513" s="280"/>
      <c r="P513" s="280"/>
      <c r="Q513" s="280"/>
      <c r="R513" s="280"/>
      <c r="S513" s="280"/>
      <c r="T513" s="281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282" t="s">
        <v>172</v>
      </c>
      <c r="AU513" s="282" t="s">
        <v>83</v>
      </c>
      <c r="AV513" s="16" t="s">
        <v>90</v>
      </c>
      <c r="AW513" s="16" t="s">
        <v>34</v>
      </c>
      <c r="AX513" s="16" t="s">
        <v>74</v>
      </c>
      <c r="AY513" s="282" t="s">
        <v>158</v>
      </c>
    </row>
    <row r="514" s="14" customFormat="1">
      <c r="A514" s="14"/>
      <c r="B514" s="239"/>
      <c r="C514" s="240"/>
      <c r="D514" s="221" t="s">
        <v>172</v>
      </c>
      <c r="E514" s="241" t="s">
        <v>19</v>
      </c>
      <c r="F514" s="242" t="s">
        <v>740</v>
      </c>
      <c r="G514" s="240"/>
      <c r="H514" s="241" t="s">
        <v>19</v>
      </c>
      <c r="I514" s="243"/>
      <c r="J514" s="240"/>
      <c r="K514" s="240"/>
      <c r="L514" s="244"/>
      <c r="M514" s="245"/>
      <c r="N514" s="246"/>
      <c r="O514" s="246"/>
      <c r="P514" s="246"/>
      <c r="Q514" s="246"/>
      <c r="R514" s="246"/>
      <c r="S514" s="246"/>
      <c r="T514" s="24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8" t="s">
        <v>172</v>
      </c>
      <c r="AU514" s="248" t="s">
        <v>83</v>
      </c>
      <c r="AV514" s="14" t="s">
        <v>79</v>
      </c>
      <c r="AW514" s="14" t="s">
        <v>34</v>
      </c>
      <c r="AX514" s="14" t="s">
        <v>74</v>
      </c>
      <c r="AY514" s="248" t="s">
        <v>158</v>
      </c>
    </row>
    <row r="515" s="13" customFormat="1">
      <c r="A515" s="13"/>
      <c r="B515" s="228"/>
      <c r="C515" s="229"/>
      <c r="D515" s="221" t="s">
        <v>172</v>
      </c>
      <c r="E515" s="230" t="s">
        <v>19</v>
      </c>
      <c r="F515" s="231" t="s">
        <v>741</v>
      </c>
      <c r="G515" s="229"/>
      <c r="H515" s="232">
        <v>12.291</v>
      </c>
      <c r="I515" s="233"/>
      <c r="J515" s="229"/>
      <c r="K515" s="229"/>
      <c r="L515" s="234"/>
      <c r="M515" s="235"/>
      <c r="N515" s="236"/>
      <c r="O515" s="236"/>
      <c r="P515" s="236"/>
      <c r="Q515" s="236"/>
      <c r="R515" s="236"/>
      <c r="S515" s="236"/>
      <c r="T515" s="23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8" t="s">
        <v>172</v>
      </c>
      <c r="AU515" s="238" t="s">
        <v>83</v>
      </c>
      <c r="AV515" s="13" t="s">
        <v>83</v>
      </c>
      <c r="AW515" s="13" t="s">
        <v>34</v>
      </c>
      <c r="AX515" s="13" t="s">
        <v>74</v>
      </c>
      <c r="AY515" s="238" t="s">
        <v>158</v>
      </c>
    </row>
    <row r="516" s="13" customFormat="1">
      <c r="A516" s="13"/>
      <c r="B516" s="228"/>
      <c r="C516" s="229"/>
      <c r="D516" s="221" t="s">
        <v>172</v>
      </c>
      <c r="E516" s="230" t="s">
        <v>19</v>
      </c>
      <c r="F516" s="231" t="s">
        <v>742</v>
      </c>
      <c r="G516" s="229"/>
      <c r="H516" s="232">
        <v>-5.4000000000000004</v>
      </c>
      <c r="I516" s="233"/>
      <c r="J516" s="229"/>
      <c r="K516" s="229"/>
      <c r="L516" s="234"/>
      <c r="M516" s="235"/>
      <c r="N516" s="236"/>
      <c r="O516" s="236"/>
      <c r="P516" s="236"/>
      <c r="Q516" s="236"/>
      <c r="R516" s="236"/>
      <c r="S516" s="236"/>
      <c r="T516" s="23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8" t="s">
        <v>172</v>
      </c>
      <c r="AU516" s="238" t="s">
        <v>83</v>
      </c>
      <c r="AV516" s="13" t="s">
        <v>83</v>
      </c>
      <c r="AW516" s="13" t="s">
        <v>34</v>
      </c>
      <c r="AX516" s="13" t="s">
        <v>74</v>
      </c>
      <c r="AY516" s="238" t="s">
        <v>158</v>
      </c>
    </row>
    <row r="517" s="13" customFormat="1">
      <c r="A517" s="13"/>
      <c r="B517" s="228"/>
      <c r="C517" s="229"/>
      <c r="D517" s="221" t="s">
        <v>172</v>
      </c>
      <c r="E517" s="230" t="s">
        <v>19</v>
      </c>
      <c r="F517" s="231" t="s">
        <v>743</v>
      </c>
      <c r="G517" s="229"/>
      <c r="H517" s="232">
        <v>-0.74399999999999999</v>
      </c>
      <c r="I517" s="233"/>
      <c r="J517" s="229"/>
      <c r="K517" s="229"/>
      <c r="L517" s="234"/>
      <c r="M517" s="235"/>
      <c r="N517" s="236"/>
      <c r="O517" s="236"/>
      <c r="P517" s="236"/>
      <c r="Q517" s="236"/>
      <c r="R517" s="236"/>
      <c r="S517" s="236"/>
      <c r="T517" s="237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8" t="s">
        <v>172</v>
      </c>
      <c r="AU517" s="238" t="s">
        <v>83</v>
      </c>
      <c r="AV517" s="13" t="s">
        <v>83</v>
      </c>
      <c r="AW517" s="13" t="s">
        <v>34</v>
      </c>
      <c r="AX517" s="13" t="s">
        <v>74</v>
      </c>
      <c r="AY517" s="238" t="s">
        <v>158</v>
      </c>
    </row>
    <row r="518" s="16" customFormat="1">
      <c r="A518" s="16"/>
      <c r="B518" s="272"/>
      <c r="C518" s="273"/>
      <c r="D518" s="221" t="s">
        <v>172</v>
      </c>
      <c r="E518" s="274" t="s">
        <v>19</v>
      </c>
      <c r="F518" s="275" t="s">
        <v>729</v>
      </c>
      <c r="G518" s="273"/>
      <c r="H518" s="276">
        <v>6.1470000000000002</v>
      </c>
      <c r="I518" s="277"/>
      <c r="J518" s="273"/>
      <c r="K518" s="273"/>
      <c r="L518" s="278"/>
      <c r="M518" s="279"/>
      <c r="N518" s="280"/>
      <c r="O518" s="280"/>
      <c r="P518" s="280"/>
      <c r="Q518" s="280"/>
      <c r="R518" s="280"/>
      <c r="S518" s="280"/>
      <c r="T518" s="281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82" t="s">
        <v>172</v>
      </c>
      <c r="AU518" s="282" t="s">
        <v>83</v>
      </c>
      <c r="AV518" s="16" t="s">
        <v>90</v>
      </c>
      <c r="AW518" s="16" t="s">
        <v>34</v>
      </c>
      <c r="AX518" s="16" t="s">
        <v>74</v>
      </c>
      <c r="AY518" s="282" t="s">
        <v>158</v>
      </c>
    </row>
    <row r="519" s="14" customFormat="1">
      <c r="A519" s="14"/>
      <c r="B519" s="239"/>
      <c r="C519" s="240"/>
      <c r="D519" s="221" t="s">
        <v>172</v>
      </c>
      <c r="E519" s="241" t="s">
        <v>19</v>
      </c>
      <c r="F519" s="242" t="s">
        <v>473</v>
      </c>
      <c r="G519" s="240"/>
      <c r="H519" s="241" t="s">
        <v>19</v>
      </c>
      <c r="I519" s="243"/>
      <c r="J519" s="240"/>
      <c r="K519" s="240"/>
      <c r="L519" s="244"/>
      <c r="M519" s="245"/>
      <c r="N519" s="246"/>
      <c r="O519" s="246"/>
      <c r="P519" s="246"/>
      <c r="Q519" s="246"/>
      <c r="R519" s="246"/>
      <c r="S519" s="246"/>
      <c r="T519" s="247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8" t="s">
        <v>172</v>
      </c>
      <c r="AU519" s="248" t="s">
        <v>83</v>
      </c>
      <c r="AV519" s="14" t="s">
        <v>79</v>
      </c>
      <c r="AW519" s="14" t="s">
        <v>34</v>
      </c>
      <c r="AX519" s="14" t="s">
        <v>74</v>
      </c>
      <c r="AY519" s="248" t="s">
        <v>158</v>
      </c>
    </row>
    <row r="520" s="13" customFormat="1">
      <c r="A520" s="13"/>
      <c r="B520" s="228"/>
      <c r="C520" s="229"/>
      <c r="D520" s="221" t="s">
        <v>172</v>
      </c>
      <c r="E520" s="230" t="s">
        <v>19</v>
      </c>
      <c r="F520" s="231" t="s">
        <v>744</v>
      </c>
      <c r="G520" s="229"/>
      <c r="H520" s="232">
        <v>3.7490000000000001</v>
      </c>
      <c r="I520" s="233"/>
      <c r="J520" s="229"/>
      <c r="K520" s="229"/>
      <c r="L520" s="234"/>
      <c r="M520" s="235"/>
      <c r="N520" s="236"/>
      <c r="O520" s="236"/>
      <c r="P520" s="236"/>
      <c r="Q520" s="236"/>
      <c r="R520" s="236"/>
      <c r="S520" s="236"/>
      <c r="T520" s="23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8" t="s">
        <v>172</v>
      </c>
      <c r="AU520" s="238" t="s">
        <v>83</v>
      </c>
      <c r="AV520" s="13" t="s">
        <v>83</v>
      </c>
      <c r="AW520" s="13" t="s">
        <v>34</v>
      </c>
      <c r="AX520" s="13" t="s">
        <v>74</v>
      </c>
      <c r="AY520" s="238" t="s">
        <v>158</v>
      </c>
    </row>
    <row r="521" s="13" customFormat="1">
      <c r="A521" s="13"/>
      <c r="B521" s="228"/>
      <c r="C521" s="229"/>
      <c r="D521" s="221" t="s">
        <v>172</v>
      </c>
      <c r="E521" s="230" t="s">
        <v>19</v>
      </c>
      <c r="F521" s="231" t="s">
        <v>745</v>
      </c>
      <c r="G521" s="229"/>
      <c r="H521" s="232">
        <v>3.6379999999999999</v>
      </c>
      <c r="I521" s="233"/>
      <c r="J521" s="229"/>
      <c r="K521" s="229"/>
      <c r="L521" s="234"/>
      <c r="M521" s="235"/>
      <c r="N521" s="236"/>
      <c r="O521" s="236"/>
      <c r="P521" s="236"/>
      <c r="Q521" s="236"/>
      <c r="R521" s="236"/>
      <c r="S521" s="236"/>
      <c r="T521" s="23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8" t="s">
        <v>172</v>
      </c>
      <c r="AU521" s="238" t="s">
        <v>83</v>
      </c>
      <c r="AV521" s="13" t="s">
        <v>83</v>
      </c>
      <c r="AW521" s="13" t="s">
        <v>34</v>
      </c>
      <c r="AX521" s="13" t="s">
        <v>74</v>
      </c>
      <c r="AY521" s="238" t="s">
        <v>158</v>
      </c>
    </row>
    <row r="522" s="13" customFormat="1">
      <c r="A522" s="13"/>
      <c r="B522" s="228"/>
      <c r="C522" s="229"/>
      <c r="D522" s="221" t="s">
        <v>172</v>
      </c>
      <c r="E522" s="230" t="s">
        <v>19</v>
      </c>
      <c r="F522" s="231" t="s">
        <v>746</v>
      </c>
      <c r="G522" s="229"/>
      <c r="H522" s="232">
        <v>2.5899999999999999</v>
      </c>
      <c r="I522" s="233"/>
      <c r="J522" s="229"/>
      <c r="K522" s="229"/>
      <c r="L522" s="234"/>
      <c r="M522" s="235"/>
      <c r="N522" s="236"/>
      <c r="O522" s="236"/>
      <c r="P522" s="236"/>
      <c r="Q522" s="236"/>
      <c r="R522" s="236"/>
      <c r="S522" s="236"/>
      <c r="T522" s="23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8" t="s">
        <v>172</v>
      </c>
      <c r="AU522" s="238" t="s">
        <v>83</v>
      </c>
      <c r="AV522" s="13" t="s">
        <v>83</v>
      </c>
      <c r="AW522" s="13" t="s">
        <v>34</v>
      </c>
      <c r="AX522" s="13" t="s">
        <v>74</v>
      </c>
      <c r="AY522" s="238" t="s">
        <v>158</v>
      </c>
    </row>
    <row r="523" s="16" customFormat="1">
      <c r="A523" s="16"/>
      <c r="B523" s="272"/>
      <c r="C523" s="273"/>
      <c r="D523" s="221" t="s">
        <v>172</v>
      </c>
      <c r="E523" s="274" t="s">
        <v>19</v>
      </c>
      <c r="F523" s="275" t="s">
        <v>729</v>
      </c>
      <c r="G523" s="273"/>
      <c r="H523" s="276">
        <v>9.9770000000000003</v>
      </c>
      <c r="I523" s="277"/>
      <c r="J523" s="273"/>
      <c r="K523" s="273"/>
      <c r="L523" s="278"/>
      <c r="M523" s="279"/>
      <c r="N523" s="280"/>
      <c r="O523" s="280"/>
      <c r="P523" s="280"/>
      <c r="Q523" s="280"/>
      <c r="R523" s="280"/>
      <c r="S523" s="280"/>
      <c r="T523" s="281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T523" s="282" t="s">
        <v>172</v>
      </c>
      <c r="AU523" s="282" t="s">
        <v>83</v>
      </c>
      <c r="AV523" s="16" t="s">
        <v>90</v>
      </c>
      <c r="AW523" s="16" t="s">
        <v>34</v>
      </c>
      <c r="AX523" s="16" t="s">
        <v>74</v>
      </c>
      <c r="AY523" s="282" t="s">
        <v>158</v>
      </c>
    </row>
    <row r="524" s="15" customFormat="1">
      <c r="A524" s="15"/>
      <c r="B524" s="249"/>
      <c r="C524" s="250"/>
      <c r="D524" s="221" t="s">
        <v>172</v>
      </c>
      <c r="E524" s="251" t="s">
        <v>19</v>
      </c>
      <c r="F524" s="252" t="s">
        <v>265</v>
      </c>
      <c r="G524" s="250"/>
      <c r="H524" s="253">
        <v>52.808999999999998</v>
      </c>
      <c r="I524" s="254"/>
      <c r="J524" s="250"/>
      <c r="K524" s="250"/>
      <c r="L524" s="255"/>
      <c r="M524" s="256"/>
      <c r="N524" s="257"/>
      <c r="O524" s="257"/>
      <c r="P524" s="257"/>
      <c r="Q524" s="257"/>
      <c r="R524" s="257"/>
      <c r="S524" s="257"/>
      <c r="T524" s="258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9" t="s">
        <v>172</v>
      </c>
      <c r="AU524" s="259" t="s">
        <v>83</v>
      </c>
      <c r="AV524" s="15" t="s">
        <v>166</v>
      </c>
      <c r="AW524" s="15" t="s">
        <v>34</v>
      </c>
      <c r="AX524" s="15" t="s">
        <v>79</v>
      </c>
      <c r="AY524" s="259" t="s">
        <v>158</v>
      </c>
    </row>
    <row r="525" s="2" customFormat="1" ht="16.5" customHeight="1">
      <c r="A525" s="41"/>
      <c r="B525" s="42"/>
      <c r="C525" s="208" t="s">
        <v>747</v>
      </c>
      <c r="D525" s="208" t="s">
        <v>162</v>
      </c>
      <c r="E525" s="209" t="s">
        <v>748</v>
      </c>
      <c r="F525" s="210" t="s">
        <v>749</v>
      </c>
      <c r="G525" s="211" t="s">
        <v>88</v>
      </c>
      <c r="H525" s="212">
        <v>19.574000000000002</v>
      </c>
      <c r="I525" s="213"/>
      <c r="J525" s="214">
        <f>ROUND(I525*H525,2)</f>
        <v>0</v>
      </c>
      <c r="K525" s="210" t="s">
        <v>165</v>
      </c>
      <c r="L525" s="47"/>
      <c r="M525" s="215" t="s">
        <v>19</v>
      </c>
      <c r="N525" s="216" t="s">
        <v>45</v>
      </c>
      <c r="O525" s="87"/>
      <c r="P525" s="217">
        <f>O525*H525</f>
        <v>0</v>
      </c>
      <c r="Q525" s="217">
        <v>0</v>
      </c>
      <c r="R525" s="217">
        <f>Q525*H525</f>
        <v>0</v>
      </c>
      <c r="S525" s="217">
        <v>3.0000000000000001E-05</v>
      </c>
      <c r="T525" s="218">
        <f>S525*H525</f>
        <v>0.00058722000000000006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19" t="s">
        <v>274</v>
      </c>
      <c r="AT525" s="219" t="s">
        <v>162</v>
      </c>
      <c r="AU525" s="219" t="s">
        <v>83</v>
      </c>
      <c r="AY525" s="20" t="s">
        <v>158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20" t="s">
        <v>79</v>
      </c>
      <c r="BK525" s="220">
        <f>ROUND(I525*H525,2)</f>
        <v>0</v>
      </c>
      <c r="BL525" s="20" t="s">
        <v>274</v>
      </c>
      <c r="BM525" s="219" t="s">
        <v>750</v>
      </c>
    </row>
    <row r="526" s="2" customFormat="1">
      <c r="A526" s="41"/>
      <c r="B526" s="42"/>
      <c r="C526" s="43"/>
      <c r="D526" s="221" t="s">
        <v>168</v>
      </c>
      <c r="E526" s="43"/>
      <c r="F526" s="222" t="s">
        <v>751</v>
      </c>
      <c r="G526" s="43"/>
      <c r="H526" s="43"/>
      <c r="I526" s="223"/>
      <c r="J526" s="43"/>
      <c r="K526" s="43"/>
      <c r="L526" s="47"/>
      <c r="M526" s="224"/>
      <c r="N526" s="225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168</v>
      </c>
      <c r="AU526" s="20" t="s">
        <v>83</v>
      </c>
    </row>
    <row r="527" s="2" customFormat="1">
      <c r="A527" s="41"/>
      <c r="B527" s="42"/>
      <c r="C527" s="43"/>
      <c r="D527" s="226" t="s">
        <v>170</v>
      </c>
      <c r="E527" s="43"/>
      <c r="F527" s="227" t="s">
        <v>752</v>
      </c>
      <c r="G527" s="43"/>
      <c r="H527" s="43"/>
      <c r="I527" s="223"/>
      <c r="J527" s="43"/>
      <c r="K527" s="43"/>
      <c r="L527" s="47"/>
      <c r="M527" s="224"/>
      <c r="N527" s="225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170</v>
      </c>
      <c r="AU527" s="20" t="s">
        <v>83</v>
      </c>
    </row>
    <row r="528" s="13" customFormat="1">
      <c r="A528" s="13"/>
      <c r="B528" s="228"/>
      <c r="C528" s="229"/>
      <c r="D528" s="221" t="s">
        <v>172</v>
      </c>
      <c r="E528" s="230" t="s">
        <v>19</v>
      </c>
      <c r="F528" s="231" t="s">
        <v>103</v>
      </c>
      <c r="G528" s="229"/>
      <c r="H528" s="232">
        <v>19.574000000000002</v>
      </c>
      <c r="I528" s="233"/>
      <c r="J528" s="229"/>
      <c r="K528" s="229"/>
      <c r="L528" s="234"/>
      <c r="M528" s="235"/>
      <c r="N528" s="236"/>
      <c r="O528" s="236"/>
      <c r="P528" s="236"/>
      <c r="Q528" s="236"/>
      <c r="R528" s="236"/>
      <c r="S528" s="236"/>
      <c r="T528" s="23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8" t="s">
        <v>172</v>
      </c>
      <c r="AU528" s="238" t="s">
        <v>83</v>
      </c>
      <c r="AV528" s="13" t="s">
        <v>83</v>
      </c>
      <c r="AW528" s="13" t="s">
        <v>34</v>
      </c>
      <c r="AX528" s="13" t="s">
        <v>79</v>
      </c>
      <c r="AY528" s="238" t="s">
        <v>158</v>
      </c>
    </row>
    <row r="529" s="2" customFormat="1" ht="21.75" customHeight="1">
      <c r="A529" s="41"/>
      <c r="B529" s="42"/>
      <c r="C529" s="208" t="s">
        <v>753</v>
      </c>
      <c r="D529" s="208" t="s">
        <v>162</v>
      </c>
      <c r="E529" s="209" t="s">
        <v>754</v>
      </c>
      <c r="F529" s="210" t="s">
        <v>755</v>
      </c>
      <c r="G529" s="211" t="s">
        <v>88</v>
      </c>
      <c r="H529" s="212">
        <v>9.1799999999999997</v>
      </c>
      <c r="I529" s="213"/>
      <c r="J529" s="214">
        <f>ROUND(I529*H529,2)</f>
        <v>0</v>
      </c>
      <c r="K529" s="210" t="s">
        <v>165</v>
      </c>
      <c r="L529" s="47"/>
      <c r="M529" s="215" t="s">
        <v>19</v>
      </c>
      <c r="N529" s="216" t="s">
        <v>45</v>
      </c>
      <c r="O529" s="87"/>
      <c r="P529" s="217">
        <f>O529*H529</f>
        <v>0</v>
      </c>
      <c r="Q529" s="217">
        <v>0</v>
      </c>
      <c r="R529" s="217">
        <f>Q529*H529</f>
        <v>0</v>
      </c>
      <c r="S529" s="217">
        <v>3.0000000000000001E-05</v>
      </c>
      <c r="T529" s="218">
        <f>S529*H529</f>
        <v>0.00027539999999999997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19" t="s">
        <v>274</v>
      </c>
      <c r="AT529" s="219" t="s">
        <v>162</v>
      </c>
      <c r="AU529" s="219" t="s">
        <v>83</v>
      </c>
      <c r="AY529" s="20" t="s">
        <v>158</v>
      </c>
      <c r="BE529" s="220">
        <f>IF(N529="základní",J529,0)</f>
        <v>0</v>
      </c>
      <c r="BF529" s="220">
        <f>IF(N529="snížená",J529,0)</f>
        <v>0</v>
      </c>
      <c r="BG529" s="220">
        <f>IF(N529="zákl. přenesená",J529,0)</f>
        <v>0</v>
      </c>
      <c r="BH529" s="220">
        <f>IF(N529="sníž. přenesená",J529,0)</f>
        <v>0</v>
      </c>
      <c r="BI529" s="220">
        <f>IF(N529="nulová",J529,0)</f>
        <v>0</v>
      </c>
      <c r="BJ529" s="20" t="s">
        <v>79</v>
      </c>
      <c r="BK529" s="220">
        <f>ROUND(I529*H529,2)</f>
        <v>0</v>
      </c>
      <c r="BL529" s="20" t="s">
        <v>274</v>
      </c>
      <c r="BM529" s="219" t="s">
        <v>756</v>
      </c>
    </row>
    <row r="530" s="2" customFormat="1">
      <c r="A530" s="41"/>
      <c r="B530" s="42"/>
      <c r="C530" s="43"/>
      <c r="D530" s="221" t="s">
        <v>168</v>
      </c>
      <c r="E530" s="43"/>
      <c r="F530" s="222" t="s">
        <v>757</v>
      </c>
      <c r="G530" s="43"/>
      <c r="H530" s="43"/>
      <c r="I530" s="223"/>
      <c r="J530" s="43"/>
      <c r="K530" s="43"/>
      <c r="L530" s="47"/>
      <c r="M530" s="224"/>
      <c r="N530" s="225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168</v>
      </c>
      <c r="AU530" s="20" t="s">
        <v>83</v>
      </c>
    </row>
    <row r="531" s="2" customFormat="1">
      <c r="A531" s="41"/>
      <c r="B531" s="42"/>
      <c r="C531" s="43"/>
      <c r="D531" s="226" t="s">
        <v>170</v>
      </c>
      <c r="E531" s="43"/>
      <c r="F531" s="227" t="s">
        <v>758</v>
      </c>
      <c r="G531" s="43"/>
      <c r="H531" s="43"/>
      <c r="I531" s="223"/>
      <c r="J531" s="43"/>
      <c r="K531" s="43"/>
      <c r="L531" s="47"/>
      <c r="M531" s="224"/>
      <c r="N531" s="225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170</v>
      </c>
      <c r="AU531" s="20" t="s">
        <v>83</v>
      </c>
    </row>
    <row r="532" s="14" customFormat="1">
      <c r="A532" s="14"/>
      <c r="B532" s="239"/>
      <c r="C532" s="240"/>
      <c r="D532" s="221" t="s">
        <v>172</v>
      </c>
      <c r="E532" s="241" t="s">
        <v>19</v>
      </c>
      <c r="F532" s="242" t="s">
        <v>759</v>
      </c>
      <c r="G532" s="240"/>
      <c r="H532" s="241" t="s">
        <v>19</v>
      </c>
      <c r="I532" s="243"/>
      <c r="J532" s="240"/>
      <c r="K532" s="240"/>
      <c r="L532" s="244"/>
      <c r="M532" s="245"/>
      <c r="N532" s="246"/>
      <c r="O532" s="246"/>
      <c r="P532" s="246"/>
      <c r="Q532" s="246"/>
      <c r="R532" s="246"/>
      <c r="S532" s="246"/>
      <c r="T532" s="247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8" t="s">
        <v>172</v>
      </c>
      <c r="AU532" s="248" t="s">
        <v>83</v>
      </c>
      <c r="AV532" s="14" t="s">
        <v>79</v>
      </c>
      <c r="AW532" s="14" t="s">
        <v>34</v>
      </c>
      <c r="AX532" s="14" t="s">
        <v>74</v>
      </c>
      <c r="AY532" s="248" t="s">
        <v>158</v>
      </c>
    </row>
    <row r="533" s="13" customFormat="1">
      <c r="A533" s="13"/>
      <c r="B533" s="228"/>
      <c r="C533" s="229"/>
      <c r="D533" s="221" t="s">
        <v>172</v>
      </c>
      <c r="E533" s="230" t="s">
        <v>19</v>
      </c>
      <c r="F533" s="231" t="s">
        <v>760</v>
      </c>
      <c r="G533" s="229"/>
      <c r="H533" s="232">
        <v>3.7200000000000002</v>
      </c>
      <c r="I533" s="233"/>
      <c r="J533" s="229"/>
      <c r="K533" s="229"/>
      <c r="L533" s="234"/>
      <c r="M533" s="235"/>
      <c r="N533" s="236"/>
      <c r="O533" s="236"/>
      <c r="P533" s="236"/>
      <c r="Q533" s="236"/>
      <c r="R533" s="236"/>
      <c r="S533" s="236"/>
      <c r="T533" s="23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8" t="s">
        <v>172</v>
      </c>
      <c r="AU533" s="238" t="s">
        <v>83</v>
      </c>
      <c r="AV533" s="13" t="s">
        <v>83</v>
      </c>
      <c r="AW533" s="13" t="s">
        <v>34</v>
      </c>
      <c r="AX533" s="13" t="s">
        <v>74</v>
      </c>
      <c r="AY533" s="238" t="s">
        <v>158</v>
      </c>
    </row>
    <row r="534" s="13" customFormat="1">
      <c r="A534" s="13"/>
      <c r="B534" s="228"/>
      <c r="C534" s="229"/>
      <c r="D534" s="221" t="s">
        <v>172</v>
      </c>
      <c r="E534" s="230" t="s">
        <v>19</v>
      </c>
      <c r="F534" s="231" t="s">
        <v>761</v>
      </c>
      <c r="G534" s="229"/>
      <c r="H534" s="232">
        <v>1.8600000000000001</v>
      </c>
      <c r="I534" s="233"/>
      <c r="J534" s="229"/>
      <c r="K534" s="229"/>
      <c r="L534" s="234"/>
      <c r="M534" s="235"/>
      <c r="N534" s="236"/>
      <c r="O534" s="236"/>
      <c r="P534" s="236"/>
      <c r="Q534" s="236"/>
      <c r="R534" s="236"/>
      <c r="S534" s="236"/>
      <c r="T534" s="23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8" t="s">
        <v>172</v>
      </c>
      <c r="AU534" s="238" t="s">
        <v>83</v>
      </c>
      <c r="AV534" s="13" t="s">
        <v>83</v>
      </c>
      <c r="AW534" s="13" t="s">
        <v>34</v>
      </c>
      <c r="AX534" s="13" t="s">
        <v>74</v>
      </c>
      <c r="AY534" s="238" t="s">
        <v>158</v>
      </c>
    </row>
    <row r="535" s="13" customFormat="1">
      <c r="A535" s="13"/>
      <c r="B535" s="228"/>
      <c r="C535" s="229"/>
      <c r="D535" s="221" t="s">
        <v>172</v>
      </c>
      <c r="E535" s="230" t="s">
        <v>19</v>
      </c>
      <c r="F535" s="231" t="s">
        <v>762</v>
      </c>
      <c r="G535" s="229"/>
      <c r="H535" s="232">
        <v>3.6000000000000001</v>
      </c>
      <c r="I535" s="233"/>
      <c r="J535" s="229"/>
      <c r="K535" s="229"/>
      <c r="L535" s="234"/>
      <c r="M535" s="235"/>
      <c r="N535" s="236"/>
      <c r="O535" s="236"/>
      <c r="P535" s="236"/>
      <c r="Q535" s="236"/>
      <c r="R535" s="236"/>
      <c r="S535" s="236"/>
      <c r="T535" s="23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8" t="s">
        <v>172</v>
      </c>
      <c r="AU535" s="238" t="s">
        <v>83</v>
      </c>
      <c r="AV535" s="13" t="s">
        <v>83</v>
      </c>
      <c r="AW535" s="13" t="s">
        <v>34</v>
      </c>
      <c r="AX535" s="13" t="s">
        <v>74</v>
      </c>
      <c r="AY535" s="238" t="s">
        <v>158</v>
      </c>
    </row>
    <row r="536" s="15" customFormat="1">
      <c r="A536" s="15"/>
      <c r="B536" s="249"/>
      <c r="C536" s="250"/>
      <c r="D536" s="221" t="s">
        <v>172</v>
      </c>
      <c r="E536" s="251" t="s">
        <v>19</v>
      </c>
      <c r="F536" s="252" t="s">
        <v>265</v>
      </c>
      <c r="G536" s="250"/>
      <c r="H536" s="253">
        <v>9.1799999999999997</v>
      </c>
      <c r="I536" s="254"/>
      <c r="J536" s="250"/>
      <c r="K536" s="250"/>
      <c r="L536" s="255"/>
      <c r="M536" s="256"/>
      <c r="N536" s="257"/>
      <c r="O536" s="257"/>
      <c r="P536" s="257"/>
      <c r="Q536" s="257"/>
      <c r="R536" s="257"/>
      <c r="S536" s="257"/>
      <c r="T536" s="258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9" t="s">
        <v>172</v>
      </c>
      <c r="AU536" s="259" t="s">
        <v>83</v>
      </c>
      <c r="AV536" s="15" t="s">
        <v>166</v>
      </c>
      <c r="AW536" s="15" t="s">
        <v>34</v>
      </c>
      <c r="AX536" s="15" t="s">
        <v>79</v>
      </c>
      <c r="AY536" s="259" t="s">
        <v>158</v>
      </c>
    </row>
    <row r="537" s="2" customFormat="1" ht="16.5" customHeight="1">
      <c r="A537" s="41"/>
      <c r="B537" s="42"/>
      <c r="C537" s="262" t="s">
        <v>763</v>
      </c>
      <c r="D537" s="262" t="s">
        <v>475</v>
      </c>
      <c r="E537" s="263" t="s">
        <v>764</v>
      </c>
      <c r="F537" s="264" t="s">
        <v>765</v>
      </c>
      <c r="G537" s="265" t="s">
        <v>88</v>
      </c>
      <c r="H537" s="266">
        <v>31.629000000000001</v>
      </c>
      <c r="I537" s="267"/>
      <c r="J537" s="268">
        <f>ROUND(I537*H537,2)</f>
        <v>0</v>
      </c>
      <c r="K537" s="264" t="s">
        <v>165</v>
      </c>
      <c r="L537" s="269"/>
      <c r="M537" s="270" t="s">
        <v>19</v>
      </c>
      <c r="N537" s="271" t="s">
        <v>45</v>
      </c>
      <c r="O537" s="87"/>
      <c r="P537" s="217">
        <f>O537*H537</f>
        <v>0</v>
      </c>
      <c r="Q537" s="217">
        <v>4.0000000000000003E-05</v>
      </c>
      <c r="R537" s="217">
        <f>Q537*H537</f>
        <v>0.0012651600000000002</v>
      </c>
      <c r="S537" s="217">
        <v>0</v>
      </c>
      <c r="T537" s="218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19" t="s">
        <v>403</v>
      </c>
      <c r="AT537" s="219" t="s">
        <v>475</v>
      </c>
      <c r="AU537" s="219" t="s">
        <v>83</v>
      </c>
      <c r="AY537" s="20" t="s">
        <v>158</v>
      </c>
      <c r="BE537" s="220">
        <f>IF(N537="základní",J537,0)</f>
        <v>0</v>
      </c>
      <c r="BF537" s="220">
        <f>IF(N537="snížená",J537,0)</f>
        <v>0</v>
      </c>
      <c r="BG537" s="220">
        <f>IF(N537="zákl. přenesená",J537,0)</f>
        <v>0</v>
      </c>
      <c r="BH537" s="220">
        <f>IF(N537="sníž. přenesená",J537,0)</f>
        <v>0</v>
      </c>
      <c r="BI537" s="220">
        <f>IF(N537="nulová",J537,0)</f>
        <v>0</v>
      </c>
      <c r="BJ537" s="20" t="s">
        <v>79</v>
      </c>
      <c r="BK537" s="220">
        <f>ROUND(I537*H537,2)</f>
        <v>0</v>
      </c>
      <c r="BL537" s="20" t="s">
        <v>274</v>
      </c>
      <c r="BM537" s="219" t="s">
        <v>766</v>
      </c>
    </row>
    <row r="538" s="2" customFormat="1">
      <c r="A538" s="41"/>
      <c r="B538" s="42"/>
      <c r="C538" s="43"/>
      <c r="D538" s="221" t="s">
        <v>168</v>
      </c>
      <c r="E538" s="43"/>
      <c r="F538" s="222" t="s">
        <v>765</v>
      </c>
      <c r="G538" s="43"/>
      <c r="H538" s="43"/>
      <c r="I538" s="223"/>
      <c r="J538" s="43"/>
      <c r="K538" s="43"/>
      <c r="L538" s="47"/>
      <c r="M538" s="224"/>
      <c r="N538" s="225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168</v>
      </c>
      <c r="AU538" s="20" t="s">
        <v>83</v>
      </c>
    </row>
    <row r="539" s="13" customFormat="1">
      <c r="A539" s="13"/>
      <c r="B539" s="228"/>
      <c r="C539" s="229"/>
      <c r="D539" s="221" t="s">
        <v>172</v>
      </c>
      <c r="E539" s="230" t="s">
        <v>19</v>
      </c>
      <c r="F539" s="231" t="s">
        <v>105</v>
      </c>
      <c r="G539" s="229"/>
      <c r="H539" s="232">
        <v>19.574000000000002</v>
      </c>
      <c r="I539" s="233"/>
      <c r="J539" s="229"/>
      <c r="K539" s="229"/>
      <c r="L539" s="234"/>
      <c r="M539" s="235"/>
      <c r="N539" s="236"/>
      <c r="O539" s="236"/>
      <c r="P539" s="236"/>
      <c r="Q539" s="236"/>
      <c r="R539" s="236"/>
      <c r="S539" s="236"/>
      <c r="T539" s="237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8" t="s">
        <v>172</v>
      </c>
      <c r="AU539" s="238" t="s">
        <v>83</v>
      </c>
      <c r="AV539" s="13" t="s">
        <v>83</v>
      </c>
      <c r="AW539" s="13" t="s">
        <v>34</v>
      </c>
      <c r="AX539" s="13" t="s">
        <v>74</v>
      </c>
      <c r="AY539" s="238" t="s">
        <v>158</v>
      </c>
    </row>
    <row r="540" s="13" customFormat="1">
      <c r="A540" s="13"/>
      <c r="B540" s="228"/>
      <c r="C540" s="229"/>
      <c r="D540" s="221" t="s">
        <v>172</v>
      </c>
      <c r="E540" s="230" t="s">
        <v>19</v>
      </c>
      <c r="F540" s="231" t="s">
        <v>767</v>
      </c>
      <c r="G540" s="229"/>
      <c r="H540" s="232">
        <v>9.1799999999999997</v>
      </c>
      <c r="I540" s="233"/>
      <c r="J540" s="229"/>
      <c r="K540" s="229"/>
      <c r="L540" s="234"/>
      <c r="M540" s="235"/>
      <c r="N540" s="236"/>
      <c r="O540" s="236"/>
      <c r="P540" s="236"/>
      <c r="Q540" s="236"/>
      <c r="R540" s="236"/>
      <c r="S540" s="236"/>
      <c r="T540" s="23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8" t="s">
        <v>172</v>
      </c>
      <c r="AU540" s="238" t="s">
        <v>83</v>
      </c>
      <c r="AV540" s="13" t="s">
        <v>83</v>
      </c>
      <c r="AW540" s="13" t="s">
        <v>34</v>
      </c>
      <c r="AX540" s="13" t="s">
        <v>74</v>
      </c>
      <c r="AY540" s="238" t="s">
        <v>158</v>
      </c>
    </row>
    <row r="541" s="15" customFormat="1">
      <c r="A541" s="15"/>
      <c r="B541" s="249"/>
      <c r="C541" s="250"/>
      <c r="D541" s="221" t="s">
        <v>172</v>
      </c>
      <c r="E541" s="251" t="s">
        <v>19</v>
      </c>
      <c r="F541" s="252" t="s">
        <v>265</v>
      </c>
      <c r="G541" s="250"/>
      <c r="H541" s="253">
        <v>28.754000000000001</v>
      </c>
      <c r="I541" s="254"/>
      <c r="J541" s="250"/>
      <c r="K541" s="250"/>
      <c r="L541" s="255"/>
      <c r="M541" s="256"/>
      <c r="N541" s="257"/>
      <c r="O541" s="257"/>
      <c r="P541" s="257"/>
      <c r="Q541" s="257"/>
      <c r="R541" s="257"/>
      <c r="S541" s="257"/>
      <c r="T541" s="258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9" t="s">
        <v>172</v>
      </c>
      <c r="AU541" s="259" t="s">
        <v>83</v>
      </c>
      <c r="AV541" s="15" t="s">
        <v>166</v>
      </c>
      <c r="AW541" s="15" t="s">
        <v>34</v>
      </c>
      <c r="AX541" s="15" t="s">
        <v>79</v>
      </c>
      <c r="AY541" s="259" t="s">
        <v>158</v>
      </c>
    </row>
    <row r="542" s="13" customFormat="1">
      <c r="A542" s="13"/>
      <c r="B542" s="228"/>
      <c r="C542" s="229"/>
      <c r="D542" s="221" t="s">
        <v>172</v>
      </c>
      <c r="E542" s="229"/>
      <c r="F542" s="231" t="s">
        <v>768</v>
      </c>
      <c r="G542" s="229"/>
      <c r="H542" s="232">
        <v>31.629000000000001</v>
      </c>
      <c r="I542" s="233"/>
      <c r="J542" s="229"/>
      <c r="K542" s="229"/>
      <c r="L542" s="234"/>
      <c r="M542" s="235"/>
      <c r="N542" s="236"/>
      <c r="O542" s="236"/>
      <c r="P542" s="236"/>
      <c r="Q542" s="236"/>
      <c r="R542" s="236"/>
      <c r="S542" s="236"/>
      <c r="T542" s="237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8" t="s">
        <v>172</v>
      </c>
      <c r="AU542" s="238" t="s">
        <v>83</v>
      </c>
      <c r="AV542" s="13" t="s">
        <v>83</v>
      </c>
      <c r="AW542" s="13" t="s">
        <v>4</v>
      </c>
      <c r="AX542" s="13" t="s">
        <v>79</v>
      </c>
      <c r="AY542" s="238" t="s">
        <v>158</v>
      </c>
    </row>
    <row r="543" s="2" customFormat="1" ht="24.15" customHeight="1">
      <c r="A543" s="41"/>
      <c r="B543" s="42"/>
      <c r="C543" s="208" t="s">
        <v>769</v>
      </c>
      <c r="D543" s="208" t="s">
        <v>162</v>
      </c>
      <c r="E543" s="209" t="s">
        <v>770</v>
      </c>
      <c r="F543" s="210" t="s">
        <v>771</v>
      </c>
      <c r="G543" s="211" t="s">
        <v>88</v>
      </c>
      <c r="H543" s="212">
        <v>52.808999999999998</v>
      </c>
      <c r="I543" s="213"/>
      <c r="J543" s="214">
        <f>ROUND(I543*H543,2)</f>
        <v>0</v>
      </c>
      <c r="K543" s="210" t="s">
        <v>165</v>
      </c>
      <c r="L543" s="47"/>
      <c r="M543" s="215" t="s">
        <v>19</v>
      </c>
      <c r="N543" s="216" t="s">
        <v>45</v>
      </c>
      <c r="O543" s="87"/>
      <c r="P543" s="217">
        <f>O543*H543</f>
        <v>0</v>
      </c>
      <c r="Q543" s="217">
        <v>0.00021000000000000001</v>
      </c>
      <c r="R543" s="217">
        <f>Q543*H543</f>
        <v>0.01108989</v>
      </c>
      <c r="S543" s="217">
        <v>0</v>
      </c>
      <c r="T543" s="218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19" t="s">
        <v>274</v>
      </c>
      <c r="AT543" s="219" t="s">
        <v>162</v>
      </c>
      <c r="AU543" s="219" t="s">
        <v>83</v>
      </c>
      <c r="AY543" s="20" t="s">
        <v>158</v>
      </c>
      <c r="BE543" s="220">
        <f>IF(N543="základní",J543,0)</f>
        <v>0</v>
      </c>
      <c r="BF543" s="220">
        <f>IF(N543="snížená",J543,0)</f>
        <v>0</v>
      </c>
      <c r="BG543" s="220">
        <f>IF(N543="zákl. přenesená",J543,0)</f>
        <v>0</v>
      </c>
      <c r="BH543" s="220">
        <f>IF(N543="sníž. přenesená",J543,0)</f>
        <v>0</v>
      </c>
      <c r="BI543" s="220">
        <f>IF(N543="nulová",J543,0)</f>
        <v>0</v>
      </c>
      <c r="BJ543" s="20" t="s">
        <v>79</v>
      </c>
      <c r="BK543" s="220">
        <f>ROUND(I543*H543,2)</f>
        <v>0</v>
      </c>
      <c r="BL543" s="20" t="s">
        <v>274</v>
      </c>
      <c r="BM543" s="219" t="s">
        <v>772</v>
      </c>
    </row>
    <row r="544" s="2" customFormat="1">
      <c r="A544" s="41"/>
      <c r="B544" s="42"/>
      <c r="C544" s="43"/>
      <c r="D544" s="221" t="s">
        <v>168</v>
      </c>
      <c r="E544" s="43"/>
      <c r="F544" s="222" t="s">
        <v>773</v>
      </c>
      <c r="G544" s="43"/>
      <c r="H544" s="43"/>
      <c r="I544" s="223"/>
      <c r="J544" s="43"/>
      <c r="K544" s="43"/>
      <c r="L544" s="47"/>
      <c r="M544" s="224"/>
      <c r="N544" s="225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168</v>
      </c>
      <c r="AU544" s="20" t="s">
        <v>83</v>
      </c>
    </row>
    <row r="545" s="2" customFormat="1">
      <c r="A545" s="41"/>
      <c r="B545" s="42"/>
      <c r="C545" s="43"/>
      <c r="D545" s="226" t="s">
        <v>170</v>
      </c>
      <c r="E545" s="43"/>
      <c r="F545" s="227" t="s">
        <v>774</v>
      </c>
      <c r="G545" s="43"/>
      <c r="H545" s="43"/>
      <c r="I545" s="223"/>
      <c r="J545" s="43"/>
      <c r="K545" s="43"/>
      <c r="L545" s="47"/>
      <c r="M545" s="224"/>
      <c r="N545" s="225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170</v>
      </c>
      <c r="AU545" s="20" t="s">
        <v>83</v>
      </c>
    </row>
    <row r="546" s="13" customFormat="1">
      <c r="A546" s="13"/>
      <c r="B546" s="228"/>
      <c r="C546" s="229"/>
      <c r="D546" s="221" t="s">
        <v>172</v>
      </c>
      <c r="E546" s="230" t="s">
        <v>19</v>
      </c>
      <c r="F546" s="231" t="s">
        <v>775</v>
      </c>
      <c r="G546" s="229"/>
      <c r="H546" s="232">
        <v>52.808999999999998</v>
      </c>
      <c r="I546" s="233"/>
      <c r="J546" s="229"/>
      <c r="K546" s="229"/>
      <c r="L546" s="234"/>
      <c r="M546" s="235"/>
      <c r="N546" s="236"/>
      <c r="O546" s="236"/>
      <c r="P546" s="236"/>
      <c r="Q546" s="236"/>
      <c r="R546" s="236"/>
      <c r="S546" s="236"/>
      <c r="T546" s="23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8" t="s">
        <v>172</v>
      </c>
      <c r="AU546" s="238" t="s">
        <v>83</v>
      </c>
      <c r="AV546" s="13" t="s">
        <v>83</v>
      </c>
      <c r="AW546" s="13" t="s">
        <v>34</v>
      </c>
      <c r="AX546" s="13" t="s">
        <v>74</v>
      </c>
      <c r="AY546" s="238" t="s">
        <v>158</v>
      </c>
    </row>
    <row r="547" s="2" customFormat="1" ht="33" customHeight="1">
      <c r="A547" s="41"/>
      <c r="B547" s="42"/>
      <c r="C547" s="208" t="s">
        <v>776</v>
      </c>
      <c r="D547" s="208" t="s">
        <v>162</v>
      </c>
      <c r="E547" s="209" t="s">
        <v>777</v>
      </c>
      <c r="F547" s="210" t="s">
        <v>778</v>
      </c>
      <c r="G547" s="211" t="s">
        <v>88</v>
      </c>
      <c r="H547" s="212">
        <v>52.808999999999998</v>
      </c>
      <c r="I547" s="213"/>
      <c r="J547" s="214">
        <f>ROUND(I547*H547,2)</f>
        <v>0</v>
      </c>
      <c r="K547" s="210" t="s">
        <v>165</v>
      </c>
      <c r="L547" s="47"/>
      <c r="M547" s="215" t="s">
        <v>19</v>
      </c>
      <c r="N547" s="216" t="s">
        <v>45</v>
      </c>
      <c r="O547" s="87"/>
      <c r="P547" s="217">
        <f>O547*H547</f>
        <v>0</v>
      </c>
      <c r="Q547" s="217">
        <v>0.00029</v>
      </c>
      <c r="R547" s="217">
        <f>Q547*H547</f>
        <v>0.015314609999999999</v>
      </c>
      <c r="S547" s="217">
        <v>0</v>
      </c>
      <c r="T547" s="218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19" t="s">
        <v>274</v>
      </c>
      <c r="AT547" s="219" t="s">
        <v>162</v>
      </c>
      <c r="AU547" s="219" t="s">
        <v>83</v>
      </c>
      <c r="AY547" s="20" t="s">
        <v>158</v>
      </c>
      <c r="BE547" s="220">
        <f>IF(N547="základní",J547,0)</f>
        <v>0</v>
      </c>
      <c r="BF547" s="220">
        <f>IF(N547="snížená",J547,0)</f>
        <v>0</v>
      </c>
      <c r="BG547" s="220">
        <f>IF(N547="zákl. přenesená",J547,0)</f>
        <v>0</v>
      </c>
      <c r="BH547" s="220">
        <f>IF(N547="sníž. přenesená",J547,0)</f>
        <v>0</v>
      </c>
      <c r="BI547" s="220">
        <f>IF(N547="nulová",J547,0)</f>
        <v>0</v>
      </c>
      <c r="BJ547" s="20" t="s">
        <v>79</v>
      </c>
      <c r="BK547" s="220">
        <f>ROUND(I547*H547,2)</f>
        <v>0</v>
      </c>
      <c r="BL547" s="20" t="s">
        <v>274</v>
      </c>
      <c r="BM547" s="219" t="s">
        <v>779</v>
      </c>
    </row>
    <row r="548" s="2" customFormat="1">
      <c r="A548" s="41"/>
      <c r="B548" s="42"/>
      <c r="C548" s="43"/>
      <c r="D548" s="221" t="s">
        <v>168</v>
      </c>
      <c r="E548" s="43"/>
      <c r="F548" s="222" t="s">
        <v>780</v>
      </c>
      <c r="G548" s="43"/>
      <c r="H548" s="43"/>
      <c r="I548" s="223"/>
      <c r="J548" s="43"/>
      <c r="K548" s="43"/>
      <c r="L548" s="47"/>
      <c r="M548" s="224"/>
      <c r="N548" s="225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168</v>
      </c>
      <c r="AU548" s="20" t="s">
        <v>83</v>
      </c>
    </row>
    <row r="549" s="2" customFormat="1">
      <c r="A549" s="41"/>
      <c r="B549" s="42"/>
      <c r="C549" s="43"/>
      <c r="D549" s="226" t="s">
        <v>170</v>
      </c>
      <c r="E549" s="43"/>
      <c r="F549" s="227" t="s">
        <v>781</v>
      </c>
      <c r="G549" s="43"/>
      <c r="H549" s="43"/>
      <c r="I549" s="223"/>
      <c r="J549" s="43"/>
      <c r="K549" s="43"/>
      <c r="L549" s="47"/>
      <c r="M549" s="224"/>
      <c r="N549" s="225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170</v>
      </c>
      <c r="AU549" s="20" t="s">
        <v>83</v>
      </c>
    </row>
    <row r="550" s="13" customFormat="1">
      <c r="A550" s="13"/>
      <c r="B550" s="228"/>
      <c r="C550" s="229"/>
      <c r="D550" s="221" t="s">
        <v>172</v>
      </c>
      <c r="E550" s="230" t="s">
        <v>19</v>
      </c>
      <c r="F550" s="231" t="s">
        <v>775</v>
      </c>
      <c r="G550" s="229"/>
      <c r="H550" s="232">
        <v>52.808999999999998</v>
      </c>
      <c r="I550" s="233"/>
      <c r="J550" s="229"/>
      <c r="K550" s="229"/>
      <c r="L550" s="234"/>
      <c r="M550" s="235"/>
      <c r="N550" s="236"/>
      <c r="O550" s="236"/>
      <c r="P550" s="236"/>
      <c r="Q550" s="236"/>
      <c r="R550" s="236"/>
      <c r="S550" s="236"/>
      <c r="T550" s="23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8" t="s">
        <v>172</v>
      </c>
      <c r="AU550" s="238" t="s">
        <v>83</v>
      </c>
      <c r="AV550" s="13" t="s">
        <v>83</v>
      </c>
      <c r="AW550" s="13" t="s">
        <v>34</v>
      </c>
      <c r="AX550" s="13" t="s">
        <v>79</v>
      </c>
      <c r="AY550" s="238" t="s">
        <v>158</v>
      </c>
    </row>
    <row r="551" s="2" customFormat="1" ht="24.15" customHeight="1">
      <c r="A551" s="41"/>
      <c r="B551" s="42"/>
      <c r="C551" s="208" t="s">
        <v>782</v>
      </c>
      <c r="D551" s="208" t="s">
        <v>162</v>
      </c>
      <c r="E551" s="209" t="s">
        <v>783</v>
      </c>
      <c r="F551" s="210" t="s">
        <v>784</v>
      </c>
      <c r="G551" s="211" t="s">
        <v>88</v>
      </c>
      <c r="H551" s="212">
        <v>52.808999999999998</v>
      </c>
      <c r="I551" s="213"/>
      <c r="J551" s="214">
        <f>ROUND(I551*H551,2)</f>
        <v>0</v>
      </c>
      <c r="K551" s="210" t="s">
        <v>165</v>
      </c>
      <c r="L551" s="47"/>
      <c r="M551" s="215" t="s">
        <v>19</v>
      </c>
      <c r="N551" s="216" t="s">
        <v>45</v>
      </c>
      <c r="O551" s="87"/>
      <c r="P551" s="217">
        <f>O551*H551</f>
        <v>0</v>
      </c>
      <c r="Q551" s="217">
        <v>0</v>
      </c>
      <c r="R551" s="217">
        <f>Q551*H551</f>
        <v>0</v>
      </c>
      <c r="S551" s="217">
        <v>0</v>
      </c>
      <c r="T551" s="218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19" t="s">
        <v>274</v>
      </c>
      <c r="AT551" s="219" t="s">
        <v>162</v>
      </c>
      <c r="AU551" s="219" t="s">
        <v>83</v>
      </c>
      <c r="AY551" s="20" t="s">
        <v>158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20" t="s">
        <v>79</v>
      </c>
      <c r="BK551" s="220">
        <f>ROUND(I551*H551,2)</f>
        <v>0</v>
      </c>
      <c r="BL551" s="20" t="s">
        <v>274</v>
      </c>
      <c r="BM551" s="219" t="s">
        <v>785</v>
      </c>
    </row>
    <row r="552" s="2" customFormat="1">
      <c r="A552" s="41"/>
      <c r="B552" s="42"/>
      <c r="C552" s="43"/>
      <c r="D552" s="221" t="s">
        <v>168</v>
      </c>
      <c r="E552" s="43"/>
      <c r="F552" s="222" t="s">
        <v>786</v>
      </c>
      <c r="G552" s="43"/>
      <c r="H552" s="43"/>
      <c r="I552" s="223"/>
      <c r="J552" s="43"/>
      <c r="K552" s="43"/>
      <c r="L552" s="47"/>
      <c r="M552" s="224"/>
      <c r="N552" s="225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168</v>
      </c>
      <c r="AU552" s="20" t="s">
        <v>83</v>
      </c>
    </row>
    <row r="553" s="2" customFormat="1">
      <c r="A553" s="41"/>
      <c r="B553" s="42"/>
      <c r="C553" s="43"/>
      <c r="D553" s="226" t="s">
        <v>170</v>
      </c>
      <c r="E553" s="43"/>
      <c r="F553" s="227" t="s">
        <v>787</v>
      </c>
      <c r="G553" s="43"/>
      <c r="H553" s="43"/>
      <c r="I553" s="223"/>
      <c r="J553" s="43"/>
      <c r="K553" s="43"/>
      <c r="L553" s="47"/>
      <c r="M553" s="224"/>
      <c r="N553" s="225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170</v>
      </c>
      <c r="AU553" s="20" t="s">
        <v>83</v>
      </c>
    </row>
    <row r="554" s="13" customFormat="1">
      <c r="A554" s="13"/>
      <c r="B554" s="228"/>
      <c r="C554" s="229"/>
      <c r="D554" s="221" t="s">
        <v>172</v>
      </c>
      <c r="E554" s="230" t="s">
        <v>19</v>
      </c>
      <c r="F554" s="231" t="s">
        <v>775</v>
      </c>
      <c r="G554" s="229"/>
      <c r="H554" s="232">
        <v>52.808999999999998</v>
      </c>
      <c r="I554" s="233"/>
      <c r="J554" s="229"/>
      <c r="K554" s="229"/>
      <c r="L554" s="234"/>
      <c r="M554" s="235"/>
      <c r="N554" s="236"/>
      <c r="O554" s="236"/>
      <c r="P554" s="236"/>
      <c r="Q554" s="236"/>
      <c r="R554" s="236"/>
      <c r="S554" s="236"/>
      <c r="T554" s="23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8" t="s">
        <v>172</v>
      </c>
      <c r="AU554" s="238" t="s">
        <v>83</v>
      </c>
      <c r="AV554" s="13" t="s">
        <v>83</v>
      </c>
      <c r="AW554" s="13" t="s">
        <v>34</v>
      </c>
      <c r="AX554" s="13" t="s">
        <v>79</v>
      </c>
      <c r="AY554" s="238" t="s">
        <v>158</v>
      </c>
    </row>
    <row r="555" s="2" customFormat="1" ht="33" customHeight="1">
      <c r="A555" s="41"/>
      <c r="B555" s="42"/>
      <c r="C555" s="208" t="s">
        <v>788</v>
      </c>
      <c r="D555" s="208" t="s">
        <v>162</v>
      </c>
      <c r="E555" s="209" t="s">
        <v>789</v>
      </c>
      <c r="F555" s="210" t="s">
        <v>790</v>
      </c>
      <c r="G555" s="211" t="s">
        <v>175</v>
      </c>
      <c r="H555" s="212">
        <v>45.380000000000003</v>
      </c>
      <c r="I555" s="213"/>
      <c r="J555" s="214">
        <f>ROUND(I555*H555,2)</f>
        <v>0</v>
      </c>
      <c r="K555" s="210" t="s">
        <v>165</v>
      </c>
      <c r="L555" s="47"/>
      <c r="M555" s="215" t="s">
        <v>19</v>
      </c>
      <c r="N555" s="216" t="s">
        <v>45</v>
      </c>
      <c r="O555" s="87"/>
      <c r="P555" s="217">
        <f>O555*H555</f>
        <v>0</v>
      </c>
      <c r="Q555" s="217">
        <v>0</v>
      </c>
      <c r="R555" s="217">
        <f>Q555*H555</f>
        <v>0</v>
      </c>
      <c r="S555" s="217">
        <v>0</v>
      </c>
      <c r="T555" s="218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9" t="s">
        <v>274</v>
      </c>
      <c r="AT555" s="219" t="s">
        <v>162</v>
      </c>
      <c r="AU555" s="219" t="s">
        <v>83</v>
      </c>
      <c r="AY555" s="20" t="s">
        <v>158</v>
      </c>
      <c r="BE555" s="220">
        <f>IF(N555="základní",J555,0)</f>
        <v>0</v>
      </c>
      <c r="BF555" s="220">
        <f>IF(N555="snížená",J555,0)</f>
        <v>0</v>
      </c>
      <c r="BG555" s="220">
        <f>IF(N555="zákl. přenesená",J555,0)</f>
        <v>0</v>
      </c>
      <c r="BH555" s="220">
        <f>IF(N555="sníž. přenesená",J555,0)</f>
        <v>0</v>
      </c>
      <c r="BI555" s="220">
        <f>IF(N555="nulová",J555,0)</f>
        <v>0</v>
      </c>
      <c r="BJ555" s="20" t="s">
        <v>79</v>
      </c>
      <c r="BK555" s="220">
        <f>ROUND(I555*H555,2)</f>
        <v>0</v>
      </c>
      <c r="BL555" s="20" t="s">
        <v>274</v>
      </c>
      <c r="BM555" s="219" t="s">
        <v>791</v>
      </c>
    </row>
    <row r="556" s="2" customFormat="1">
      <c r="A556" s="41"/>
      <c r="B556" s="42"/>
      <c r="C556" s="43"/>
      <c r="D556" s="221" t="s">
        <v>168</v>
      </c>
      <c r="E556" s="43"/>
      <c r="F556" s="222" t="s">
        <v>792</v>
      </c>
      <c r="G556" s="43"/>
      <c r="H556" s="43"/>
      <c r="I556" s="223"/>
      <c r="J556" s="43"/>
      <c r="K556" s="43"/>
      <c r="L556" s="47"/>
      <c r="M556" s="224"/>
      <c r="N556" s="225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168</v>
      </c>
      <c r="AU556" s="20" t="s">
        <v>83</v>
      </c>
    </row>
    <row r="557" s="2" customFormat="1">
      <c r="A557" s="41"/>
      <c r="B557" s="42"/>
      <c r="C557" s="43"/>
      <c r="D557" s="226" t="s">
        <v>170</v>
      </c>
      <c r="E557" s="43"/>
      <c r="F557" s="227" t="s">
        <v>793</v>
      </c>
      <c r="G557" s="43"/>
      <c r="H557" s="43"/>
      <c r="I557" s="223"/>
      <c r="J557" s="43"/>
      <c r="K557" s="43"/>
      <c r="L557" s="47"/>
      <c r="M557" s="224"/>
      <c r="N557" s="225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170</v>
      </c>
      <c r="AU557" s="20" t="s">
        <v>83</v>
      </c>
    </row>
    <row r="558" s="13" customFormat="1">
      <c r="A558" s="13"/>
      <c r="B558" s="228"/>
      <c r="C558" s="229"/>
      <c r="D558" s="221" t="s">
        <v>172</v>
      </c>
      <c r="E558" s="230" t="s">
        <v>19</v>
      </c>
      <c r="F558" s="231" t="s">
        <v>100</v>
      </c>
      <c r="G558" s="229"/>
      <c r="H558" s="232">
        <v>29.379999999999999</v>
      </c>
      <c r="I558" s="233"/>
      <c r="J558" s="229"/>
      <c r="K558" s="229"/>
      <c r="L558" s="234"/>
      <c r="M558" s="235"/>
      <c r="N558" s="236"/>
      <c r="O558" s="236"/>
      <c r="P558" s="236"/>
      <c r="Q558" s="236"/>
      <c r="R558" s="236"/>
      <c r="S558" s="236"/>
      <c r="T558" s="237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8" t="s">
        <v>172</v>
      </c>
      <c r="AU558" s="238" t="s">
        <v>83</v>
      </c>
      <c r="AV558" s="13" t="s">
        <v>83</v>
      </c>
      <c r="AW558" s="13" t="s">
        <v>34</v>
      </c>
      <c r="AX558" s="13" t="s">
        <v>74</v>
      </c>
      <c r="AY558" s="238" t="s">
        <v>158</v>
      </c>
    </row>
    <row r="559" s="13" customFormat="1">
      <c r="A559" s="13"/>
      <c r="B559" s="228"/>
      <c r="C559" s="229"/>
      <c r="D559" s="221" t="s">
        <v>172</v>
      </c>
      <c r="E559" s="230" t="s">
        <v>19</v>
      </c>
      <c r="F559" s="231" t="s">
        <v>794</v>
      </c>
      <c r="G559" s="229"/>
      <c r="H559" s="232">
        <v>8.5999999999999996</v>
      </c>
      <c r="I559" s="233"/>
      <c r="J559" s="229"/>
      <c r="K559" s="229"/>
      <c r="L559" s="234"/>
      <c r="M559" s="235"/>
      <c r="N559" s="236"/>
      <c r="O559" s="236"/>
      <c r="P559" s="236"/>
      <c r="Q559" s="236"/>
      <c r="R559" s="236"/>
      <c r="S559" s="236"/>
      <c r="T559" s="237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8" t="s">
        <v>172</v>
      </c>
      <c r="AU559" s="238" t="s">
        <v>83</v>
      </c>
      <c r="AV559" s="13" t="s">
        <v>83</v>
      </c>
      <c r="AW559" s="13" t="s">
        <v>34</v>
      </c>
      <c r="AX559" s="13" t="s">
        <v>74</v>
      </c>
      <c r="AY559" s="238" t="s">
        <v>158</v>
      </c>
    </row>
    <row r="560" s="13" customFormat="1">
      <c r="A560" s="13"/>
      <c r="B560" s="228"/>
      <c r="C560" s="229"/>
      <c r="D560" s="221" t="s">
        <v>172</v>
      </c>
      <c r="E560" s="230" t="s">
        <v>19</v>
      </c>
      <c r="F560" s="231" t="s">
        <v>795</v>
      </c>
      <c r="G560" s="229"/>
      <c r="H560" s="232">
        <v>7.4000000000000004</v>
      </c>
      <c r="I560" s="233"/>
      <c r="J560" s="229"/>
      <c r="K560" s="229"/>
      <c r="L560" s="234"/>
      <c r="M560" s="235"/>
      <c r="N560" s="236"/>
      <c r="O560" s="236"/>
      <c r="P560" s="236"/>
      <c r="Q560" s="236"/>
      <c r="R560" s="236"/>
      <c r="S560" s="236"/>
      <c r="T560" s="237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8" t="s">
        <v>172</v>
      </c>
      <c r="AU560" s="238" t="s">
        <v>83</v>
      </c>
      <c r="AV560" s="13" t="s">
        <v>83</v>
      </c>
      <c r="AW560" s="13" t="s">
        <v>34</v>
      </c>
      <c r="AX560" s="13" t="s">
        <v>74</v>
      </c>
      <c r="AY560" s="238" t="s">
        <v>158</v>
      </c>
    </row>
    <row r="561" s="15" customFormat="1">
      <c r="A561" s="15"/>
      <c r="B561" s="249"/>
      <c r="C561" s="250"/>
      <c r="D561" s="221" t="s">
        <v>172</v>
      </c>
      <c r="E561" s="251" t="s">
        <v>19</v>
      </c>
      <c r="F561" s="252" t="s">
        <v>265</v>
      </c>
      <c r="G561" s="250"/>
      <c r="H561" s="253">
        <v>45.380000000000003</v>
      </c>
      <c r="I561" s="254"/>
      <c r="J561" s="250"/>
      <c r="K561" s="250"/>
      <c r="L561" s="255"/>
      <c r="M561" s="256"/>
      <c r="N561" s="257"/>
      <c r="O561" s="257"/>
      <c r="P561" s="257"/>
      <c r="Q561" s="257"/>
      <c r="R561" s="257"/>
      <c r="S561" s="257"/>
      <c r="T561" s="258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9" t="s">
        <v>172</v>
      </c>
      <c r="AU561" s="259" t="s">
        <v>83</v>
      </c>
      <c r="AV561" s="15" t="s">
        <v>166</v>
      </c>
      <c r="AW561" s="15" t="s">
        <v>34</v>
      </c>
      <c r="AX561" s="15" t="s">
        <v>79</v>
      </c>
      <c r="AY561" s="259" t="s">
        <v>158</v>
      </c>
    </row>
    <row r="562" s="2" customFormat="1" ht="37.8" customHeight="1">
      <c r="A562" s="41"/>
      <c r="B562" s="42"/>
      <c r="C562" s="208" t="s">
        <v>796</v>
      </c>
      <c r="D562" s="208" t="s">
        <v>162</v>
      </c>
      <c r="E562" s="209" t="s">
        <v>797</v>
      </c>
      <c r="F562" s="210" t="s">
        <v>798</v>
      </c>
      <c r="G562" s="211" t="s">
        <v>88</v>
      </c>
      <c r="H562" s="212">
        <v>52.808999999999998</v>
      </c>
      <c r="I562" s="213"/>
      <c r="J562" s="214">
        <f>ROUND(I562*H562,2)</f>
        <v>0</v>
      </c>
      <c r="K562" s="210" t="s">
        <v>165</v>
      </c>
      <c r="L562" s="47"/>
      <c r="M562" s="215" t="s">
        <v>19</v>
      </c>
      <c r="N562" s="216" t="s">
        <v>45</v>
      </c>
      <c r="O562" s="87"/>
      <c r="P562" s="217">
        <f>O562*H562</f>
        <v>0</v>
      </c>
      <c r="Q562" s="217">
        <v>2.0000000000000002E-05</v>
      </c>
      <c r="R562" s="217">
        <f>Q562*H562</f>
        <v>0.0010561800000000001</v>
      </c>
      <c r="S562" s="217">
        <v>0</v>
      </c>
      <c r="T562" s="218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19" t="s">
        <v>274</v>
      </c>
      <c r="AT562" s="219" t="s">
        <v>162</v>
      </c>
      <c r="AU562" s="219" t="s">
        <v>83</v>
      </c>
      <c r="AY562" s="20" t="s">
        <v>158</v>
      </c>
      <c r="BE562" s="220">
        <f>IF(N562="základní",J562,0)</f>
        <v>0</v>
      </c>
      <c r="BF562" s="220">
        <f>IF(N562="snížená",J562,0)</f>
        <v>0</v>
      </c>
      <c r="BG562" s="220">
        <f>IF(N562="zákl. přenesená",J562,0)</f>
        <v>0</v>
      </c>
      <c r="BH562" s="220">
        <f>IF(N562="sníž. přenesená",J562,0)</f>
        <v>0</v>
      </c>
      <c r="BI562" s="220">
        <f>IF(N562="nulová",J562,0)</f>
        <v>0</v>
      </c>
      <c r="BJ562" s="20" t="s">
        <v>79</v>
      </c>
      <c r="BK562" s="220">
        <f>ROUND(I562*H562,2)</f>
        <v>0</v>
      </c>
      <c r="BL562" s="20" t="s">
        <v>274</v>
      </c>
      <c r="BM562" s="219" t="s">
        <v>799</v>
      </c>
    </row>
    <row r="563" s="2" customFormat="1">
      <c r="A563" s="41"/>
      <c r="B563" s="42"/>
      <c r="C563" s="43"/>
      <c r="D563" s="221" t="s">
        <v>168</v>
      </c>
      <c r="E563" s="43"/>
      <c r="F563" s="222" t="s">
        <v>800</v>
      </c>
      <c r="G563" s="43"/>
      <c r="H563" s="43"/>
      <c r="I563" s="223"/>
      <c r="J563" s="43"/>
      <c r="K563" s="43"/>
      <c r="L563" s="47"/>
      <c r="M563" s="224"/>
      <c r="N563" s="225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T563" s="20" t="s">
        <v>168</v>
      </c>
      <c r="AU563" s="20" t="s">
        <v>83</v>
      </c>
    </row>
    <row r="564" s="2" customFormat="1">
      <c r="A564" s="41"/>
      <c r="B564" s="42"/>
      <c r="C564" s="43"/>
      <c r="D564" s="226" t="s">
        <v>170</v>
      </c>
      <c r="E564" s="43"/>
      <c r="F564" s="227" t="s">
        <v>801</v>
      </c>
      <c r="G564" s="43"/>
      <c r="H564" s="43"/>
      <c r="I564" s="223"/>
      <c r="J564" s="43"/>
      <c r="K564" s="43"/>
      <c r="L564" s="47"/>
      <c r="M564" s="224"/>
      <c r="N564" s="225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170</v>
      </c>
      <c r="AU564" s="20" t="s">
        <v>83</v>
      </c>
    </row>
    <row r="565" s="13" customFormat="1">
      <c r="A565" s="13"/>
      <c r="B565" s="228"/>
      <c r="C565" s="229"/>
      <c r="D565" s="221" t="s">
        <v>172</v>
      </c>
      <c r="E565" s="230" t="s">
        <v>19</v>
      </c>
      <c r="F565" s="231" t="s">
        <v>775</v>
      </c>
      <c r="G565" s="229"/>
      <c r="H565" s="232">
        <v>52.808999999999998</v>
      </c>
      <c r="I565" s="233"/>
      <c r="J565" s="229"/>
      <c r="K565" s="229"/>
      <c r="L565" s="234"/>
      <c r="M565" s="283"/>
      <c r="N565" s="284"/>
      <c r="O565" s="284"/>
      <c r="P565" s="284"/>
      <c r="Q565" s="284"/>
      <c r="R565" s="284"/>
      <c r="S565" s="284"/>
      <c r="T565" s="28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8" t="s">
        <v>172</v>
      </c>
      <c r="AU565" s="238" t="s">
        <v>83</v>
      </c>
      <c r="AV565" s="13" t="s">
        <v>83</v>
      </c>
      <c r="AW565" s="13" t="s">
        <v>34</v>
      </c>
      <c r="AX565" s="13" t="s">
        <v>79</v>
      </c>
      <c r="AY565" s="238" t="s">
        <v>158</v>
      </c>
    </row>
    <row r="566" s="2" customFormat="1" ht="6.96" customHeight="1">
      <c r="A566" s="41"/>
      <c r="B566" s="62"/>
      <c r="C566" s="63"/>
      <c r="D566" s="63"/>
      <c r="E566" s="63"/>
      <c r="F566" s="63"/>
      <c r="G566" s="63"/>
      <c r="H566" s="63"/>
      <c r="I566" s="63"/>
      <c r="J566" s="63"/>
      <c r="K566" s="63"/>
      <c r="L566" s="47"/>
      <c r="M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</row>
  </sheetData>
  <sheetProtection sheet="1" autoFilter="0" formatColumns="0" formatRows="0" objects="1" scenarios="1" spinCount="100000" saltValue="dPXsO2vz8itiWqWTKDKmo5PdnP94Pc80Kv6taxWIvRXPHu+xufbIHanXDzMrMWp/DBYjcbm1aXFIVKTmdkKqaQ==" hashValue="vEjLvRsqh93KkisxCMs+QvpKF7PLg0PWZqHpRIgy7muF/yvukCYktuV7Ts0nurkANT7ZZm8Ncg/43vyOGlnoig==" algorithmName="SHA-512" password="CC35"/>
  <autoFilter ref="C100:K565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7" r:id="rId1" display="https://podminky.urs.cz/item/CS_URS_2025_01/342272225"/>
    <hyperlink ref="F111" r:id="rId2" display="https://podminky.urs.cz/item/CS_URS_2025_01/342291121"/>
    <hyperlink ref="F115" r:id="rId3" display="https://podminky.urs.cz/item/CS_URS_2025_01/619995001"/>
    <hyperlink ref="F121" r:id="rId4" display="https://podminky.urs.cz/item/CS_URS_2025_01/631312131"/>
    <hyperlink ref="F125" r:id="rId5" display="https://podminky.urs.cz/item/CS_URS_2025_01/631319012"/>
    <hyperlink ref="F129" r:id="rId6" display="https://podminky.urs.cz/item/CS_URS_2025_01/631319173"/>
    <hyperlink ref="F133" r:id="rId7" display="https://podminky.urs.cz/item/CS_URS_2025_01/631362021"/>
    <hyperlink ref="F139" r:id="rId8" display="https://podminky.urs.cz/item/CS_URS_2025_01/632481213"/>
    <hyperlink ref="F143" r:id="rId9" display="https://podminky.urs.cz/item/CS_URS_2025_01/632683113"/>
    <hyperlink ref="F146" r:id="rId10" display="https://podminky.urs.cz/item/CS_URS_2025_01/635211411"/>
    <hyperlink ref="F152" r:id="rId11" display="https://podminky.urs.cz/item/CS_URS_2025_01/612131101"/>
    <hyperlink ref="F156" r:id="rId12" display="https://podminky.urs.cz/item/CS_URS_2025_01/612135001"/>
    <hyperlink ref="F160" r:id="rId13" display="https://podminky.urs.cz/item/CS_URS_2025_01/612325111"/>
    <hyperlink ref="F164" r:id="rId14" display="https://podminky.urs.cz/item/CS_URS_2025_01/613142001"/>
    <hyperlink ref="F170" r:id="rId15" display="https://podminky.urs.cz/item/CS_URS_2025_01/619991015"/>
    <hyperlink ref="F175" r:id="rId16" display="https://podminky.urs.cz/item/CS_URS_2025_01/619991011"/>
    <hyperlink ref="F183" r:id="rId17" display="https://podminky.urs.cz/item/CS_URS_2025_01/965043331"/>
    <hyperlink ref="F187" r:id="rId18" display="https://podminky.urs.cz/item/CS_URS_2025_01/965046111"/>
    <hyperlink ref="F193" r:id="rId19" display="https://podminky.urs.cz/item/CS_URS_2025_01/965082923"/>
    <hyperlink ref="F197" r:id="rId20" display="https://podminky.urs.cz/item/CS_URS_2025_01/977311113"/>
    <hyperlink ref="F203" r:id="rId21" display="https://podminky.urs.cz/item/CS_URS_2025_01/952901106"/>
    <hyperlink ref="F207" r:id="rId22" display="https://podminky.urs.cz/item/CS_URS_2025_01/952901121"/>
    <hyperlink ref="F213" r:id="rId23" display="https://podminky.urs.cz/item/CS_URS_2025_01/952901122"/>
    <hyperlink ref="F217" r:id="rId24" display="https://podminky.urs.cz/item/CS_URS_2025_01/952901131"/>
    <hyperlink ref="F230" r:id="rId25" display="https://podminky.urs.cz/item/CS_URS_2025_01/962086110"/>
    <hyperlink ref="F234" r:id="rId26" display="https://podminky.urs.cz/item/CS_URS_2025_01/965081213"/>
    <hyperlink ref="F241" r:id="rId27" display="https://podminky.urs.cz/item/CS_URS_2025_01/974031133"/>
    <hyperlink ref="F245" r:id="rId28" display="https://podminky.urs.cz/item/CS_URS_2025_01/978059541"/>
    <hyperlink ref="F250" r:id="rId29" display="https://podminky.urs.cz/item/CS_URS_2025_01/985131311"/>
    <hyperlink ref="F256" r:id="rId30" display="https://podminky.urs.cz/item/CS_URS_2025_01/997006012"/>
    <hyperlink ref="F260" r:id="rId31" display="https://podminky.urs.cz/item/CS_URS_2025_01/997013211"/>
    <hyperlink ref="F264" r:id="rId32" display="https://podminky.urs.cz/item/CS_URS_2025_01/997013509"/>
    <hyperlink ref="F269" r:id="rId33" display="https://podminky.urs.cz/item/CS_URS_2025_01/997013869"/>
    <hyperlink ref="F274" r:id="rId34" display="https://podminky.urs.cz/item/CS_URS_2025_01/998018001"/>
    <hyperlink ref="F299" r:id="rId35" display="https://podminky.urs.cz/item/CS_URS_2025_01/766660001"/>
    <hyperlink ref="F308" r:id="rId36" display="https://podminky.urs.cz/item/CS_URS_2025_01/766660729"/>
    <hyperlink ref="F313" r:id="rId37" display="https://podminky.urs.cz/item/CS_URS_2025_01/766661849"/>
    <hyperlink ref="F317" r:id="rId38" display="https://podminky.urs.cz/item/CS_URS_2025_01/766691914"/>
    <hyperlink ref="F321" r:id="rId39" display="https://podminky.urs.cz/item/CS_URS_2025_01/998766201"/>
    <hyperlink ref="F325" r:id="rId40" display="https://podminky.urs.cz/item/CS_URS_2025_01/771111011"/>
    <hyperlink ref="F331" r:id="rId41" display="https://podminky.urs.cz/item/CS_URS_2025_01/771121011"/>
    <hyperlink ref="F337" r:id="rId42" display="https://podminky.urs.cz/item/CS_URS_2025_01/771151011"/>
    <hyperlink ref="F343" r:id="rId43" display="https://podminky.urs.cz/item/CS_URS_2025_01/771574416"/>
    <hyperlink ref="F361" r:id="rId44" display="https://podminky.urs.cz/item/CS_URS_2025_01/771574436"/>
    <hyperlink ref="F369" r:id="rId45" display="https://podminky.urs.cz/item/CS_URS_2025_01/771577152"/>
    <hyperlink ref="F376" r:id="rId46" display="https://podminky.urs.cz/item/CS_URS_2025_01/771591112"/>
    <hyperlink ref="F382" r:id="rId47" display="https://podminky.urs.cz/item/CS_URS_2025_01/771591115"/>
    <hyperlink ref="F386" r:id="rId48" display="https://podminky.urs.cz/item/CS_URS_2025_01/771591184"/>
    <hyperlink ref="F395" r:id="rId49" display="https://podminky.urs.cz/item/CS_URS_2025_01/771591241"/>
    <hyperlink ref="F399" r:id="rId50" display="https://podminky.urs.cz/item/CS_URS_2025_01/771591242"/>
    <hyperlink ref="F403" r:id="rId51" display="https://podminky.urs.cz/item/CS_URS_2025_01/771591251"/>
    <hyperlink ref="F407" r:id="rId52" display="https://podminky.urs.cz/item/CS_URS_2025_01/771591264"/>
    <hyperlink ref="F411" r:id="rId53" display="https://podminky.urs.cz/item/CS_URS_2025_01/771592011"/>
    <hyperlink ref="F417" r:id="rId54" display="https://podminky.urs.cz/item/CS_URS_2025_01/998771101"/>
    <hyperlink ref="F421" r:id="rId55" display="https://podminky.urs.cz/item/CS_URS_2025_01/781121011"/>
    <hyperlink ref="F427" r:id="rId56" display="https://podminky.urs.cz/item/CS_URS_2025_01/781131112"/>
    <hyperlink ref="F432" r:id="rId57" display="https://podminky.urs.cz/item/CS_URS_2025_01/781131232"/>
    <hyperlink ref="F436" r:id="rId58" display="https://podminky.urs.cz/item/CS_URS_2025_01/781131251"/>
    <hyperlink ref="F440" r:id="rId59" display="https://podminky.urs.cz/item/CS_URS_2025_01/781472218"/>
    <hyperlink ref="F452" r:id="rId60" display="https://podminky.urs.cz/item/CS_URS_2025_01/781491011"/>
    <hyperlink ref="F459" r:id="rId61" display="https://podminky.urs.cz/item/CS_URS_2025_01/781492251"/>
    <hyperlink ref="F471" r:id="rId62" display="https://podminky.urs.cz/item/CS_URS_2025_01/781495115"/>
    <hyperlink ref="F476" r:id="rId63" display="https://podminky.urs.cz/item/CS_URS_2025_01/781495141"/>
    <hyperlink ref="F480" r:id="rId64" display="https://podminky.urs.cz/item/CS_URS_2025_01/781495142"/>
    <hyperlink ref="F484" r:id="rId65" display="https://podminky.urs.cz/item/CS_URS_2025_01/781495211"/>
    <hyperlink ref="F490" r:id="rId66" display="https://podminky.urs.cz/item/CS_URS_2025_01/998781201"/>
    <hyperlink ref="F494" r:id="rId67" display="https://podminky.urs.cz/item/CS_URS_2025_01/784111011"/>
    <hyperlink ref="F499" r:id="rId68" display="https://podminky.urs.cz/item/CS_URS_2025_01/784121001"/>
    <hyperlink ref="F527" r:id="rId69" display="https://podminky.urs.cz/item/CS_URS_2025_01/784171101"/>
    <hyperlink ref="F531" r:id="rId70" display="https://podminky.urs.cz/item/CS_URS_2025_01/784171111"/>
    <hyperlink ref="F545" r:id="rId71" display="https://podminky.urs.cz/item/CS_URS_2025_01/784181101"/>
    <hyperlink ref="F549" r:id="rId72" display="https://podminky.urs.cz/item/CS_URS_2025_01/784211101"/>
    <hyperlink ref="F553" r:id="rId73" display="https://podminky.urs.cz/item/CS_URS_2025_01/784211141"/>
    <hyperlink ref="F557" r:id="rId74" display="https://podminky.urs.cz/item/CS_URS_2025_01/784211143"/>
    <hyperlink ref="F564" r:id="rId75" display="https://podminky.urs.cz/item/CS_URS_2025_01/78421116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83</v>
      </c>
    </row>
    <row r="4" s="1" customFormat="1" ht="24.96" customHeight="1">
      <c r="B4" s="23"/>
      <c r="D4" s="134" t="s">
        <v>93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Úprava sanitárního zařízení DDM Bílina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106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802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15. 1. 2025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30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26</v>
      </c>
      <c r="J20" s="140" t="str">
        <f>IF('Rekapitulace stavby'!AN16="","",'Rekapitulace stavby'!AN16)</f>
        <v/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tr">
        <f>IF('Rekapitulace stavby'!E17="","",'Rekapitulace stavby'!E17)</f>
        <v xml:space="preserve"> </v>
      </c>
      <c r="F21" s="41"/>
      <c r="G21" s="41"/>
      <c r="H21" s="41"/>
      <c r="I21" s="136" t="s">
        <v>29</v>
      </c>
      <c r="J21" s="140" t="str">
        <f>IF('Rekapitulace stavby'!AN17="","",'Rekapitulace stavby'!AN17)</f>
        <v/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35</v>
      </c>
      <c r="E23" s="41"/>
      <c r="F23" s="41"/>
      <c r="G23" s="41"/>
      <c r="H23" s="41"/>
      <c r="I23" s="136" t="s">
        <v>26</v>
      </c>
      <c r="J23" s="140" t="s">
        <v>36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37</v>
      </c>
      <c r="F24" s="41"/>
      <c r="G24" s="41"/>
      <c r="H24" s="41"/>
      <c r="I24" s="136" t="s">
        <v>29</v>
      </c>
      <c r="J24" s="140" t="s">
        <v>19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40</v>
      </c>
      <c r="E30" s="41"/>
      <c r="F30" s="41"/>
      <c r="G30" s="41"/>
      <c r="H30" s="41"/>
      <c r="I30" s="41"/>
      <c r="J30" s="148">
        <f>ROUND(J83,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42</v>
      </c>
      <c r="G32" s="41"/>
      <c r="H32" s="41"/>
      <c r="I32" s="149" t="s">
        <v>41</v>
      </c>
      <c r="J32" s="149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44</v>
      </c>
      <c r="E33" s="136" t="s">
        <v>45</v>
      </c>
      <c r="F33" s="151">
        <f>ROUND((SUM(BE83:BE96)),  2)</f>
        <v>0</v>
      </c>
      <c r="G33" s="41"/>
      <c r="H33" s="41"/>
      <c r="I33" s="152">
        <v>0.20999999999999999</v>
      </c>
      <c r="J33" s="151">
        <f>ROUND(((SUM(BE83:BE96))*I33),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46</v>
      </c>
      <c r="F34" s="151">
        <f>ROUND((SUM(BF83:BF96)),  2)</f>
        <v>0</v>
      </c>
      <c r="G34" s="41"/>
      <c r="H34" s="41"/>
      <c r="I34" s="152">
        <v>0.12</v>
      </c>
      <c r="J34" s="151">
        <f>ROUND(((SUM(BF83:BF96))*I34),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47</v>
      </c>
      <c r="F35" s="151">
        <f>ROUND((SUM(BG83:BG96)),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48</v>
      </c>
      <c r="F36" s="151">
        <f>ROUND((SUM(BH83:BH96)),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1">
        <f>ROUND((SUM(BI83:BI96)),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50</v>
      </c>
      <c r="E39" s="155"/>
      <c r="F39" s="155"/>
      <c r="G39" s="156" t="s">
        <v>51</v>
      </c>
      <c r="H39" s="157" t="s">
        <v>52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117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Úprava sanitárního zařízení DDM Bílina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106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2 - VRN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15. 1. 2025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Bílina, Břežánská 50/4,418 01 Bílina</v>
      </c>
      <c r="G54" s="43"/>
      <c r="H54" s="43"/>
      <c r="I54" s="35" t="s">
        <v>33</v>
      </c>
      <c r="J54" s="39" t="str">
        <f>E21</f>
        <v xml:space="preserve"> 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Ing. Jaromír Pýcha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118</v>
      </c>
      <c r="D57" s="166"/>
      <c r="E57" s="166"/>
      <c r="F57" s="166"/>
      <c r="G57" s="166"/>
      <c r="H57" s="166"/>
      <c r="I57" s="166"/>
      <c r="J57" s="167" t="s">
        <v>119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120</v>
      </c>
    </row>
    <row r="60" s="9" customFormat="1" ht="24.96" customHeight="1">
      <c r="A60" s="9"/>
      <c r="B60" s="169"/>
      <c r="C60" s="170"/>
      <c r="D60" s="171" t="s">
        <v>803</v>
      </c>
      <c r="E60" s="172"/>
      <c r="F60" s="172"/>
      <c r="G60" s="172"/>
      <c r="H60" s="172"/>
      <c r="I60" s="172"/>
      <c r="J60" s="173">
        <f>J84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804</v>
      </c>
      <c r="E61" s="178"/>
      <c r="F61" s="178"/>
      <c r="G61" s="178"/>
      <c r="H61" s="178"/>
      <c r="I61" s="178"/>
      <c r="J61" s="179">
        <f>J85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805</v>
      </c>
      <c r="E62" s="178"/>
      <c r="F62" s="178"/>
      <c r="G62" s="178"/>
      <c r="H62" s="178"/>
      <c r="I62" s="178"/>
      <c r="J62" s="179">
        <f>J89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806</v>
      </c>
      <c r="E63" s="178"/>
      <c r="F63" s="178"/>
      <c r="G63" s="178"/>
      <c r="H63" s="178"/>
      <c r="I63" s="178"/>
      <c r="J63" s="179">
        <f>J93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143</v>
      </c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4" t="str">
        <f>E7</f>
        <v>Úprava sanitárního zařízení DDM Bílina</v>
      </c>
      <c r="F73" s="35"/>
      <c r="G73" s="35"/>
      <c r="H73" s="35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106</v>
      </c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2 - VRN</v>
      </c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15. 1. 2025</v>
      </c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Město Bílina, Břežánská 50/4,418 01 Bílina</v>
      </c>
      <c r="G79" s="43"/>
      <c r="H79" s="43"/>
      <c r="I79" s="35" t="s">
        <v>33</v>
      </c>
      <c r="J79" s="39" t="str">
        <f>E21</f>
        <v xml:space="preserve"> </v>
      </c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31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Ing. Jaromír Pýcha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1"/>
      <c r="B82" s="182"/>
      <c r="C82" s="183" t="s">
        <v>144</v>
      </c>
      <c r="D82" s="184" t="s">
        <v>59</v>
      </c>
      <c r="E82" s="184" t="s">
        <v>55</v>
      </c>
      <c r="F82" s="184" t="s">
        <v>56</v>
      </c>
      <c r="G82" s="184" t="s">
        <v>145</v>
      </c>
      <c r="H82" s="184" t="s">
        <v>146</v>
      </c>
      <c r="I82" s="184" t="s">
        <v>147</v>
      </c>
      <c r="J82" s="184" t="s">
        <v>119</v>
      </c>
      <c r="K82" s="185" t="s">
        <v>148</v>
      </c>
      <c r="L82" s="186"/>
      <c r="M82" s="95" t="s">
        <v>19</v>
      </c>
      <c r="N82" s="96" t="s">
        <v>44</v>
      </c>
      <c r="O82" s="96" t="s">
        <v>149</v>
      </c>
      <c r="P82" s="96" t="s">
        <v>150</v>
      </c>
      <c r="Q82" s="96" t="s">
        <v>151</v>
      </c>
      <c r="R82" s="96" t="s">
        <v>152</v>
      </c>
      <c r="S82" s="96" t="s">
        <v>153</v>
      </c>
      <c r="T82" s="97" t="s">
        <v>154</v>
      </c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</row>
    <row r="83" s="2" customFormat="1" ht="22.8" customHeight="1">
      <c r="A83" s="41"/>
      <c r="B83" s="42"/>
      <c r="C83" s="102" t="s">
        <v>155</v>
      </c>
      <c r="D83" s="43"/>
      <c r="E83" s="43"/>
      <c r="F83" s="43"/>
      <c r="G83" s="43"/>
      <c r="H83" s="43"/>
      <c r="I83" s="43"/>
      <c r="J83" s="187">
        <f>BK83</f>
        <v>0</v>
      </c>
      <c r="K83" s="43"/>
      <c r="L83" s="47"/>
      <c r="M83" s="98"/>
      <c r="N83" s="188"/>
      <c r="O83" s="99"/>
      <c r="P83" s="189">
        <f>P84</f>
        <v>0</v>
      </c>
      <c r="Q83" s="99"/>
      <c r="R83" s="189">
        <f>R84</f>
        <v>0</v>
      </c>
      <c r="S83" s="99"/>
      <c r="T83" s="190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120</v>
      </c>
      <c r="BK83" s="191">
        <f>BK84</f>
        <v>0</v>
      </c>
    </row>
    <row r="84" s="12" customFormat="1" ht="25.92" customHeight="1">
      <c r="A84" s="12"/>
      <c r="B84" s="192"/>
      <c r="C84" s="193"/>
      <c r="D84" s="194" t="s">
        <v>73</v>
      </c>
      <c r="E84" s="195" t="s">
        <v>84</v>
      </c>
      <c r="F84" s="195" t="s">
        <v>807</v>
      </c>
      <c r="G84" s="193"/>
      <c r="H84" s="193"/>
      <c r="I84" s="196"/>
      <c r="J84" s="197">
        <f>BK84</f>
        <v>0</v>
      </c>
      <c r="K84" s="193"/>
      <c r="L84" s="198"/>
      <c r="M84" s="199"/>
      <c r="N84" s="200"/>
      <c r="O84" s="200"/>
      <c r="P84" s="201">
        <f>P85+P89+P93</f>
        <v>0</v>
      </c>
      <c r="Q84" s="200"/>
      <c r="R84" s="201">
        <f>R85+R89+R93</f>
        <v>0</v>
      </c>
      <c r="S84" s="200"/>
      <c r="T84" s="202">
        <f>T85+T89+T93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195</v>
      </c>
      <c r="AT84" s="204" t="s">
        <v>73</v>
      </c>
      <c r="AU84" s="204" t="s">
        <v>74</v>
      </c>
      <c r="AY84" s="203" t="s">
        <v>158</v>
      </c>
      <c r="BK84" s="205">
        <f>BK85+BK89+BK93</f>
        <v>0</v>
      </c>
    </row>
    <row r="85" s="12" customFormat="1" ht="22.8" customHeight="1">
      <c r="A85" s="12"/>
      <c r="B85" s="192"/>
      <c r="C85" s="193"/>
      <c r="D85" s="194" t="s">
        <v>73</v>
      </c>
      <c r="E85" s="206" t="s">
        <v>808</v>
      </c>
      <c r="F85" s="206" t="s">
        <v>809</v>
      </c>
      <c r="G85" s="193"/>
      <c r="H85" s="193"/>
      <c r="I85" s="196"/>
      <c r="J85" s="207">
        <f>BK85</f>
        <v>0</v>
      </c>
      <c r="K85" s="193"/>
      <c r="L85" s="198"/>
      <c r="M85" s="199"/>
      <c r="N85" s="200"/>
      <c r="O85" s="200"/>
      <c r="P85" s="201">
        <f>SUM(P86:P88)</f>
        <v>0</v>
      </c>
      <c r="Q85" s="200"/>
      <c r="R85" s="201">
        <f>SUM(R86:R88)</f>
        <v>0</v>
      </c>
      <c r="S85" s="200"/>
      <c r="T85" s="202">
        <f>SUM(T86:T88)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195</v>
      </c>
      <c r="AT85" s="204" t="s">
        <v>73</v>
      </c>
      <c r="AU85" s="204" t="s">
        <v>79</v>
      </c>
      <c r="AY85" s="203" t="s">
        <v>158</v>
      </c>
      <c r="BK85" s="205">
        <f>SUM(BK86:BK88)</f>
        <v>0</v>
      </c>
    </row>
    <row r="86" s="2" customFormat="1" ht="16.5" customHeight="1">
      <c r="A86" s="41"/>
      <c r="B86" s="42"/>
      <c r="C86" s="208" t="s">
        <v>79</v>
      </c>
      <c r="D86" s="208" t="s">
        <v>162</v>
      </c>
      <c r="E86" s="209" t="s">
        <v>810</v>
      </c>
      <c r="F86" s="210" t="s">
        <v>809</v>
      </c>
      <c r="G86" s="211" t="s">
        <v>429</v>
      </c>
      <c r="H86" s="212">
        <v>1</v>
      </c>
      <c r="I86" s="213"/>
      <c r="J86" s="214">
        <f>ROUND(I86*H86,2)</f>
        <v>0</v>
      </c>
      <c r="K86" s="210" t="s">
        <v>165</v>
      </c>
      <c r="L86" s="47"/>
      <c r="M86" s="215" t="s">
        <v>19</v>
      </c>
      <c r="N86" s="216" t="s">
        <v>45</v>
      </c>
      <c r="O86" s="87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9" t="s">
        <v>811</v>
      </c>
      <c r="AT86" s="219" t="s">
        <v>162</v>
      </c>
      <c r="AU86" s="219" t="s">
        <v>83</v>
      </c>
      <c r="AY86" s="20" t="s">
        <v>158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20" t="s">
        <v>79</v>
      </c>
      <c r="BK86" s="220">
        <f>ROUND(I86*H86,2)</f>
        <v>0</v>
      </c>
      <c r="BL86" s="20" t="s">
        <v>811</v>
      </c>
      <c r="BM86" s="219" t="s">
        <v>812</v>
      </c>
    </row>
    <row r="87" s="2" customFormat="1">
      <c r="A87" s="41"/>
      <c r="B87" s="42"/>
      <c r="C87" s="43"/>
      <c r="D87" s="221" t="s">
        <v>168</v>
      </c>
      <c r="E87" s="43"/>
      <c r="F87" s="222" t="s">
        <v>809</v>
      </c>
      <c r="G87" s="43"/>
      <c r="H87" s="43"/>
      <c r="I87" s="223"/>
      <c r="J87" s="43"/>
      <c r="K87" s="43"/>
      <c r="L87" s="47"/>
      <c r="M87" s="224"/>
      <c r="N87" s="225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168</v>
      </c>
      <c r="AU87" s="20" t="s">
        <v>83</v>
      </c>
    </row>
    <row r="88" s="2" customFormat="1">
      <c r="A88" s="41"/>
      <c r="B88" s="42"/>
      <c r="C88" s="43"/>
      <c r="D88" s="226" t="s">
        <v>170</v>
      </c>
      <c r="E88" s="43"/>
      <c r="F88" s="227" t="s">
        <v>813</v>
      </c>
      <c r="G88" s="43"/>
      <c r="H88" s="43"/>
      <c r="I88" s="223"/>
      <c r="J88" s="43"/>
      <c r="K88" s="43"/>
      <c r="L88" s="47"/>
      <c r="M88" s="224"/>
      <c r="N88" s="225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170</v>
      </c>
      <c r="AU88" s="20" t="s">
        <v>83</v>
      </c>
    </row>
    <row r="89" s="12" customFormat="1" ht="22.8" customHeight="1">
      <c r="A89" s="12"/>
      <c r="B89" s="192"/>
      <c r="C89" s="193"/>
      <c r="D89" s="194" t="s">
        <v>73</v>
      </c>
      <c r="E89" s="206" t="s">
        <v>814</v>
      </c>
      <c r="F89" s="206" t="s">
        <v>815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SUM(P90:P92)</f>
        <v>0</v>
      </c>
      <c r="Q89" s="200"/>
      <c r="R89" s="201">
        <f>SUM(R90:R92)</f>
        <v>0</v>
      </c>
      <c r="S89" s="200"/>
      <c r="T89" s="202">
        <f>SUM(T90:T92)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195</v>
      </c>
      <c r="AT89" s="204" t="s">
        <v>73</v>
      </c>
      <c r="AU89" s="204" t="s">
        <v>79</v>
      </c>
      <c r="AY89" s="203" t="s">
        <v>158</v>
      </c>
      <c r="BK89" s="205">
        <f>SUM(BK90:BK92)</f>
        <v>0</v>
      </c>
    </row>
    <row r="90" s="2" customFormat="1" ht="16.5" customHeight="1">
      <c r="A90" s="41"/>
      <c r="B90" s="42"/>
      <c r="C90" s="208" t="s">
        <v>83</v>
      </c>
      <c r="D90" s="208" t="s">
        <v>162</v>
      </c>
      <c r="E90" s="209" t="s">
        <v>816</v>
      </c>
      <c r="F90" s="210" t="s">
        <v>817</v>
      </c>
      <c r="G90" s="211" t="s">
        <v>429</v>
      </c>
      <c r="H90" s="212">
        <v>1</v>
      </c>
      <c r="I90" s="213"/>
      <c r="J90" s="214">
        <f>ROUND(I90*H90,2)</f>
        <v>0</v>
      </c>
      <c r="K90" s="210" t="s">
        <v>165</v>
      </c>
      <c r="L90" s="47"/>
      <c r="M90" s="215" t="s">
        <v>19</v>
      </c>
      <c r="N90" s="216" t="s">
        <v>45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811</v>
      </c>
      <c r="AT90" s="219" t="s">
        <v>162</v>
      </c>
      <c r="AU90" s="219" t="s">
        <v>83</v>
      </c>
      <c r="AY90" s="20" t="s">
        <v>158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79</v>
      </c>
      <c r="BK90" s="220">
        <f>ROUND(I90*H90,2)</f>
        <v>0</v>
      </c>
      <c r="BL90" s="20" t="s">
        <v>811</v>
      </c>
      <c r="BM90" s="219" t="s">
        <v>818</v>
      </c>
    </row>
    <row r="91" s="2" customFormat="1">
      <c r="A91" s="41"/>
      <c r="B91" s="42"/>
      <c r="C91" s="43"/>
      <c r="D91" s="221" t="s">
        <v>168</v>
      </c>
      <c r="E91" s="43"/>
      <c r="F91" s="222" t="s">
        <v>817</v>
      </c>
      <c r="G91" s="43"/>
      <c r="H91" s="43"/>
      <c r="I91" s="223"/>
      <c r="J91" s="43"/>
      <c r="K91" s="43"/>
      <c r="L91" s="47"/>
      <c r="M91" s="224"/>
      <c r="N91" s="22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168</v>
      </c>
      <c r="AU91" s="20" t="s">
        <v>83</v>
      </c>
    </row>
    <row r="92" s="2" customFormat="1">
      <c r="A92" s="41"/>
      <c r="B92" s="42"/>
      <c r="C92" s="43"/>
      <c r="D92" s="226" t="s">
        <v>170</v>
      </c>
      <c r="E92" s="43"/>
      <c r="F92" s="227" t="s">
        <v>819</v>
      </c>
      <c r="G92" s="43"/>
      <c r="H92" s="43"/>
      <c r="I92" s="223"/>
      <c r="J92" s="43"/>
      <c r="K92" s="43"/>
      <c r="L92" s="47"/>
      <c r="M92" s="224"/>
      <c r="N92" s="225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170</v>
      </c>
      <c r="AU92" s="20" t="s">
        <v>83</v>
      </c>
    </row>
    <row r="93" s="12" customFormat="1" ht="22.8" customHeight="1">
      <c r="A93" s="12"/>
      <c r="B93" s="192"/>
      <c r="C93" s="193"/>
      <c r="D93" s="194" t="s">
        <v>73</v>
      </c>
      <c r="E93" s="206" t="s">
        <v>820</v>
      </c>
      <c r="F93" s="206" t="s">
        <v>821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SUM(P94:P96)</f>
        <v>0</v>
      </c>
      <c r="Q93" s="200"/>
      <c r="R93" s="201">
        <f>SUM(R94:R96)</f>
        <v>0</v>
      </c>
      <c r="S93" s="200"/>
      <c r="T93" s="202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195</v>
      </c>
      <c r="AT93" s="204" t="s">
        <v>73</v>
      </c>
      <c r="AU93" s="204" t="s">
        <v>79</v>
      </c>
      <c r="AY93" s="203" t="s">
        <v>158</v>
      </c>
      <c r="BK93" s="205">
        <f>SUM(BK94:BK96)</f>
        <v>0</v>
      </c>
    </row>
    <row r="94" s="2" customFormat="1" ht="21.75" customHeight="1">
      <c r="A94" s="41"/>
      <c r="B94" s="42"/>
      <c r="C94" s="208" t="s">
        <v>90</v>
      </c>
      <c r="D94" s="208" t="s">
        <v>162</v>
      </c>
      <c r="E94" s="209" t="s">
        <v>822</v>
      </c>
      <c r="F94" s="210" t="s">
        <v>823</v>
      </c>
      <c r="G94" s="211" t="s">
        <v>429</v>
      </c>
      <c r="H94" s="212">
        <v>1</v>
      </c>
      <c r="I94" s="213"/>
      <c r="J94" s="214">
        <f>ROUND(I94*H94,2)</f>
        <v>0</v>
      </c>
      <c r="K94" s="210" t="s">
        <v>165</v>
      </c>
      <c r="L94" s="47"/>
      <c r="M94" s="215" t="s">
        <v>19</v>
      </c>
      <c r="N94" s="216" t="s">
        <v>45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811</v>
      </c>
      <c r="AT94" s="219" t="s">
        <v>162</v>
      </c>
      <c r="AU94" s="219" t="s">
        <v>83</v>
      </c>
      <c r="AY94" s="20" t="s">
        <v>158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79</v>
      </c>
      <c r="BK94" s="220">
        <f>ROUND(I94*H94,2)</f>
        <v>0</v>
      </c>
      <c r="BL94" s="20" t="s">
        <v>811</v>
      </c>
      <c r="BM94" s="219" t="s">
        <v>824</v>
      </c>
    </row>
    <row r="95" s="2" customFormat="1">
      <c r="A95" s="41"/>
      <c r="B95" s="42"/>
      <c r="C95" s="43"/>
      <c r="D95" s="221" t="s">
        <v>168</v>
      </c>
      <c r="E95" s="43"/>
      <c r="F95" s="222" t="s">
        <v>823</v>
      </c>
      <c r="G95" s="43"/>
      <c r="H95" s="43"/>
      <c r="I95" s="223"/>
      <c r="J95" s="43"/>
      <c r="K95" s="43"/>
      <c r="L95" s="47"/>
      <c r="M95" s="224"/>
      <c r="N95" s="22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168</v>
      </c>
      <c r="AU95" s="20" t="s">
        <v>83</v>
      </c>
    </row>
    <row r="96" s="2" customFormat="1">
      <c r="A96" s="41"/>
      <c r="B96" s="42"/>
      <c r="C96" s="43"/>
      <c r="D96" s="226" t="s">
        <v>170</v>
      </c>
      <c r="E96" s="43"/>
      <c r="F96" s="227" t="s">
        <v>825</v>
      </c>
      <c r="G96" s="43"/>
      <c r="H96" s="43"/>
      <c r="I96" s="223"/>
      <c r="J96" s="43"/>
      <c r="K96" s="43"/>
      <c r="L96" s="47"/>
      <c r="M96" s="286"/>
      <c r="N96" s="287"/>
      <c r="O96" s="288"/>
      <c r="P96" s="288"/>
      <c r="Q96" s="288"/>
      <c r="R96" s="288"/>
      <c r="S96" s="288"/>
      <c r="T96" s="289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170</v>
      </c>
      <c r="AU96" s="20" t="s">
        <v>83</v>
      </c>
    </row>
    <row r="97" s="2" customFormat="1" ht="6.96" customHeight="1">
      <c r="A97" s="41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47"/>
      <c r="M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</sheetData>
  <sheetProtection sheet="1" autoFilter="0" formatColumns="0" formatRows="0" objects="1" scenarios="1" spinCount="100000" saltValue="oP1n59ZLppqwbp7A8SsOinrXJPVPG412CCJyXXHk6mmOP+5EFk6581ASn9xQ1sp5dd8NOh57X7Fejv7bOCaNpA==" hashValue="UvK92BxkRXoQvVtWK4QbAjrEblEEwl/Y0mrmB9bKbD9SmXmQSVQ6paoFfLs8X+Z5/DRqivlFc2fFVmRwzasBhw==" algorithmName="SHA-512" password="CC35"/>
  <autoFilter ref="C82:K9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5_01/030001000"/>
    <hyperlink ref="F92" r:id="rId2" display="https://podminky.urs.cz/item/CS_URS_2025_01/045002000"/>
    <hyperlink ref="F96" r:id="rId3" display="https://podminky.urs.cz/item/CS_URS_2025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3"/>
    </row>
    <row r="4" s="1" customFormat="1" ht="24.96" customHeight="1">
      <c r="B4" s="23"/>
      <c r="C4" s="134" t="s">
        <v>826</v>
      </c>
      <c r="H4" s="23"/>
    </row>
    <row r="5" s="1" customFormat="1" ht="12" customHeight="1">
      <c r="B5" s="23"/>
      <c r="C5" s="290" t="s">
        <v>13</v>
      </c>
      <c r="D5" s="144" t="s">
        <v>14</v>
      </c>
      <c r="E5" s="1"/>
      <c r="F5" s="1"/>
      <c r="H5" s="23"/>
    </row>
    <row r="6" s="1" customFormat="1" ht="36.96" customHeight="1">
      <c r="B6" s="23"/>
      <c r="C6" s="291" t="s">
        <v>16</v>
      </c>
      <c r="D6" s="292" t="s">
        <v>17</v>
      </c>
      <c r="E6" s="1"/>
      <c r="F6" s="1"/>
      <c r="H6" s="23"/>
    </row>
    <row r="7" s="1" customFormat="1" ht="16.5" customHeight="1">
      <c r="B7" s="23"/>
      <c r="C7" s="136" t="s">
        <v>23</v>
      </c>
      <c r="D7" s="141" t="str">
        <f>'Rekapitulace stavby'!AN8</f>
        <v>15. 1. 2025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1"/>
      <c r="B9" s="293"/>
      <c r="C9" s="294" t="s">
        <v>55</v>
      </c>
      <c r="D9" s="295" t="s">
        <v>56</v>
      </c>
      <c r="E9" s="295" t="s">
        <v>145</v>
      </c>
      <c r="F9" s="296" t="s">
        <v>827</v>
      </c>
      <c r="G9" s="181"/>
      <c r="H9" s="293"/>
    </row>
    <row r="10" s="2" customFormat="1" ht="26.4" customHeight="1">
      <c r="A10" s="41"/>
      <c r="B10" s="47"/>
      <c r="C10" s="297" t="s">
        <v>79</v>
      </c>
      <c r="D10" s="297" t="s">
        <v>80</v>
      </c>
      <c r="E10" s="41"/>
      <c r="F10" s="41"/>
      <c r="G10" s="41"/>
      <c r="H10" s="47"/>
    </row>
    <row r="11" s="2" customFormat="1" ht="16.8" customHeight="1">
      <c r="A11" s="41"/>
      <c r="B11" s="47"/>
      <c r="C11" s="298" t="s">
        <v>86</v>
      </c>
      <c r="D11" s="299" t="s">
        <v>87</v>
      </c>
      <c r="E11" s="300" t="s">
        <v>88</v>
      </c>
      <c r="F11" s="301">
        <v>1.923</v>
      </c>
      <c r="G11" s="41"/>
      <c r="H11" s="47"/>
    </row>
    <row r="12" s="2" customFormat="1" ht="16.8" customHeight="1">
      <c r="A12" s="41"/>
      <c r="B12" s="47"/>
      <c r="C12" s="302" t="s">
        <v>19</v>
      </c>
      <c r="D12" s="302" t="s">
        <v>828</v>
      </c>
      <c r="E12" s="20" t="s">
        <v>19</v>
      </c>
      <c r="F12" s="303">
        <v>1.923</v>
      </c>
      <c r="G12" s="41"/>
      <c r="H12" s="47"/>
    </row>
    <row r="13" s="2" customFormat="1" ht="16.8" customHeight="1">
      <c r="A13" s="41"/>
      <c r="B13" s="47"/>
      <c r="C13" s="304" t="s">
        <v>829</v>
      </c>
      <c r="D13" s="41"/>
      <c r="E13" s="41"/>
      <c r="F13" s="41"/>
      <c r="G13" s="41"/>
      <c r="H13" s="47"/>
    </row>
    <row r="14" s="2" customFormat="1" ht="16.8" customHeight="1">
      <c r="A14" s="41"/>
      <c r="B14" s="47"/>
      <c r="C14" s="302" t="s">
        <v>286</v>
      </c>
      <c r="D14" s="302" t="s">
        <v>287</v>
      </c>
      <c r="E14" s="20" t="s">
        <v>190</v>
      </c>
      <c r="F14" s="303">
        <v>1.923</v>
      </c>
      <c r="G14" s="41"/>
      <c r="H14" s="47"/>
    </row>
    <row r="15" s="2" customFormat="1" ht="16.8" customHeight="1">
      <c r="A15" s="41"/>
      <c r="B15" s="47"/>
      <c r="C15" s="302" t="s">
        <v>292</v>
      </c>
      <c r="D15" s="302" t="s">
        <v>293</v>
      </c>
      <c r="E15" s="20" t="s">
        <v>88</v>
      </c>
      <c r="F15" s="303">
        <v>19.574000000000002</v>
      </c>
      <c r="G15" s="41"/>
      <c r="H15" s="47"/>
    </row>
    <row r="16" s="2" customFormat="1" ht="16.8" customHeight="1">
      <c r="A16" s="41"/>
      <c r="B16" s="47"/>
      <c r="C16" s="298" t="s">
        <v>91</v>
      </c>
      <c r="D16" s="299" t="s">
        <v>92</v>
      </c>
      <c r="E16" s="300" t="s">
        <v>88</v>
      </c>
      <c r="F16" s="301">
        <v>1.923</v>
      </c>
      <c r="G16" s="41"/>
      <c r="H16" s="47"/>
    </row>
    <row r="17" s="2" customFormat="1" ht="16.8" customHeight="1">
      <c r="A17" s="41"/>
      <c r="B17" s="47"/>
      <c r="C17" s="302" t="s">
        <v>19</v>
      </c>
      <c r="D17" s="302" t="s">
        <v>830</v>
      </c>
      <c r="E17" s="20" t="s">
        <v>19</v>
      </c>
      <c r="F17" s="303">
        <v>1.923</v>
      </c>
      <c r="G17" s="41"/>
      <c r="H17" s="47"/>
    </row>
    <row r="18" s="2" customFormat="1" ht="16.8" customHeight="1">
      <c r="A18" s="41"/>
      <c r="B18" s="47"/>
      <c r="C18" s="304" t="s">
        <v>829</v>
      </c>
      <c r="D18" s="41"/>
      <c r="E18" s="41"/>
      <c r="F18" s="41"/>
      <c r="G18" s="41"/>
      <c r="H18" s="47"/>
    </row>
    <row r="19" s="2" customFormat="1" ht="16.8" customHeight="1">
      <c r="A19" s="41"/>
      <c r="B19" s="47"/>
      <c r="C19" s="302" t="s">
        <v>188</v>
      </c>
      <c r="D19" s="302" t="s">
        <v>189</v>
      </c>
      <c r="E19" s="20" t="s">
        <v>190</v>
      </c>
      <c r="F19" s="303">
        <v>0.192</v>
      </c>
      <c r="G19" s="41"/>
      <c r="H19" s="47"/>
    </row>
    <row r="20" s="2" customFormat="1" ht="16.8" customHeight="1">
      <c r="A20" s="41"/>
      <c r="B20" s="47"/>
      <c r="C20" s="302" t="s">
        <v>196</v>
      </c>
      <c r="D20" s="302" t="s">
        <v>197</v>
      </c>
      <c r="E20" s="20" t="s">
        <v>190</v>
      </c>
      <c r="F20" s="303">
        <v>0.192</v>
      </c>
      <c r="G20" s="41"/>
      <c r="H20" s="47"/>
    </row>
    <row r="21" s="2" customFormat="1">
      <c r="A21" s="41"/>
      <c r="B21" s="47"/>
      <c r="C21" s="302" t="s">
        <v>202</v>
      </c>
      <c r="D21" s="302" t="s">
        <v>203</v>
      </c>
      <c r="E21" s="20" t="s">
        <v>190</v>
      </c>
      <c r="F21" s="303">
        <v>0.192</v>
      </c>
      <c r="G21" s="41"/>
      <c r="H21" s="47"/>
    </row>
    <row r="22" s="2" customFormat="1" ht="16.8" customHeight="1">
      <c r="A22" s="41"/>
      <c r="B22" s="47"/>
      <c r="C22" s="302" t="s">
        <v>208</v>
      </c>
      <c r="D22" s="302" t="s">
        <v>209</v>
      </c>
      <c r="E22" s="20" t="s">
        <v>210</v>
      </c>
      <c r="F22" s="303">
        <v>0.01</v>
      </c>
      <c r="G22" s="41"/>
      <c r="H22" s="47"/>
    </row>
    <row r="23" s="2" customFormat="1" ht="16.8" customHeight="1">
      <c r="A23" s="41"/>
      <c r="B23" s="47"/>
      <c r="C23" s="302" t="s">
        <v>218</v>
      </c>
      <c r="D23" s="302" t="s">
        <v>219</v>
      </c>
      <c r="E23" s="20" t="s">
        <v>88</v>
      </c>
      <c r="F23" s="303">
        <v>1.923</v>
      </c>
      <c r="G23" s="41"/>
      <c r="H23" s="47"/>
    </row>
    <row r="24" s="2" customFormat="1" ht="16.8" customHeight="1">
      <c r="A24" s="41"/>
      <c r="B24" s="47"/>
      <c r="C24" s="302" t="s">
        <v>230</v>
      </c>
      <c r="D24" s="302" t="s">
        <v>231</v>
      </c>
      <c r="E24" s="20" t="s">
        <v>190</v>
      </c>
      <c r="F24" s="303">
        <v>0.096000000000000002</v>
      </c>
      <c r="G24" s="41"/>
      <c r="H24" s="47"/>
    </row>
    <row r="25" s="2" customFormat="1" ht="16.8" customHeight="1">
      <c r="A25" s="41"/>
      <c r="B25" s="47"/>
      <c r="C25" s="302" t="s">
        <v>299</v>
      </c>
      <c r="D25" s="302" t="s">
        <v>300</v>
      </c>
      <c r="E25" s="20" t="s">
        <v>190</v>
      </c>
      <c r="F25" s="303">
        <v>0.192</v>
      </c>
      <c r="G25" s="41"/>
      <c r="H25" s="47"/>
    </row>
    <row r="26" s="2" customFormat="1" ht="16.8" customHeight="1">
      <c r="A26" s="41"/>
      <c r="B26" s="47"/>
      <c r="C26" s="298" t="s">
        <v>94</v>
      </c>
      <c r="D26" s="299" t="s">
        <v>95</v>
      </c>
      <c r="E26" s="300" t="s">
        <v>88</v>
      </c>
      <c r="F26" s="301">
        <v>13.701000000000001</v>
      </c>
      <c r="G26" s="41"/>
      <c r="H26" s="47"/>
    </row>
    <row r="27" s="2" customFormat="1" ht="16.8" customHeight="1">
      <c r="A27" s="41"/>
      <c r="B27" s="47"/>
      <c r="C27" s="302" t="s">
        <v>19</v>
      </c>
      <c r="D27" s="302" t="s">
        <v>831</v>
      </c>
      <c r="E27" s="20" t="s">
        <v>19</v>
      </c>
      <c r="F27" s="303">
        <v>0</v>
      </c>
      <c r="G27" s="41"/>
      <c r="H27" s="47"/>
    </row>
    <row r="28" s="2" customFormat="1" ht="16.8" customHeight="1">
      <c r="A28" s="41"/>
      <c r="B28" s="47"/>
      <c r="C28" s="302" t="s">
        <v>19</v>
      </c>
      <c r="D28" s="302" t="s">
        <v>832</v>
      </c>
      <c r="E28" s="20" t="s">
        <v>19</v>
      </c>
      <c r="F28" s="303">
        <v>4.5350000000000001</v>
      </c>
      <c r="G28" s="41"/>
      <c r="H28" s="47"/>
    </row>
    <row r="29" s="2" customFormat="1" ht="16.8" customHeight="1">
      <c r="A29" s="41"/>
      <c r="B29" s="47"/>
      <c r="C29" s="302" t="s">
        <v>19</v>
      </c>
      <c r="D29" s="302" t="s">
        <v>833</v>
      </c>
      <c r="E29" s="20" t="s">
        <v>19</v>
      </c>
      <c r="F29" s="303">
        <v>2.1699999999999999</v>
      </c>
      <c r="G29" s="41"/>
      <c r="H29" s="47"/>
    </row>
    <row r="30" s="2" customFormat="1" ht="16.8" customHeight="1">
      <c r="A30" s="41"/>
      <c r="B30" s="47"/>
      <c r="C30" s="302" t="s">
        <v>19</v>
      </c>
      <c r="D30" s="302" t="s">
        <v>834</v>
      </c>
      <c r="E30" s="20" t="s">
        <v>19</v>
      </c>
      <c r="F30" s="303">
        <v>7.5960000000000001</v>
      </c>
      <c r="G30" s="41"/>
      <c r="H30" s="47"/>
    </row>
    <row r="31" s="2" customFormat="1" ht="16.8" customHeight="1">
      <c r="A31" s="41"/>
      <c r="B31" s="47"/>
      <c r="C31" s="302" t="s">
        <v>19</v>
      </c>
      <c r="D31" s="302" t="s">
        <v>19</v>
      </c>
      <c r="E31" s="20" t="s">
        <v>19</v>
      </c>
      <c r="F31" s="303">
        <v>0</v>
      </c>
      <c r="G31" s="41"/>
      <c r="H31" s="47"/>
    </row>
    <row r="32" s="2" customFormat="1" ht="16.8" customHeight="1">
      <c r="A32" s="41"/>
      <c r="B32" s="47"/>
      <c r="C32" s="302" t="s">
        <v>19</v>
      </c>
      <c r="D32" s="302" t="s">
        <v>835</v>
      </c>
      <c r="E32" s="20" t="s">
        <v>19</v>
      </c>
      <c r="F32" s="303">
        <v>0</v>
      </c>
      <c r="G32" s="41"/>
      <c r="H32" s="47"/>
    </row>
    <row r="33" s="2" customFormat="1" ht="16.8" customHeight="1">
      <c r="A33" s="41"/>
      <c r="B33" s="47"/>
      <c r="C33" s="302" t="s">
        <v>19</v>
      </c>
      <c r="D33" s="302" t="s">
        <v>836</v>
      </c>
      <c r="E33" s="20" t="s">
        <v>19</v>
      </c>
      <c r="F33" s="303">
        <v>-0.59999999999999998</v>
      </c>
      <c r="G33" s="41"/>
      <c r="H33" s="47"/>
    </row>
    <row r="34" s="2" customFormat="1" ht="16.8" customHeight="1">
      <c r="A34" s="41"/>
      <c r="B34" s="47"/>
      <c r="C34" s="302" t="s">
        <v>19</v>
      </c>
      <c r="D34" s="302" t="s">
        <v>265</v>
      </c>
      <c r="E34" s="20" t="s">
        <v>19</v>
      </c>
      <c r="F34" s="303">
        <v>13.701000000000001</v>
      </c>
      <c r="G34" s="41"/>
      <c r="H34" s="47"/>
    </row>
    <row r="35" s="2" customFormat="1" ht="16.8" customHeight="1">
      <c r="A35" s="41"/>
      <c r="B35" s="47"/>
      <c r="C35" s="304" t="s">
        <v>829</v>
      </c>
      <c r="D35" s="41"/>
      <c r="E35" s="41"/>
      <c r="F35" s="41"/>
      <c r="G35" s="41"/>
      <c r="H35" s="47"/>
    </row>
    <row r="36" s="2" customFormat="1" ht="16.8" customHeight="1">
      <c r="A36" s="41"/>
      <c r="B36" s="47"/>
      <c r="C36" s="302" t="s">
        <v>240</v>
      </c>
      <c r="D36" s="302" t="s">
        <v>241</v>
      </c>
      <c r="E36" s="20" t="s">
        <v>88</v>
      </c>
      <c r="F36" s="303">
        <v>13.701000000000001</v>
      </c>
      <c r="G36" s="41"/>
      <c r="H36" s="47"/>
    </row>
    <row r="37" s="2" customFormat="1" ht="16.8" customHeight="1">
      <c r="A37" s="41"/>
      <c r="B37" s="47"/>
      <c r="C37" s="302" t="s">
        <v>245</v>
      </c>
      <c r="D37" s="302" t="s">
        <v>246</v>
      </c>
      <c r="E37" s="20" t="s">
        <v>88</v>
      </c>
      <c r="F37" s="303">
        <v>13.701000000000001</v>
      </c>
      <c r="G37" s="41"/>
      <c r="H37" s="47"/>
    </row>
    <row r="38" s="2" customFormat="1" ht="16.8" customHeight="1">
      <c r="A38" s="41"/>
      <c r="B38" s="47"/>
      <c r="C38" s="302" t="s">
        <v>617</v>
      </c>
      <c r="D38" s="302" t="s">
        <v>618</v>
      </c>
      <c r="E38" s="20" t="s">
        <v>88</v>
      </c>
      <c r="F38" s="303">
        <v>16.521999999999998</v>
      </c>
      <c r="G38" s="41"/>
      <c r="H38" s="47"/>
    </row>
    <row r="39" s="2" customFormat="1">
      <c r="A39" s="41"/>
      <c r="B39" s="47"/>
      <c r="C39" s="302" t="s">
        <v>645</v>
      </c>
      <c r="D39" s="302" t="s">
        <v>646</v>
      </c>
      <c r="E39" s="20" t="s">
        <v>88</v>
      </c>
      <c r="F39" s="303">
        <v>16.521999999999998</v>
      </c>
      <c r="G39" s="41"/>
      <c r="H39" s="47"/>
    </row>
    <row r="40" s="2" customFormat="1" ht="16.8" customHeight="1">
      <c r="A40" s="41"/>
      <c r="B40" s="47"/>
      <c r="C40" s="302" t="s">
        <v>701</v>
      </c>
      <c r="D40" s="302" t="s">
        <v>702</v>
      </c>
      <c r="E40" s="20" t="s">
        <v>88</v>
      </c>
      <c r="F40" s="303">
        <v>16.521999999999998</v>
      </c>
      <c r="G40" s="41"/>
      <c r="H40" s="47"/>
    </row>
    <row r="41" s="2" customFormat="1" ht="16.8" customHeight="1">
      <c r="A41" s="41"/>
      <c r="B41" s="47"/>
      <c r="C41" s="302" t="s">
        <v>723</v>
      </c>
      <c r="D41" s="302" t="s">
        <v>724</v>
      </c>
      <c r="E41" s="20" t="s">
        <v>88</v>
      </c>
      <c r="F41" s="303">
        <v>52.808999999999998</v>
      </c>
      <c r="G41" s="41"/>
      <c r="H41" s="47"/>
    </row>
    <row r="42" s="2" customFormat="1" ht="16.8" customHeight="1">
      <c r="A42" s="41"/>
      <c r="B42" s="47"/>
      <c r="C42" s="302" t="s">
        <v>382</v>
      </c>
      <c r="D42" s="302" t="s">
        <v>383</v>
      </c>
      <c r="E42" s="20" t="s">
        <v>88</v>
      </c>
      <c r="F42" s="303">
        <v>13.701000000000001</v>
      </c>
      <c r="G42" s="41"/>
      <c r="H42" s="47"/>
    </row>
    <row r="43" s="2" customFormat="1" ht="16.8" customHeight="1">
      <c r="A43" s="41"/>
      <c r="B43" s="47"/>
      <c r="C43" s="302" t="s">
        <v>651</v>
      </c>
      <c r="D43" s="302" t="s">
        <v>652</v>
      </c>
      <c r="E43" s="20" t="s">
        <v>88</v>
      </c>
      <c r="F43" s="303">
        <v>17.347999999999999</v>
      </c>
      <c r="G43" s="41"/>
      <c r="H43" s="47"/>
    </row>
    <row r="44" s="2" customFormat="1" ht="16.8" customHeight="1">
      <c r="A44" s="41"/>
      <c r="B44" s="47"/>
      <c r="C44" s="298" t="s">
        <v>97</v>
      </c>
      <c r="D44" s="299" t="s">
        <v>98</v>
      </c>
      <c r="E44" s="300" t="s">
        <v>88</v>
      </c>
      <c r="F44" s="301">
        <v>16.166</v>
      </c>
      <c r="G44" s="41"/>
      <c r="H44" s="47"/>
    </row>
    <row r="45" s="2" customFormat="1" ht="16.8" customHeight="1">
      <c r="A45" s="41"/>
      <c r="B45" s="47"/>
      <c r="C45" s="302" t="s">
        <v>19</v>
      </c>
      <c r="D45" s="302" t="s">
        <v>837</v>
      </c>
      <c r="E45" s="20" t="s">
        <v>19</v>
      </c>
      <c r="F45" s="303">
        <v>0</v>
      </c>
      <c r="G45" s="41"/>
      <c r="H45" s="47"/>
    </row>
    <row r="46" s="2" customFormat="1" ht="16.8" customHeight="1">
      <c r="A46" s="41"/>
      <c r="B46" s="47"/>
      <c r="C46" s="302" t="s">
        <v>19</v>
      </c>
      <c r="D46" s="302" t="s">
        <v>838</v>
      </c>
      <c r="E46" s="20" t="s">
        <v>19</v>
      </c>
      <c r="F46" s="303">
        <v>9.9819999999999993</v>
      </c>
      <c r="G46" s="41"/>
      <c r="H46" s="47"/>
    </row>
    <row r="47" s="2" customFormat="1" ht="16.8" customHeight="1">
      <c r="A47" s="41"/>
      <c r="B47" s="47"/>
      <c r="C47" s="302" t="s">
        <v>19</v>
      </c>
      <c r="D47" s="302" t="s">
        <v>839</v>
      </c>
      <c r="E47" s="20" t="s">
        <v>19</v>
      </c>
      <c r="F47" s="303">
        <v>-0.064000000000000001</v>
      </c>
      <c r="G47" s="41"/>
      <c r="H47" s="47"/>
    </row>
    <row r="48" s="2" customFormat="1" ht="16.8" customHeight="1">
      <c r="A48" s="41"/>
      <c r="B48" s="47"/>
      <c r="C48" s="302" t="s">
        <v>19</v>
      </c>
      <c r="D48" s="302" t="s">
        <v>840</v>
      </c>
      <c r="E48" s="20" t="s">
        <v>19</v>
      </c>
      <c r="F48" s="303">
        <v>0.434</v>
      </c>
      <c r="G48" s="41"/>
      <c r="H48" s="47"/>
    </row>
    <row r="49" s="2" customFormat="1" ht="16.8" customHeight="1">
      <c r="A49" s="41"/>
      <c r="B49" s="47"/>
      <c r="C49" s="302" t="s">
        <v>19</v>
      </c>
      <c r="D49" s="302" t="s">
        <v>841</v>
      </c>
      <c r="E49" s="20" t="s">
        <v>19</v>
      </c>
      <c r="F49" s="303">
        <v>0.79800000000000004</v>
      </c>
      <c r="G49" s="41"/>
      <c r="H49" s="47"/>
    </row>
    <row r="50" s="2" customFormat="1" ht="16.8" customHeight="1">
      <c r="A50" s="41"/>
      <c r="B50" s="47"/>
      <c r="C50" s="302" t="s">
        <v>19</v>
      </c>
      <c r="D50" s="302" t="s">
        <v>842</v>
      </c>
      <c r="E50" s="20" t="s">
        <v>19</v>
      </c>
      <c r="F50" s="303">
        <v>0</v>
      </c>
      <c r="G50" s="41"/>
      <c r="H50" s="47"/>
    </row>
    <row r="51" s="2" customFormat="1" ht="16.8" customHeight="1">
      <c r="A51" s="41"/>
      <c r="B51" s="47"/>
      <c r="C51" s="302" t="s">
        <v>19</v>
      </c>
      <c r="D51" s="302" t="s">
        <v>843</v>
      </c>
      <c r="E51" s="20" t="s">
        <v>19</v>
      </c>
      <c r="F51" s="303">
        <v>5.016</v>
      </c>
      <c r="G51" s="41"/>
      <c r="H51" s="47"/>
    </row>
    <row r="52" s="2" customFormat="1" ht="16.8" customHeight="1">
      <c r="A52" s="41"/>
      <c r="B52" s="47"/>
      <c r="C52" s="302" t="s">
        <v>19</v>
      </c>
      <c r="D52" s="302" t="s">
        <v>265</v>
      </c>
      <c r="E52" s="20" t="s">
        <v>19</v>
      </c>
      <c r="F52" s="303">
        <v>16.166</v>
      </c>
      <c r="G52" s="41"/>
      <c r="H52" s="47"/>
    </row>
    <row r="53" s="2" customFormat="1" ht="16.8" customHeight="1">
      <c r="A53" s="41"/>
      <c r="B53" s="47"/>
      <c r="C53" s="304" t="s">
        <v>829</v>
      </c>
      <c r="D53" s="41"/>
      <c r="E53" s="41"/>
      <c r="F53" s="41"/>
      <c r="G53" s="41"/>
      <c r="H53" s="47"/>
    </row>
    <row r="54" s="2" customFormat="1" ht="16.8" customHeight="1">
      <c r="A54" s="41"/>
      <c r="B54" s="47"/>
      <c r="C54" s="302" t="s">
        <v>374</v>
      </c>
      <c r="D54" s="302" t="s">
        <v>375</v>
      </c>
      <c r="E54" s="20" t="s">
        <v>88</v>
      </c>
      <c r="F54" s="303">
        <v>16.166</v>
      </c>
      <c r="G54" s="41"/>
      <c r="H54" s="47"/>
    </row>
    <row r="55" s="2" customFormat="1" ht="16.8" customHeight="1">
      <c r="A55" s="41"/>
      <c r="B55" s="47"/>
      <c r="C55" s="298" t="s">
        <v>100</v>
      </c>
      <c r="D55" s="299" t="s">
        <v>101</v>
      </c>
      <c r="E55" s="300" t="s">
        <v>88</v>
      </c>
      <c r="F55" s="301">
        <v>29.379999999999999</v>
      </c>
      <c r="G55" s="41"/>
      <c r="H55" s="47"/>
    </row>
    <row r="56" s="2" customFormat="1" ht="16.8" customHeight="1">
      <c r="A56" s="41"/>
      <c r="B56" s="47"/>
      <c r="C56" s="302" t="s">
        <v>19</v>
      </c>
      <c r="D56" s="302" t="s">
        <v>844</v>
      </c>
      <c r="E56" s="20" t="s">
        <v>19</v>
      </c>
      <c r="F56" s="303">
        <v>0</v>
      </c>
      <c r="G56" s="41"/>
      <c r="H56" s="47"/>
    </row>
    <row r="57" s="2" customFormat="1" ht="16.8" customHeight="1">
      <c r="A57" s="41"/>
      <c r="B57" s="47"/>
      <c r="C57" s="302" t="s">
        <v>19</v>
      </c>
      <c r="D57" s="302" t="s">
        <v>845</v>
      </c>
      <c r="E57" s="20" t="s">
        <v>19</v>
      </c>
      <c r="F57" s="303">
        <v>12.74</v>
      </c>
      <c r="G57" s="41"/>
      <c r="H57" s="47"/>
    </row>
    <row r="58" s="2" customFormat="1" ht="16.8" customHeight="1">
      <c r="A58" s="41"/>
      <c r="B58" s="47"/>
      <c r="C58" s="302" t="s">
        <v>19</v>
      </c>
      <c r="D58" s="302" t="s">
        <v>846</v>
      </c>
      <c r="E58" s="20" t="s">
        <v>19</v>
      </c>
      <c r="F58" s="303">
        <v>2.2999999999999998</v>
      </c>
      <c r="G58" s="41"/>
      <c r="H58" s="47"/>
    </row>
    <row r="59" s="2" customFormat="1" ht="16.8" customHeight="1">
      <c r="A59" s="41"/>
      <c r="B59" s="47"/>
      <c r="C59" s="302" t="s">
        <v>19</v>
      </c>
      <c r="D59" s="302" t="s">
        <v>740</v>
      </c>
      <c r="E59" s="20" t="s">
        <v>19</v>
      </c>
      <c r="F59" s="303">
        <v>0</v>
      </c>
      <c r="G59" s="41"/>
      <c r="H59" s="47"/>
    </row>
    <row r="60" s="2" customFormat="1" ht="16.8" customHeight="1">
      <c r="A60" s="41"/>
      <c r="B60" s="47"/>
      <c r="C60" s="302" t="s">
        <v>19</v>
      </c>
      <c r="D60" s="302" t="s">
        <v>847</v>
      </c>
      <c r="E60" s="20" t="s">
        <v>19</v>
      </c>
      <c r="F60" s="303">
        <v>8.1400000000000006</v>
      </c>
      <c r="G60" s="41"/>
      <c r="H60" s="47"/>
    </row>
    <row r="61" s="2" customFormat="1" ht="16.8" customHeight="1">
      <c r="A61" s="41"/>
      <c r="B61" s="47"/>
      <c r="C61" s="302" t="s">
        <v>19</v>
      </c>
      <c r="D61" s="302" t="s">
        <v>473</v>
      </c>
      <c r="E61" s="20" t="s">
        <v>19</v>
      </c>
      <c r="F61" s="303">
        <v>0</v>
      </c>
      <c r="G61" s="41"/>
      <c r="H61" s="47"/>
    </row>
    <row r="62" s="2" customFormat="1" ht="16.8" customHeight="1">
      <c r="A62" s="41"/>
      <c r="B62" s="47"/>
      <c r="C62" s="302" t="s">
        <v>19</v>
      </c>
      <c r="D62" s="302" t="s">
        <v>848</v>
      </c>
      <c r="E62" s="20" t="s">
        <v>19</v>
      </c>
      <c r="F62" s="303">
        <v>3</v>
      </c>
      <c r="G62" s="41"/>
      <c r="H62" s="47"/>
    </row>
    <row r="63" s="2" customFormat="1" ht="16.8" customHeight="1">
      <c r="A63" s="41"/>
      <c r="B63" s="47"/>
      <c r="C63" s="302" t="s">
        <v>19</v>
      </c>
      <c r="D63" s="302" t="s">
        <v>849</v>
      </c>
      <c r="E63" s="20" t="s">
        <v>19</v>
      </c>
      <c r="F63" s="303">
        <v>3.2000000000000002</v>
      </c>
      <c r="G63" s="41"/>
      <c r="H63" s="47"/>
    </row>
    <row r="64" s="2" customFormat="1" ht="16.8" customHeight="1">
      <c r="A64" s="41"/>
      <c r="B64" s="47"/>
      <c r="C64" s="302" t="s">
        <v>19</v>
      </c>
      <c r="D64" s="302" t="s">
        <v>265</v>
      </c>
      <c r="E64" s="20" t="s">
        <v>19</v>
      </c>
      <c r="F64" s="303">
        <v>29.379999999999999</v>
      </c>
      <c r="G64" s="41"/>
      <c r="H64" s="47"/>
    </row>
    <row r="65" s="2" customFormat="1" ht="16.8" customHeight="1">
      <c r="A65" s="41"/>
      <c r="B65" s="47"/>
      <c r="C65" s="304" t="s">
        <v>829</v>
      </c>
      <c r="D65" s="41"/>
      <c r="E65" s="41"/>
      <c r="F65" s="41"/>
      <c r="G65" s="41"/>
      <c r="H65" s="47"/>
    </row>
    <row r="66" s="2" customFormat="1" ht="16.8" customHeight="1">
      <c r="A66" s="41"/>
      <c r="B66" s="47"/>
      <c r="C66" s="302" t="s">
        <v>562</v>
      </c>
      <c r="D66" s="302" t="s">
        <v>563</v>
      </c>
      <c r="E66" s="20" t="s">
        <v>175</v>
      </c>
      <c r="F66" s="303">
        <v>29.379999999999999</v>
      </c>
      <c r="G66" s="41"/>
      <c r="H66" s="47"/>
    </row>
    <row r="67" s="2" customFormat="1" ht="16.8" customHeight="1">
      <c r="A67" s="41"/>
      <c r="B67" s="47"/>
      <c r="C67" s="302" t="s">
        <v>789</v>
      </c>
      <c r="D67" s="302" t="s">
        <v>790</v>
      </c>
      <c r="E67" s="20" t="s">
        <v>175</v>
      </c>
      <c r="F67" s="303">
        <v>45.380000000000003</v>
      </c>
      <c r="G67" s="41"/>
      <c r="H67" s="47"/>
    </row>
    <row r="68" s="2" customFormat="1" ht="16.8" customHeight="1">
      <c r="A68" s="41"/>
      <c r="B68" s="47"/>
      <c r="C68" s="298" t="s">
        <v>103</v>
      </c>
      <c r="D68" s="299" t="s">
        <v>104</v>
      </c>
      <c r="E68" s="300" t="s">
        <v>88</v>
      </c>
      <c r="F68" s="301">
        <v>19.574000000000002</v>
      </c>
      <c r="G68" s="41"/>
      <c r="H68" s="47"/>
    </row>
    <row r="69" s="2" customFormat="1" ht="16.8" customHeight="1">
      <c r="A69" s="41"/>
      <c r="B69" s="47"/>
      <c r="C69" s="302" t="s">
        <v>19</v>
      </c>
      <c r="D69" s="302" t="s">
        <v>850</v>
      </c>
      <c r="E69" s="20" t="s">
        <v>19</v>
      </c>
      <c r="F69" s="303">
        <v>0</v>
      </c>
      <c r="G69" s="41"/>
      <c r="H69" s="47"/>
    </row>
    <row r="70" s="2" customFormat="1" ht="16.8" customHeight="1">
      <c r="A70" s="41"/>
      <c r="B70" s="47"/>
      <c r="C70" s="302" t="s">
        <v>19</v>
      </c>
      <c r="D70" s="302" t="s">
        <v>851</v>
      </c>
      <c r="E70" s="20" t="s">
        <v>19</v>
      </c>
      <c r="F70" s="303">
        <v>9.9350000000000005</v>
      </c>
      <c r="G70" s="41"/>
      <c r="H70" s="47"/>
    </row>
    <row r="71" s="2" customFormat="1" ht="16.8" customHeight="1">
      <c r="A71" s="41"/>
      <c r="B71" s="47"/>
      <c r="C71" s="302" t="s">
        <v>19</v>
      </c>
      <c r="D71" s="302" t="s">
        <v>740</v>
      </c>
      <c r="E71" s="20" t="s">
        <v>19</v>
      </c>
      <c r="F71" s="303">
        <v>0</v>
      </c>
      <c r="G71" s="41"/>
      <c r="H71" s="47"/>
    </row>
    <row r="72" s="2" customFormat="1" ht="16.8" customHeight="1">
      <c r="A72" s="41"/>
      <c r="B72" s="47"/>
      <c r="C72" s="302" t="s">
        <v>19</v>
      </c>
      <c r="D72" s="302" t="s">
        <v>852</v>
      </c>
      <c r="E72" s="20" t="s">
        <v>19</v>
      </c>
      <c r="F72" s="303">
        <v>7.8559999999999999</v>
      </c>
      <c r="G72" s="41"/>
      <c r="H72" s="47"/>
    </row>
    <row r="73" s="2" customFormat="1" ht="16.8" customHeight="1">
      <c r="A73" s="41"/>
      <c r="B73" s="47"/>
      <c r="C73" s="302" t="s">
        <v>19</v>
      </c>
      <c r="D73" s="302" t="s">
        <v>473</v>
      </c>
      <c r="E73" s="20" t="s">
        <v>19</v>
      </c>
      <c r="F73" s="303">
        <v>0</v>
      </c>
      <c r="G73" s="41"/>
      <c r="H73" s="47"/>
    </row>
    <row r="74" s="2" customFormat="1" ht="16.8" customHeight="1">
      <c r="A74" s="41"/>
      <c r="B74" s="47"/>
      <c r="C74" s="302" t="s">
        <v>19</v>
      </c>
      <c r="D74" s="302" t="s">
        <v>853</v>
      </c>
      <c r="E74" s="20" t="s">
        <v>19</v>
      </c>
      <c r="F74" s="303">
        <v>0.95299999999999996</v>
      </c>
      <c r="G74" s="41"/>
      <c r="H74" s="47"/>
    </row>
    <row r="75" s="2" customFormat="1" ht="16.8" customHeight="1">
      <c r="A75" s="41"/>
      <c r="B75" s="47"/>
      <c r="C75" s="302" t="s">
        <v>19</v>
      </c>
      <c r="D75" s="302" t="s">
        <v>854</v>
      </c>
      <c r="E75" s="20" t="s">
        <v>19</v>
      </c>
      <c r="F75" s="303">
        <v>0.82999999999999996</v>
      </c>
      <c r="G75" s="41"/>
      <c r="H75" s="47"/>
    </row>
    <row r="76" s="2" customFormat="1" ht="16.8" customHeight="1">
      <c r="A76" s="41"/>
      <c r="B76" s="47"/>
      <c r="C76" s="302" t="s">
        <v>19</v>
      </c>
      <c r="D76" s="302" t="s">
        <v>265</v>
      </c>
      <c r="E76" s="20" t="s">
        <v>19</v>
      </c>
      <c r="F76" s="303">
        <v>19.574000000000002</v>
      </c>
      <c r="G76" s="41"/>
      <c r="H76" s="47"/>
    </row>
    <row r="77" s="2" customFormat="1" ht="16.8" customHeight="1">
      <c r="A77" s="41"/>
      <c r="B77" s="47"/>
      <c r="C77" s="304" t="s">
        <v>829</v>
      </c>
      <c r="D77" s="41"/>
      <c r="E77" s="41"/>
      <c r="F77" s="41"/>
      <c r="G77" s="41"/>
      <c r="H77" s="47"/>
    </row>
    <row r="78" s="2" customFormat="1" ht="16.8" customHeight="1">
      <c r="A78" s="41"/>
      <c r="B78" s="47"/>
      <c r="C78" s="302" t="s">
        <v>506</v>
      </c>
      <c r="D78" s="302" t="s">
        <v>507</v>
      </c>
      <c r="E78" s="20" t="s">
        <v>88</v>
      </c>
      <c r="F78" s="303">
        <v>19.463999999999999</v>
      </c>
      <c r="G78" s="41"/>
      <c r="H78" s="47"/>
    </row>
    <row r="79" s="2" customFormat="1" ht="16.8" customHeight="1">
      <c r="A79" s="41"/>
      <c r="B79" s="47"/>
      <c r="C79" s="302" t="s">
        <v>514</v>
      </c>
      <c r="D79" s="302" t="s">
        <v>515</v>
      </c>
      <c r="E79" s="20" t="s">
        <v>88</v>
      </c>
      <c r="F79" s="303">
        <v>19.463999999999999</v>
      </c>
      <c r="G79" s="41"/>
      <c r="H79" s="47"/>
    </row>
    <row r="80" s="2" customFormat="1" ht="16.8" customHeight="1">
      <c r="A80" s="41"/>
      <c r="B80" s="47"/>
      <c r="C80" s="302" t="s">
        <v>520</v>
      </c>
      <c r="D80" s="302" t="s">
        <v>521</v>
      </c>
      <c r="E80" s="20" t="s">
        <v>88</v>
      </c>
      <c r="F80" s="303">
        <v>19.463999999999999</v>
      </c>
      <c r="G80" s="41"/>
      <c r="H80" s="47"/>
    </row>
    <row r="81" s="2" customFormat="1">
      <c r="A81" s="41"/>
      <c r="B81" s="47"/>
      <c r="C81" s="302" t="s">
        <v>526</v>
      </c>
      <c r="D81" s="302" t="s">
        <v>527</v>
      </c>
      <c r="E81" s="20" t="s">
        <v>88</v>
      </c>
      <c r="F81" s="303">
        <v>18.364000000000001</v>
      </c>
      <c r="G81" s="41"/>
      <c r="H81" s="47"/>
    </row>
    <row r="82" s="2" customFormat="1" ht="16.8" customHeight="1">
      <c r="A82" s="41"/>
      <c r="B82" s="47"/>
      <c r="C82" s="302" t="s">
        <v>550</v>
      </c>
      <c r="D82" s="302" t="s">
        <v>551</v>
      </c>
      <c r="E82" s="20" t="s">
        <v>88</v>
      </c>
      <c r="F82" s="303">
        <v>19.463999999999999</v>
      </c>
      <c r="G82" s="41"/>
      <c r="H82" s="47"/>
    </row>
    <row r="83" s="2" customFormat="1" ht="16.8" customHeight="1">
      <c r="A83" s="41"/>
      <c r="B83" s="47"/>
      <c r="C83" s="302" t="s">
        <v>556</v>
      </c>
      <c r="D83" s="302" t="s">
        <v>557</v>
      </c>
      <c r="E83" s="20" t="s">
        <v>88</v>
      </c>
      <c r="F83" s="303">
        <v>19.463999999999999</v>
      </c>
      <c r="G83" s="41"/>
      <c r="H83" s="47"/>
    </row>
    <row r="84" s="2" customFormat="1" ht="16.8" customHeight="1">
      <c r="A84" s="41"/>
      <c r="B84" s="47"/>
      <c r="C84" s="302" t="s">
        <v>604</v>
      </c>
      <c r="D84" s="302" t="s">
        <v>605</v>
      </c>
      <c r="E84" s="20" t="s">
        <v>88</v>
      </c>
      <c r="F84" s="303">
        <v>19.463999999999999</v>
      </c>
      <c r="G84" s="41"/>
      <c r="H84" s="47"/>
    </row>
    <row r="85" s="2" customFormat="1" ht="16.8" customHeight="1">
      <c r="A85" s="41"/>
      <c r="B85" s="47"/>
      <c r="C85" s="302" t="s">
        <v>723</v>
      </c>
      <c r="D85" s="302" t="s">
        <v>724</v>
      </c>
      <c r="E85" s="20" t="s">
        <v>88</v>
      </c>
      <c r="F85" s="303">
        <v>52.808999999999998</v>
      </c>
      <c r="G85" s="41"/>
      <c r="H85" s="47"/>
    </row>
    <row r="86" s="2" customFormat="1" ht="16.8" customHeight="1">
      <c r="A86" s="41"/>
      <c r="B86" s="47"/>
      <c r="C86" s="302" t="s">
        <v>748</v>
      </c>
      <c r="D86" s="302" t="s">
        <v>749</v>
      </c>
      <c r="E86" s="20" t="s">
        <v>88</v>
      </c>
      <c r="F86" s="303">
        <v>19.574000000000002</v>
      </c>
      <c r="G86" s="41"/>
      <c r="H86" s="47"/>
    </row>
    <row r="87" s="2" customFormat="1" ht="16.8" customHeight="1">
      <c r="A87" s="41"/>
      <c r="B87" s="47"/>
      <c r="C87" s="302" t="s">
        <v>292</v>
      </c>
      <c r="D87" s="302" t="s">
        <v>293</v>
      </c>
      <c r="E87" s="20" t="s">
        <v>88</v>
      </c>
      <c r="F87" s="303">
        <v>19.574000000000002</v>
      </c>
      <c r="G87" s="41"/>
      <c r="H87" s="47"/>
    </row>
    <row r="88" s="2" customFormat="1" ht="16.8" customHeight="1">
      <c r="A88" s="41"/>
      <c r="B88" s="47"/>
      <c r="C88" s="302" t="s">
        <v>357</v>
      </c>
      <c r="D88" s="302" t="s">
        <v>358</v>
      </c>
      <c r="E88" s="20" t="s">
        <v>88</v>
      </c>
      <c r="F88" s="303">
        <v>19.199999999999999</v>
      </c>
      <c r="G88" s="41"/>
      <c r="H88" s="47"/>
    </row>
    <row r="89" s="2" customFormat="1">
      <c r="A89" s="41"/>
      <c r="B89" s="47"/>
      <c r="C89" s="302" t="s">
        <v>534</v>
      </c>
      <c r="D89" s="302" t="s">
        <v>535</v>
      </c>
      <c r="E89" s="20" t="s">
        <v>88</v>
      </c>
      <c r="F89" s="303">
        <v>19.282</v>
      </c>
      <c r="G89" s="41"/>
      <c r="H89" s="47"/>
    </row>
    <row r="90" s="2" customFormat="1" ht="16.8" customHeight="1">
      <c r="A90" s="41"/>
      <c r="B90" s="47"/>
      <c r="C90" s="298" t="s">
        <v>107</v>
      </c>
      <c r="D90" s="299" t="s">
        <v>108</v>
      </c>
      <c r="E90" s="300" t="s">
        <v>88</v>
      </c>
      <c r="F90" s="301">
        <v>2.6040000000000001</v>
      </c>
      <c r="G90" s="41"/>
      <c r="H90" s="47"/>
    </row>
    <row r="91" s="2" customFormat="1" ht="16.8" customHeight="1">
      <c r="A91" s="41"/>
      <c r="B91" s="47"/>
      <c r="C91" s="302" t="s">
        <v>19</v>
      </c>
      <c r="D91" s="302" t="s">
        <v>855</v>
      </c>
      <c r="E91" s="20" t="s">
        <v>19</v>
      </c>
      <c r="F91" s="303">
        <v>2.6040000000000001</v>
      </c>
      <c r="G91" s="41"/>
      <c r="H91" s="47"/>
    </row>
    <row r="92" s="2" customFormat="1" ht="16.8" customHeight="1">
      <c r="A92" s="41"/>
      <c r="B92" s="47"/>
      <c r="C92" s="304" t="s">
        <v>829</v>
      </c>
      <c r="D92" s="41"/>
      <c r="E92" s="41"/>
      <c r="F92" s="41"/>
      <c r="G92" s="41"/>
      <c r="H92" s="47"/>
    </row>
    <row r="93" s="2" customFormat="1" ht="16.8" customHeight="1">
      <c r="A93" s="41"/>
      <c r="B93" s="47"/>
      <c r="C93" s="302" t="s">
        <v>163</v>
      </c>
      <c r="D93" s="302" t="s">
        <v>164</v>
      </c>
      <c r="E93" s="20" t="s">
        <v>88</v>
      </c>
      <c r="F93" s="303">
        <v>2.6040000000000001</v>
      </c>
      <c r="G93" s="41"/>
      <c r="H93" s="47"/>
    </row>
    <row r="94" s="2" customFormat="1" ht="16.8" customHeight="1">
      <c r="A94" s="41"/>
      <c r="B94" s="47"/>
      <c r="C94" s="302" t="s">
        <v>258</v>
      </c>
      <c r="D94" s="302" t="s">
        <v>259</v>
      </c>
      <c r="E94" s="20" t="s">
        <v>88</v>
      </c>
      <c r="F94" s="303">
        <v>5.5449999999999999</v>
      </c>
      <c r="G94" s="41"/>
      <c r="H94" s="47"/>
    </row>
    <row r="95" s="2" customFormat="1" ht="16.8" customHeight="1">
      <c r="A95" s="41"/>
      <c r="B95" s="47"/>
      <c r="C95" s="302" t="s">
        <v>617</v>
      </c>
      <c r="D95" s="302" t="s">
        <v>618</v>
      </c>
      <c r="E95" s="20" t="s">
        <v>88</v>
      </c>
      <c r="F95" s="303">
        <v>16.521999999999998</v>
      </c>
      <c r="G95" s="41"/>
      <c r="H95" s="47"/>
    </row>
    <row r="96" s="2" customFormat="1">
      <c r="A96" s="41"/>
      <c r="B96" s="47"/>
      <c r="C96" s="302" t="s">
        <v>645</v>
      </c>
      <c r="D96" s="302" t="s">
        <v>646</v>
      </c>
      <c r="E96" s="20" t="s">
        <v>88</v>
      </c>
      <c r="F96" s="303">
        <v>16.521999999999998</v>
      </c>
      <c r="G96" s="41"/>
      <c r="H96" s="47"/>
    </row>
    <row r="97" s="2" customFormat="1" ht="16.8" customHeight="1">
      <c r="A97" s="41"/>
      <c r="B97" s="47"/>
      <c r="C97" s="302" t="s">
        <v>701</v>
      </c>
      <c r="D97" s="302" t="s">
        <v>702</v>
      </c>
      <c r="E97" s="20" t="s">
        <v>88</v>
      </c>
      <c r="F97" s="303">
        <v>16.521999999999998</v>
      </c>
      <c r="G97" s="41"/>
      <c r="H97" s="47"/>
    </row>
    <row r="98" s="2" customFormat="1" ht="16.8" customHeight="1">
      <c r="A98" s="41"/>
      <c r="B98" s="47"/>
      <c r="C98" s="302" t="s">
        <v>651</v>
      </c>
      <c r="D98" s="302" t="s">
        <v>652</v>
      </c>
      <c r="E98" s="20" t="s">
        <v>88</v>
      </c>
      <c r="F98" s="303">
        <v>17.347999999999999</v>
      </c>
      <c r="G98" s="41"/>
      <c r="H98" s="47"/>
    </row>
    <row r="99" s="2" customFormat="1" ht="16.8" customHeight="1">
      <c r="A99" s="41"/>
      <c r="B99" s="47"/>
      <c r="C99" s="298" t="s">
        <v>111</v>
      </c>
      <c r="D99" s="299" t="s">
        <v>112</v>
      </c>
      <c r="E99" s="300" t="s">
        <v>88</v>
      </c>
      <c r="F99" s="301">
        <v>4.3700000000000001</v>
      </c>
      <c r="G99" s="41"/>
      <c r="H99" s="47"/>
    </row>
    <row r="100" s="2" customFormat="1" ht="16.8" customHeight="1">
      <c r="A100" s="41"/>
      <c r="B100" s="47"/>
      <c r="C100" s="302" t="s">
        <v>19</v>
      </c>
      <c r="D100" s="302" t="s">
        <v>856</v>
      </c>
      <c r="E100" s="20" t="s">
        <v>19</v>
      </c>
      <c r="F100" s="303">
        <v>4.0659999999999998</v>
      </c>
      <c r="G100" s="41"/>
      <c r="H100" s="47"/>
    </row>
    <row r="101" s="2" customFormat="1" ht="16.8" customHeight="1">
      <c r="A101" s="41"/>
      <c r="B101" s="47"/>
      <c r="C101" s="302" t="s">
        <v>19</v>
      </c>
      <c r="D101" s="302" t="s">
        <v>857</v>
      </c>
      <c r="E101" s="20" t="s">
        <v>19</v>
      </c>
      <c r="F101" s="303">
        <v>0.30399999999999999</v>
      </c>
      <c r="G101" s="41"/>
      <c r="H101" s="47"/>
    </row>
    <row r="102" s="2" customFormat="1" ht="16.8" customHeight="1">
      <c r="A102" s="41"/>
      <c r="B102" s="47"/>
      <c r="C102" s="302" t="s">
        <v>19</v>
      </c>
      <c r="D102" s="302" t="s">
        <v>265</v>
      </c>
      <c r="E102" s="20" t="s">
        <v>19</v>
      </c>
      <c r="F102" s="303">
        <v>4.3700000000000001</v>
      </c>
      <c r="G102" s="41"/>
      <c r="H102" s="47"/>
    </row>
    <row r="103" s="2" customFormat="1" ht="16.8" customHeight="1">
      <c r="A103" s="41"/>
      <c r="B103" s="47"/>
      <c r="C103" s="304" t="s">
        <v>829</v>
      </c>
      <c r="D103" s="41"/>
      <c r="E103" s="41"/>
      <c r="F103" s="41"/>
      <c r="G103" s="41"/>
      <c r="H103" s="47"/>
    </row>
    <row r="104" s="2" customFormat="1" ht="16.8" customHeight="1">
      <c r="A104" s="41"/>
      <c r="B104" s="47"/>
      <c r="C104" s="302" t="s">
        <v>351</v>
      </c>
      <c r="D104" s="302" t="s">
        <v>352</v>
      </c>
      <c r="E104" s="20" t="s">
        <v>88</v>
      </c>
      <c r="F104" s="303">
        <v>4.3700000000000001</v>
      </c>
      <c r="G104" s="41"/>
      <c r="H104" s="47"/>
    </row>
    <row r="105" s="2" customFormat="1" ht="16.8" customHeight="1">
      <c r="A105" s="41"/>
      <c r="B105" s="47"/>
      <c r="C105" s="298" t="s">
        <v>114</v>
      </c>
      <c r="D105" s="299" t="s">
        <v>115</v>
      </c>
      <c r="E105" s="300" t="s">
        <v>88</v>
      </c>
      <c r="F105" s="301">
        <v>1.1000000000000001</v>
      </c>
      <c r="G105" s="41"/>
      <c r="H105" s="47"/>
    </row>
    <row r="106" s="2" customFormat="1" ht="16.8" customHeight="1">
      <c r="A106" s="41"/>
      <c r="B106" s="47"/>
      <c r="C106" s="302" t="s">
        <v>19</v>
      </c>
      <c r="D106" s="302" t="s">
        <v>858</v>
      </c>
      <c r="E106" s="20" t="s">
        <v>19</v>
      </c>
      <c r="F106" s="303">
        <v>1.1000000000000001</v>
      </c>
      <c r="G106" s="41"/>
      <c r="H106" s="47"/>
    </row>
    <row r="107" s="2" customFormat="1" ht="16.8" customHeight="1">
      <c r="A107" s="41"/>
      <c r="B107" s="47"/>
      <c r="C107" s="304" t="s">
        <v>829</v>
      </c>
      <c r="D107" s="41"/>
      <c r="E107" s="41"/>
      <c r="F107" s="41"/>
      <c r="G107" s="41"/>
      <c r="H107" s="47"/>
    </row>
    <row r="108" s="2" customFormat="1">
      <c r="A108" s="41"/>
      <c r="B108" s="47"/>
      <c r="C108" s="302" t="s">
        <v>526</v>
      </c>
      <c r="D108" s="302" t="s">
        <v>527</v>
      </c>
      <c r="E108" s="20" t="s">
        <v>88</v>
      </c>
      <c r="F108" s="303">
        <v>18.364000000000001</v>
      </c>
      <c r="G108" s="41"/>
      <c r="H108" s="47"/>
    </row>
    <row r="109" s="2" customFormat="1">
      <c r="A109" s="41"/>
      <c r="B109" s="47"/>
      <c r="C109" s="302" t="s">
        <v>539</v>
      </c>
      <c r="D109" s="302" t="s">
        <v>540</v>
      </c>
      <c r="E109" s="20" t="s">
        <v>88</v>
      </c>
      <c r="F109" s="303">
        <v>1.1000000000000001</v>
      </c>
      <c r="G109" s="41"/>
      <c r="H109" s="47"/>
    </row>
    <row r="110" s="2" customFormat="1">
      <c r="A110" s="41"/>
      <c r="B110" s="47"/>
      <c r="C110" s="302" t="s">
        <v>545</v>
      </c>
      <c r="D110" s="302" t="s">
        <v>546</v>
      </c>
      <c r="E110" s="20" t="s">
        <v>88</v>
      </c>
      <c r="F110" s="303">
        <v>1.155</v>
      </c>
      <c r="G110" s="41"/>
      <c r="H110" s="47"/>
    </row>
    <row r="111" s="2" customFormat="1">
      <c r="A111" s="41"/>
      <c r="B111" s="47"/>
      <c r="C111" s="302" t="s">
        <v>534</v>
      </c>
      <c r="D111" s="302" t="s">
        <v>535</v>
      </c>
      <c r="E111" s="20" t="s">
        <v>88</v>
      </c>
      <c r="F111" s="303">
        <v>19.282</v>
      </c>
      <c r="G111" s="41"/>
      <c r="H111" s="47"/>
    </row>
    <row r="112" s="2" customFormat="1" ht="7.44" customHeight="1">
      <c r="A112" s="41"/>
      <c r="B112" s="160"/>
      <c r="C112" s="161"/>
      <c r="D112" s="161"/>
      <c r="E112" s="161"/>
      <c r="F112" s="161"/>
      <c r="G112" s="161"/>
      <c r="H112" s="47"/>
    </row>
    <row r="113" s="2" customFormat="1">
      <c r="A113" s="41"/>
      <c r="B113" s="41"/>
      <c r="C113" s="41"/>
      <c r="D113" s="41"/>
      <c r="E113" s="41"/>
      <c r="F113" s="41"/>
      <c r="G113" s="41"/>
      <c r="H113" s="41"/>
    </row>
  </sheetData>
  <sheetProtection sheet="1" formatColumns="0" formatRows="0" objects="1" scenarios="1" spinCount="100000" saltValue="J7/Uqk7SrSDPKKh51F3UCctfwplZcN7wz5i6EUYtqv91l4M3tF9tsrODhpLtvsDN6tT1y0DYK+8/1ZICT8vdsQ==" hashValue="DiZ5+SRMRnltMndjAXv/oLQDShAKSB0VvxSB9la6Axih083gRFT8cqc4bucS2JWtz16UeRSwawAkdb175FtQ+A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5" customWidth="1"/>
    <col min="2" max="2" width="1.667969" style="305" customWidth="1"/>
    <col min="3" max="4" width="5" style="305" customWidth="1"/>
    <col min="5" max="5" width="11.66016" style="305" customWidth="1"/>
    <col min="6" max="6" width="9.160156" style="305" customWidth="1"/>
    <col min="7" max="7" width="5" style="305" customWidth="1"/>
    <col min="8" max="8" width="77.83203" style="305" customWidth="1"/>
    <col min="9" max="10" width="20" style="305" customWidth="1"/>
    <col min="11" max="11" width="1.667969" style="305" customWidth="1"/>
  </cols>
  <sheetData>
    <row r="1" s="1" customFormat="1" ht="37.5" customHeight="1"/>
    <row r="2" s="1" customFormat="1" ht="7.5" customHeight="1">
      <c r="B2" s="306"/>
      <c r="C2" s="307"/>
      <c r="D2" s="307"/>
      <c r="E2" s="307"/>
      <c r="F2" s="307"/>
      <c r="G2" s="307"/>
      <c r="H2" s="307"/>
      <c r="I2" s="307"/>
      <c r="J2" s="307"/>
      <c r="K2" s="308"/>
    </row>
    <row r="3" s="17" customFormat="1" ht="45" customHeight="1">
      <c r="B3" s="309"/>
      <c r="C3" s="310" t="s">
        <v>859</v>
      </c>
      <c r="D3" s="310"/>
      <c r="E3" s="310"/>
      <c r="F3" s="310"/>
      <c r="G3" s="310"/>
      <c r="H3" s="310"/>
      <c r="I3" s="310"/>
      <c r="J3" s="310"/>
      <c r="K3" s="311"/>
    </row>
    <row r="4" s="1" customFormat="1" ht="25.5" customHeight="1">
      <c r="B4" s="312"/>
      <c r="C4" s="313" t="s">
        <v>860</v>
      </c>
      <c r="D4" s="313"/>
      <c r="E4" s="313"/>
      <c r="F4" s="313"/>
      <c r="G4" s="313"/>
      <c r="H4" s="313"/>
      <c r="I4" s="313"/>
      <c r="J4" s="313"/>
      <c r="K4" s="314"/>
    </row>
    <row r="5" s="1" customFormat="1" ht="5.25" customHeight="1">
      <c r="B5" s="312"/>
      <c r="C5" s="315"/>
      <c r="D5" s="315"/>
      <c r="E5" s="315"/>
      <c r="F5" s="315"/>
      <c r="G5" s="315"/>
      <c r="H5" s="315"/>
      <c r="I5" s="315"/>
      <c r="J5" s="315"/>
      <c r="K5" s="314"/>
    </row>
    <row r="6" s="1" customFormat="1" ht="15" customHeight="1">
      <c r="B6" s="312"/>
      <c r="C6" s="316" t="s">
        <v>861</v>
      </c>
      <c r="D6" s="316"/>
      <c r="E6" s="316"/>
      <c r="F6" s="316"/>
      <c r="G6" s="316"/>
      <c r="H6" s="316"/>
      <c r="I6" s="316"/>
      <c r="J6" s="316"/>
      <c r="K6" s="314"/>
    </row>
    <row r="7" s="1" customFormat="1" ht="15" customHeight="1">
      <c r="B7" s="317"/>
      <c r="C7" s="316" t="s">
        <v>862</v>
      </c>
      <c r="D7" s="316"/>
      <c r="E7" s="316"/>
      <c r="F7" s="316"/>
      <c r="G7" s="316"/>
      <c r="H7" s="316"/>
      <c r="I7" s="316"/>
      <c r="J7" s="316"/>
      <c r="K7" s="314"/>
    </row>
    <row r="8" s="1" customFormat="1" ht="12.75" customHeight="1">
      <c r="B8" s="317"/>
      <c r="C8" s="316"/>
      <c r="D8" s="316"/>
      <c r="E8" s="316"/>
      <c r="F8" s="316"/>
      <c r="G8" s="316"/>
      <c r="H8" s="316"/>
      <c r="I8" s="316"/>
      <c r="J8" s="316"/>
      <c r="K8" s="314"/>
    </row>
    <row r="9" s="1" customFormat="1" ht="15" customHeight="1">
      <c r="B9" s="317"/>
      <c r="C9" s="316" t="s">
        <v>863</v>
      </c>
      <c r="D9" s="316"/>
      <c r="E9" s="316"/>
      <c r="F9" s="316"/>
      <c r="G9" s="316"/>
      <c r="H9" s="316"/>
      <c r="I9" s="316"/>
      <c r="J9" s="316"/>
      <c r="K9" s="314"/>
    </row>
    <row r="10" s="1" customFormat="1" ht="15" customHeight="1">
      <c r="B10" s="317"/>
      <c r="C10" s="316"/>
      <c r="D10" s="316" t="s">
        <v>864</v>
      </c>
      <c r="E10" s="316"/>
      <c r="F10" s="316"/>
      <c r="G10" s="316"/>
      <c r="H10" s="316"/>
      <c r="I10" s="316"/>
      <c r="J10" s="316"/>
      <c r="K10" s="314"/>
    </row>
    <row r="11" s="1" customFormat="1" ht="15" customHeight="1">
      <c r="B11" s="317"/>
      <c r="C11" s="318"/>
      <c r="D11" s="316" t="s">
        <v>865</v>
      </c>
      <c r="E11" s="316"/>
      <c r="F11" s="316"/>
      <c r="G11" s="316"/>
      <c r="H11" s="316"/>
      <c r="I11" s="316"/>
      <c r="J11" s="316"/>
      <c r="K11" s="314"/>
    </row>
    <row r="12" s="1" customFormat="1" ht="15" customHeight="1">
      <c r="B12" s="317"/>
      <c r="C12" s="318"/>
      <c r="D12" s="316"/>
      <c r="E12" s="316"/>
      <c r="F12" s="316"/>
      <c r="G12" s="316"/>
      <c r="H12" s="316"/>
      <c r="I12" s="316"/>
      <c r="J12" s="316"/>
      <c r="K12" s="314"/>
    </row>
    <row r="13" s="1" customFormat="1" ht="15" customHeight="1">
      <c r="B13" s="317"/>
      <c r="C13" s="318"/>
      <c r="D13" s="319" t="s">
        <v>866</v>
      </c>
      <c r="E13" s="316"/>
      <c r="F13" s="316"/>
      <c r="G13" s="316"/>
      <c r="H13" s="316"/>
      <c r="I13" s="316"/>
      <c r="J13" s="316"/>
      <c r="K13" s="314"/>
    </row>
    <row r="14" s="1" customFormat="1" ht="12.75" customHeight="1">
      <c r="B14" s="317"/>
      <c r="C14" s="318"/>
      <c r="D14" s="318"/>
      <c r="E14" s="318"/>
      <c r="F14" s="318"/>
      <c r="G14" s="318"/>
      <c r="H14" s="318"/>
      <c r="I14" s="318"/>
      <c r="J14" s="318"/>
      <c r="K14" s="314"/>
    </row>
    <row r="15" s="1" customFormat="1" ht="15" customHeight="1">
      <c r="B15" s="317"/>
      <c r="C15" s="318"/>
      <c r="D15" s="316" t="s">
        <v>867</v>
      </c>
      <c r="E15" s="316"/>
      <c r="F15" s="316"/>
      <c r="G15" s="316"/>
      <c r="H15" s="316"/>
      <c r="I15" s="316"/>
      <c r="J15" s="316"/>
      <c r="K15" s="314"/>
    </row>
    <row r="16" s="1" customFormat="1" ht="15" customHeight="1">
      <c r="B16" s="317"/>
      <c r="C16" s="318"/>
      <c r="D16" s="316" t="s">
        <v>868</v>
      </c>
      <c r="E16" s="316"/>
      <c r="F16" s="316"/>
      <c r="G16" s="316"/>
      <c r="H16" s="316"/>
      <c r="I16" s="316"/>
      <c r="J16" s="316"/>
      <c r="K16" s="314"/>
    </row>
    <row r="17" s="1" customFormat="1" ht="15" customHeight="1">
      <c r="B17" s="317"/>
      <c r="C17" s="318"/>
      <c r="D17" s="316" t="s">
        <v>869</v>
      </c>
      <c r="E17" s="316"/>
      <c r="F17" s="316"/>
      <c r="G17" s="316"/>
      <c r="H17" s="316"/>
      <c r="I17" s="316"/>
      <c r="J17" s="316"/>
      <c r="K17" s="314"/>
    </row>
    <row r="18" s="1" customFormat="1" ht="15" customHeight="1">
      <c r="B18" s="317"/>
      <c r="C18" s="318"/>
      <c r="D18" s="318"/>
      <c r="E18" s="320" t="s">
        <v>81</v>
      </c>
      <c r="F18" s="316" t="s">
        <v>870</v>
      </c>
      <c r="G18" s="316"/>
      <c r="H18" s="316"/>
      <c r="I18" s="316"/>
      <c r="J18" s="316"/>
      <c r="K18" s="314"/>
    </row>
    <row r="19" s="1" customFormat="1" ht="15" customHeight="1">
      <c r="B19" s="317"/>
      <c r="C19" s="318"/>
      <c r="D19" s="318"/>
      <c r="E19" s="320" t="s">
        <v>871</v>
      </c>
      <c r="F19" s="316" t="s">
        <v>872</v>
      </c>
      <c r="G19" s="316"/>
      <c r="H19" s="316"/>
      <c r="I19" s="316"/>
      <c r="J19" s="316"/>
      <c r="K19" s="314"/>
    </row>
    <row r="20" s="1" customFormat="1" ht="15" customHeight="1">
      <c r="B20" s="317"/>
      <c r="C20" s="318"/>
      <c r="D20" s="318"/>
      <c r="E20" s="320" t="s">
        <v>873</v>
      </c>
      <c r="F20" s="316" t="s">
        <v>874</v>
      </c>
      <c r="G20" s="316"/>
      <c r="H20" s="316"/>
      <c r="I20" s="316"/>
      <c r="J20" s="316"/>
      <c r="K20" s="314"/>
    </row>
    <row r="21" s="1" customFormat="1" ht="15" customHeight="1">
      <c r="B21" s="317"/>
      <c r="C21" s="318"/>
      <c r="D21" s="318"/>
      <c r="E21" s="320" t="s">
        <v>875</v>
      </c>
      <c r="F21" s="316" t="s">
        <v>876</v>
      </c>
      <c r="G21" s="316"/>
      <c r="H21" s="316"/>
      <c r="I21" s="316"/>
      <c r="J21" s="316"/>
      <c r="K21" s="314"/>
    </row>
    <row r="22" s="1" customFormat="1" ht="15" customHeight="1">
      <c r="B22" s="317"/>
      <c r="C22" s="318"/>
      <c r="D22" s="318"/>
      <c r="E22" s="320" t="s">
        <v>877</v>
      </c>
      <c r="F22" s="316" t="s">
        <v>878</v>
      </c>
      <c r="G22" s="316"/>
      <c r="H22" s="316"/>
      <c r="I22" s="316"/>
      <c r="J22" s="316"/>
      <c r="K22" s="314"/>
    </row>
    <row r="23" s="1" customFormat="1" ht="15" customHeight="1">
      <c r="B23" s="317"/>
      <c r="C23" s="318"/>
      <c r="D23" s="318"/>
      <c r="E23" s="320" t="s">
        <v>879</v>
      </c>
      <c r="F23" s="316" t="s">
        <v>880</v>
      </c>
      <c r="G23" s="316"/>
      <c r="H23" s="316"/>
      <c r="I23" s="316"/>
      <c r="J23" s="316"/>
      <c r="K23" s="314"/>
    </row>
    <row r="24" s="1" customFormat="1" ht="12.75" customHeight="1">
      <c r="B24" s="317"/>
      <c r="C24" s="318"/>
      <c r="D24" s="318"/>
      <c r="E24" s="318"/>
      <c r="F24" s="318"/>
      <c r="G24" s="318"/>
      <c r="H24" s="318"/>
      <c r="I24" s="318"/>
      <c r="J24" s="318"/>
      <c r="K24" s="314"/>
    </row>
    <row r="25" s="1" customFormat="1" ht="15" customHeight="1">
      <c r="B25" s="317"/>
      <c r="C25" s="316" t="s">
        <v>881</v>
      </c>
      <c r="D25" s="316"/>
      <c r="E25" s="316"/>
      <c r="F25" s="316"/>
      <c r="G25" s="316"/>
      <c r="H25" s="316"/>
      <c r="I25" s="316"/>
      <c r="J25" s="316"/>
      <c r="K25" s="314"/>
    </row>
    <row r="26" s="1" customFormat="1" ht="15" customHeight="1">
      <c r="B26" s="317"/>
      <c r="C26" s="316" t="s">
        <v>882</v>
      </c>
      <c r="D26" s="316"/>
      <c r="E26" s="316"/>
      <c r="F26" s="316"/>
      <c r="G26" s="316"/>
      <c r="H26" s="316"/>
      <c r="I26" s="316"/>
      <c r="J26" s="316"/>
      <c r="K26" s="314"/>
    </row>
    <row r="27" s="1" customFormat="1" ht="15" customHeight="1">
      <c r="B27" s="317"/>
      <c r="C27" s="316"/>
      <c r="D27" s="316" t="s">
        <v>883</v>
      </c>
      <c r="E27" s="316"/>
      <c r="F27" s="316"/>
      <c r="G27" s="316"/>
      <c r="H27" s="316"/>
      <c r="I27" s="316"/>
      <c r="J27" s="316"/>
      <c r="K27" s="314"/>
    </row>
    <row r="28" s="1" customFormat="1" ht="15" customHeight="1">
      <c r="B28" s="317"/>
      <c r="C28" s="318"/>
      <c r="D28" s="316" t="s">
        <v>884</v>
      </c>
      <c r="E28" s="316"/>
      <c r="F28" s="316"/>
      <c r="G28" s="316"/>
      <c r="H28" s="316"/>
      <c r="I28" s="316"/>
      <c r="J28" s="316"/>
      <c r="K28" s="314"/>
    </row>
    <row r="29" s="1" customFormat="1" ht="12.75" customHeight="1">
      <c r="B29" s="317"/>
      <c r="C29" s="318"/>
      <c r="D29" s="318"/>
      <c r="E29" s="318"/>
      <c r="F29" s="318"/>
      <c r="G29" s="318"/>
      <c r="H29" s="318"/>
      <c r="I29" s="318"/>
      <c r="J29" s="318"/>
      <c r="K29" s="314"/>
    </row>
    <row r="30" s="1" customFormat="1" ht="15" customHeight="1">
      <c r="B30" s="317"/>
      <c r="C30" s="318"/>
      <c r="D30" s="316" t="s">
        <v>885</v>
      </c>
      <c r="E30" s="316"/>
      <c r="F30" s="316"/>
      <c r="G30" s="316"/>
      <c r="H30" s="316"/>
      <c r="I30" s="316"/>
      <c r="J30" s="316"/>
      <c r="K30" s="314"/>
    </row>
    <row r="31" s="1" customFormat="1" ht="15" customHeight="1">
      <c r="B31" s="317"/>
      <c r="C31" s="318"/>
      <c r="D31" s="316" t="s">
        <v>886</v>
      </c>
      <c r="E31" s="316"/>
      <c r="F31" s="316"/>
      <c r="G31" s="316"/>
      <c r="H31" s="316"/>
      <c r="I31" s="316"/>
      <c r="J31" s="316"/>
      <c r="K31" s="314"/>
    </row>
    <row r="32" s="1" customFormat="1" ht="12.75" customHeight="1">
      <c r="B32" s="317"/>
      <c r="C32" s="318"/>
      <c r="D32" s="318"/>
      <c r="E32" s="318"/>
      <c r="F32" s="318"/>
      <c r="G32" s="318"/>
      <c r="H32" s="318"/>
      <c r="I32" s="318"/>
      <c r="J32" s="318"/>
      <c r="K32" s="314"/>
    </row>
    <row r="33" s="1" customFormat="1" ht="15" customHeight="1">
      <c r="B33" s="317"/>
      <c r="C33" s="318"/>
      <c r="D33" s="316" t="s">
        <v>887</v>
      </c>
      <c r="E33" s="316"/>
      <c r="F33" s="316"/>
      <c r="G33" s="316"/>
      <c r="H33" s="316"/>
      <c r="I33" s="316"/>
      <c r="J33" s="316"/>
      <c r="K33" s="314"/>
    </row>
    <row r="34" s="1" customFormat="1" ht="15" customHeight="1">
      <c r="B34" s="317"/>
      <c r="C34" s="318"/>
      <c r="D34" s="316" t="s">
        <v>888</v>
      </c>
      <c r="E34" s="316"/>
      <c r="F34" s="316"/>
      <c r="G34" s="316"/>
      <c r="H34" s="316"/>
      <c r="I34" s="316"/>
      <c r="J34" s="316"/>
      <c r="K34" s="314"/>
    </row>
    <row r="35" s="1" customFormat="1" ht="15" customHeight="1">
      <c r="B35" s="317"/>
      <c r="C35" s="318"/>
      <c r="D35" s="316" t="s">
        <v>889</v>
      </c>
      <c r="E35" s="316"/>
      <c r="F35" s="316"/>
      <c r="G35" s="316"/>
      <c r="H35" s="316"/>
      <c r="I35" s="316"/>
      <c r="J35" s="316"/>
      <c r="K35" s="314"/>
    </row>
    <row r="36" s="1" customFormat="1" ht="15" customHeight="1">
      <c r="B36" s="317"/>
      <c r="C36" s="318"/>
      <c r="D36" s="316"/>
      <c r="E36" s="319" t="s">
        <v>144</v>
      </c>
      <c r="F36" s="316"/>
      <c r="G36" s="316" t="s">
        <v>890</v>
      </c>
      <c r="H36" s="316"/>
      <c r="I36" s="316"/>
      <c r="J36" s="316"/>
      <c r="K36" s="314"/>
    </row>
    <row r="37" s="1" customFormat="1" ht="30.75" customHeight="1">
      <c r="B37" s="317"/>
      <c r="C37" s="318"/>
      <c r="D37" s="316"/>
      <c r="E37" s="319" t="s">
        <v>891</v>
      </c>
      <c r="F37" s="316"/>
      <c r="G37" s="316" t="s">
        <v>892</v>
      </c>
      <c r="H37" s="316"/>
      <c r="I37" s="316"/>
      <c r="J37" s="316"/>
      <c r="K37" s="314"/>
    </row>
    <row r="38" s="1" customFormat="1" ht="15" customHeight="1">
      <c r="B38" s="317"/>
      <c r="C38" s="318"/>
      <c r="D38" s="316"/>
      <c r="E38" s="319" t="s">
        <v>55</v>
      </c>
      <c r="F38" s="316"/>
      <c r="G38" s="316" t="s">
        <v>893</v>
      </c>
      <c r="H38" s="316"/>
      <c r="I38" s="316"/>
      <c r="J38" s="316"/>
      <c r="K38" s="314"/>
    </row>
    <row r="39" s="1" customFormat="1" ht="15" customHeight="1">
      <c r="B39" s="317"/>
      <c r="C39" s="318"/>
      <c r="D39" s="316"/>
      <c r="E39" s="319" t="s">
        <v>56</v>
      </c>
      <c r="F39" s="316"/>
      <c r="G39" s="316" t="s">
        <v>894</v>
      </c>
      <c r="H39" s="316"/>
      <c r="I39" s="316"/>
      <c r="J39" s="316"/>
      <c r="K39" s="314"/>
    </row>
    <row r="40" s="1" customFormat="1" ht="15" customHeight="1">
      <c r="B40" s="317"/>
      <c r="C40" s="318"/>
      <c r="D40" s="316"/>
      <c r="E40" s="319" t="s">
        <v>145</v>
      </c>
      <c r="F40" s="316"/>
      <c r="G40" s="316" t="s">
        <v>895</v>
      </c>
      <c r="H40" s="316"/>
      <c r="I40" s="316"/>
      <c r="J40" s="316"/>
      <c r="K40" s="314"/>
    </row>
    <row r="41" s="1" customFormat="1" ht="15" customHeight="1">
      <c r="B41" s="317"/>
      <c r="C41" s="318"/>
      <c r="D41" s="316"/>
      <c r="E41" s="319" t="s">
        <v>146</v>
      </c>
      <c r="F41" s="316"/>
      <c r="G41" s="316" t="s">
        <v>896</v>
      </c>
      <c r="H41" s="316"/>
      <c r="I41" s="316"/>
      <c r="J41" s="316"/>
      <c r="K41" s="314"/>
    </row>
    <row r="42" s="1" customFormat="1" ht="15" customHeight="1">
      <c r="B42" s="317"/>
      <c r="C42" s="318"/>
      <c r="D42" s="316"/>
      <c r="E42" s="319" t="s">
        <v>897</v>
      </c>
      <c r="F42" s="316"/>
      <c r="G42" s="316" t="s">
        <v>898</v>
      </c>
      <c r="H42" s="316"/>
      <c r="I42" s="316"/>
      <c r="J42" s="316"/>
      <c r="K42" s="314"/>
    </row>
    <row r="43" s="1" customFormat="1" ht="15" customHeight="1">
      <c r="B43" s="317"/>
      <c r="C43" s="318"/>
      <c r="D43" s="316"/>
      <c r="E43" s="319"/>
      <c r="F43" s="316"/>
      <c r="G43" s="316" t="s">
        <v>899</v>
      </c>
      <c r="H43" s="316"/>
      <c r="I43" s="316"/>
      <c r="J43" s="316"/>
      <c r="K43" s="314"/>
    </row>
    <row r="44" s="1" customFormat="1" ht="15" customHeight="1">
      <c r="B44" s="317"/>
      <c r="C44" s="318"/>
      <c r="D44" s="316"/>
      <c r="E44" s="319" t="s">
        <v>900</v>
      </c>
      <c r="F44" s="316"/>
      <c r="G44" s="316" t="s">
        <v>901</v>
      </c>
      <c r="H44" s="316"/>
      <c r="I44" s="316"/>
      <c r="J44" s="316"/>
      <c r="K44" s="314"/>
    </row>
    <row r="45" s="1" customFormat="1" ht="15" customHeight="1">
      <c r="B45" s="317"/>
      <c r="C45" s="318"/>
      <c r="D45" s="316"/>
      <c r="E45" s="319" t="s">
        <v>148</v>
      </c>
      <c r="F45" s="316"/>
      <c r="G45" s="316" t="s">
        <v>902</v>
      </c>
      <c r="H45" s="316"/>
      <c r="I45" s="316"/>
      <c r="J45" s="316"/>
      <c r="K45" s="314"/>
    </row>
    <row r="46" s="1" customFormat="1" ht="12.75" customHeight="1">
      <c r="B46" s="317"/>
      <c r="C46" s="318"/>
      <c r="D46" s="316"/>
      <c r="E46" s="316"/>
      <c r="F46" s="316"/>
      <c r="G46" s="316"/>
      <c r="H46" s="316"/>
      <c r="I46" s="316"/>
      <c r="J46" s="316"/>
      <c r="K46" s="314"/>
    </row>
    <row r="47" s="1" customFormat="1" ht="15" customHeight="1">
      <c r="B47" s="317"/>
      <c r="C47" s="318"/>
      <c r="D47" s="316" t="s">
        <v>903</v>
      </c>
      <c r="E47" s="316"/>
      <c r="F47" s="316"/>
      <c r="G47" s="316"/>
      <c r="H47" s="316"/>
      <c r="I47" s="316"/>
      <c r="J47" s="316"/>
      <c r="K47" s="314"/>
    </row>
    <row r="48" s="1" customFormat="1" ht="15" customHeight="1">
      <c r="B48" s="317"/>
      <c r="C48" s="318"/>
      <c r="D48" s="318"/>
      <c r="E48" s="316" t="s">
        <v>904</v>
      </c>
      <c r="F48" s="316"/>
      <c r="G48" s="316"/>
      <c r="H48" s="316"/>
      <c r="I48" s="316"/>
      <c r="J48" s="316"/>
      <c r="K48" s="314"/>
    </row>
    <row r="49" s="1" customFormat="1" ht="15" customHeight="1">
      <c r="B49" s="317"/>
      <c r="C49" s="318"/>
      <c r="D49" s="318"/>
      <c r="E49" s="316" t="s">
        <v>905</v>
      </c>
      <c r="F49" s="316"/>
      <c r="G49" s="316"/>
      <c r="H49" s="316"/>
      <c r="I49" s="316"/>
      <c r="J49" s="316"/>
      <c r="K49" s="314"/>
    </row>
    <row r="50" s="1" customFormat="1" ht="15" customHeight="1">
      <c r="B50" s="317"/>
      <c r="C50" s="318"/>
      <c r="D50" s="318"/>
      <c r="E50" s="316" t="s">
        <v>906</v>
      </c>
      <c r="F50" s="316"/>
      <c r="G50" s="316"/>
      <c r="H50" s="316"/>
      <c r="I50" s="316"/>
      <c r="J50" s="316"/>
      <c r="K50" s="314"/>
    </row>
    <row r="51" s="1" customFormat="1" ht="15" customHeight="1">
      <c r="B51" s="317"/>
      <c r="C51" s="318"/>
      <c r="D51" s="316" t="s">
        <v>907</v>
      </c>
      <c r="E51" s="316"/>
      <c r="F51" s="316"/>
      <c r="G51" s="316"/>
      <c r="H51" s="316"/>
      <c r="I51" s="316"/>
      <c r="J51" s="316"/>
      <c r="K51" s="314"/>
    </row>
    <row r="52" s="1" customFormat="1" ht="25.5" customHeight="1">
      <c r="B52" s="312"/>
      <c r="C52" s="313" t="s">
        <v>908</v>
      </c>
      <c r="D52" s="313"/>
      <c r="E52" s="313"/>
      <c r="F52" s="313"/>
      <c r="G52" s="313"/>
      <c r="H52" s="313"/>
      <c r="I52" s="313"/>
      <c r="J52" s="313"/>
      <c r="K52" s="314"/>
    </row>
    <row r="53" s="1" customFormat="1" ht="5.25" customHeight="1">
      <c r="B53" s="312"/>
      <c r="C53" s="315"/>
      <c r="D53" s="315"/>
      <c r="E53" s="315"/>
      <c r="F53" s="315"/>
      <c r="G53" s="315"/>
      <c r="H53" s="315"/>
      <c r="I53" s="315"/>
      <c r="J53" s="315"/>
      <c r="K53" s="314"/>
    </row>
    <row r="54" s="1" customFormat="1" ht="15" customHeight="1">
      <c r="B54" s="312"/>
      <c r="C54" s="316" t="s">
        <v>909</v>
      </c>
      <c r="D54" s="316"/>
      <c r="E54" s="316"/>
      <c r="F54" s="316"/>
      <c r="G54" s="316"/>
      <c r="H54" s="316"/>
      <c r="I54" s="316"/>
      <c r="J54" s="316"/>
      <c r="K54" s="314"/>
    </row>
    <row r="55" s="1" customFormat="1" ht="15" customHeight="1">
      <c r="B55" s="312"/>
      <c r="C55" s="316" t="s">
        <v>910</v>
      </c>
      <c r="D55" s="316"/>
      <c r="E55" s="316"/>
      <c r="F55" s="316"/>
      <c r="G55" s="316"/>
      <c r="H55" s="316"/>
      <c r="I55" s="316"/>
      <c r="J55" s="316"/>
      <c r="K55" s="314"/>
    </row>
    <row r="56" s="1" customFormat="1" ht="12.75" customHeight="1">
      <c r="B56" s="312"/>
      <c r="C56" s="316"/>
      <c r="D56" s="316"/>
      <c r="E56" s="316"/>
      <c r="F56" s="316"/>
      <c r="G56" s="316"/>
      <c r="H56" s="316"/>
      <c r="I56" s="316"/>
      <c r="J56" s="316"/>
      <c r="K56" s="314"/>
    </row>
    <row r="57" s="1" customFormat="1" ht="15" customHeight="1">
      <c r="B57" s="312"/>
      <c r="C57" s="316" t="s">
        <v>911</v>
      </c>
      <c r="D57" s="316"/>
      <c r="E57" s="316"/>
      <c r="F57" s="316"/>
      <c r="G57" s="316"/>
      <c r="H57" s="316"/>
      <c r="I57" s="316"/>
      <c r="J57" s="316"/>
      <c r="K57" s="314"/>
    </row>
    <row r="58" s="1" customFormat="1" ht="15" customHeight="1">
      <c r="B58" s="312"/>
      <c r="C58" s="318"/>
      <c r="D58" s="316" t="s">
        <v>912</v>
      </c>
      <c r="E58" s="316"/>
      <c r="F58" s="316"/>
      <c r="G58" s="316"/>
      <c r="H58" s="316"/>
      <c r="I58" s="316"/>
      <c r="J58" s="316"/>
      <c r="K58" s="314"/>
    </row>
    <row r="59" s="1" customFormat="1" ht="15" customHeight="1">
      <c r="B59" s="312"/>
      <c r="C59" s="318"/>
      <c r="D59" s="316" t="s">
        <v>913</v>
      </c>
      <c r="E59" s="316"/>
      <c r="F59" s="316"/>
      <c r="G59" s="316"/>
      <c r="H59" s="316"/>
      <c r="I59" s="316"/>
      <c r="J59" s="316"/>
      <c r="K59" s="314"/>
    </row>
    <row r="60" s="1" customFormat="1" ht="15" customHeight="1">
      <c r="B60" s="312"/>
      <c r="C60" s="318"/>
      <c r="D60" s="316" t="s">
        <v>914</v>
      </c>
      <c r="E60" s="316"/>
      <c r="F60" s="316"/>
      <c r="G60" s="316"/>
      <c r="H60" s="316"/>
      <c r="I60" s="316"/>
      <c r="J60" s="316"/>
      <c r="K60" s="314"/>
    </row>
    <row r="61" s="1" customFormat="1" ht="15" customHeight="1">
      <c r="B61" s="312"/>
      <c r="C61" s="318"/>
      <c r="D61" s="316" t="s">
        <v>915</v>
      </c>
      <c r="E61" s="316"/>
      <c r="F61" s="316"/>
      <c r="G61" s="316"/>
      <c r="H61" s="316"/>
      <c r="I61" s="316"/>
      <c r="J61" s="316"/>
      <c r="K61" s="314"/>
    </row>
    <row r="62" s="1" customFormat="1" ht="15" customHeight="1">
      <c r="B62" s="312"/>
      <c r="C62" s="318"/>
      <c r="D62" s="321" t="s">
        <v>916</v>
      </c>
      <c r="E62" s="321"/>
      <c r="F62" s="321"/>
      <c r="G62" s="321"/>
      <c r="H62" s="321"/>
      <c r="I62" s="321"/>
      <c r="J62" s="321"/>
      <c r="K62" s="314"/>
    </row>
    <row r="63" s="1" customFormat="1" ht="15" customHeight="1">
      <c r="B63" s="312"/>
      <c r="C63" s="318"/>
      <c r="D63" s="316" t="s">
        <v>917</v>
      </c>
      <c r="E63" s="316"/>
      <c r="F63" s="316"/>
      <c r="G63" s="316"/>
      <c r="H63" s="316"/>
      <c r="I63" s="316"/>
      <c r="J63" s="316"/>
      <c r="K63" s="314"/>
    </row>
    <row r="64" s="1" customFormat="1" ht="12.75" customHeight="1">
      <c r="B64" s="312"/>
      <c r="C64" s="318"/>
      <c r="D64" s="318"/>
      <c r="E64" s="322"/>
      <c r="F64" s="318"/>
      <c r="G64" s="318"/>
      <c r="H64" s="318"/>
      <c r="I64" s="318"/>
      <c r="J64" s="318"/>
      <c r="K64" s="314"/>
    </row>
    <row r="65" s="1" customFormat="1" ht="15" customHeight="1">
      <c r="B65" s="312"/>
      <c r="C65" s="318"/>
      <c r="D65" s="316" t="s">
        <v>918</v>
      </c>
      <c r="E65" s="316"/>
      <c r="F65" s="316"/>
      <c r="G65" s="316"/>
      <c r="H65" s="316"/>
      <c r="I65" s="316"/>
      <c r="J65" s="316"/>
      <c r="K65" s="314"/>
    </row>
    <row r="66" s="1" customFormat="1" ht="15" customHeight="1">
      <c r="B66" s="312"/>
      <c r="C66" s="318"/>
      <c r="D66" s="321" t="s">
        <v>919</v>
      </c>
      <c r="E66" s="321"/>
      <c r="F66" s="321"/>
      <c r="G66" s="321"/>
      <c r="H66" s="321"/>
      <c r="I66" s="321"/>
      <c r="J66" s="321"/>
      <c r="K66" s="314"/>
    </row>
    <row r="67" s="1" customFormat="1" ht="15" customHeight="1">
      <c r="B67" s="312"/>
      <c r="C67" s="318"/>
      <c r="D67" s="316" t="s">
        <v>920</v>
      </c>
      <c r="E67" s="316"/>
      <c r="F67" s="316"/>
      <c r="G67" s="316"/>
      <c r="H67" s="316"/>
      <c r="I67" s="316"/>
      <c r="J67" s="316"/>
      <c r="K67" s="314"/>
    </row>
    <row r="68" s="1" customFormat="1" ht="15" customHeight="1">
      <c r="B68" s="312"/>
      <c r="C68" s="318"/>
      <c r="D68" s="316" t="s">
        <v>921</v>
      </c>
      <c r="E68" s="316"/>
      <c r="F68" s="316"/>
      <c r="G68" s="316"/>
      <c r="H68" s="316"/>
      <c r="I68" s="316"/>
      <c r="J68" s="316"/>
      <c r="K68" s="314"/>
    </row>
    <row r="69" s="1" customFormat="1" ht="15" customHeight="1">
      <c r="B69" s="312"/>
      <c r="C69" s="318"/>
      <c r="D69" s="316" t="s">
        <v>922</v>
      </c>
      <c r="E69" s="316"/>
      <c r="F69" s="316"/>
      <c r="G69" s="316"/>
      <c r="H69" s="316"/>
      <c r="I69" s="316"/>
      <c r="J69" s="316"/>
      <c r="K69" s="314"/>
    </row>
    <row r="70" s="1" customFormat="1" ht="15" customHeight="1">
      <c r="B70" s="312"/>
      <c r="C70" s="318"/>
      <c r="D70" s="316" t="s">
        <v>923</v>
      </c>
      <c r="E70" s="316"/>
      <c r="F70" s="316"/>
      <c r="G70" s="316"/>
      <c r="H70" s="316"/>
      <c r="I70" s="316"/>
      <c r="J70" s="316"/>
      <c r="K70" s="314"/>
    </row>
    <row r="71" s="1" customFormat="1" ht="12.75" customHeight="1">
      <c r="B71" s="323"/>
      <c r="C71" s="324"/>
      <c r="D71" s="324"/>
      <c r="E71" s="324"/>
      <c r="F71" s="324"/>
      <c r="G71" s="324"/>
      <c r="H71" s="324"/>
      <c r="I71" s="324"/>
      <c r="J71" s="324"/>
      <c r="K71" s="325"/>
    </row>
    <row r="72" s="1" customFormat="1" ht="18.75" customHeight="1">
      <c r="B72" s="326"/>
      <c r="C72" s="326"/>
      <c r="D72" s="326"/>
      <c r="E72" s="326"/>
      <c r="F72" s="326"/>
      <c r="G72" s="326"/>
      <c r="H72" s="326"/>
      <c r="I72" s="326"/>
      <c r="J72" s="326"/>
      <c r="K72" s="327"/>
    </row>
    <row r="73" s="1" customFormat="1" ht="18.75" customHeight="1">
      <c r="B73" s="327"/>
      <c r="C73" s="327"/>
      <c r="D73" s="327"/>
      <c r="E73" s="327"/>
      <c r="F73" s="327"/>
      <c r="G73" s="327"/>
      <c r="H73" s="327"/>
      <c r="I73" s="327"/>
      <c r="J73" s="327"/>
      <c r="K73" s="327"/>
    </row>
    <row r="74" s="1" customFormat="1" ht="7.5" customHeight="1">
      <c r="B74" s="328"/>
      <c r="C74" s="329"/>
      <c r="D74" s="329"/>
      <c r="E74" s="329"/>
      <c r="F74" s="329"/>
      <c r="G74" s="329"/>
      <c r="H74" s="329"/>
      <c r="I74" s="329"/>
      <c r="J74" s="329"/>
      <c r="K74" s="330"/>
    </row>
    <row r="75" s="1" customFormat="1" ht="45" customHeight="1">
      <c r="B75" s="331"/>
      <c r="C75" s="332" t="s">
        <v>924</v>
      </c>
      <c r="D75" s="332"/>
      <c r="E75" s="332"/>
      <c r="F75" s="332"/>
      <c r="G75" s="332"/>
      <c r="H75" s="332"/>
      <c r="I75" s="332"/>
      <c r="J75" s="332"/>
      <c r="K75" s="333"/>
    </row>
    <row r="76" s="1" customFormat="1" ht="17.25" customHeight="1">
      <c r="B76" s="331"/>
      <c r="C76" s="334" t="s">
        <v>925</v>
      </c>
      <c r="D76" s="334"/>
      <c r="E76" s="334"/>
      <c r="F76" s="334" t="s">
        <v>926</v>
      </c>
      <c r="G76" s="335"/>
      <c r="H76" s="334" t="s">
        <v>56</v>
      </c>
      <c r="I76" s="334" t="s">
        <v>59</v>
      </c>
      <c r="J76" s="334" t="s">
        <v>927</v>
      </c>
      <c r="K76" s="333"/>
    </row>
    <row r="77" s="1" customFormat="1" ht="17.25" customHeight="1">
      <c r="B77" s="331"/>
      <c r="C77" s="336" t="s">
        <v>928</v>
      </c>
      <c r="D77" s="336"/>
      <c r="E77" s="336"/>
      <c r="F77" s="337" t="s">
        <v>929</v>
      </c>
      <c r="G77" s="338"/>
      <c r="H77" s="336"/>
      <c r="I77" s="336"/>
      <c r="J77" s="336" t="s">
        <v>930</v>
      </c>
      <c r="K77" s="333"/>
    </row>
    <row r="78" s="1" customFormat="1" ht="5.25" customHeight="1">
      <c r="B78" s="331"/>
      <c r="C78" s="339"/>
      <c r="D78" s="339"/>
      <c r="E78" s="339"/>
      <c r="F78" s="339"/>
      <c r="G78" s="340"/>
      <c r="H78" s="339"/>
      <c r="I78" s="339"/>
      <c r="J78" s="339"/>
      <c r="K78" s="333"/>
    </row>
    <row r="79" s="1" customFormat="1" ht="15" customHeight="1">
      <c r="B79" s="331"/>
      <c r="C79" s="319" t="s">
        <v>55</v>
      </c>
      <c r="D79" s="341"/>
      <c r="E79" s="341"/>
      <c r="F79" s="342" t="s">
        <v>931</v>
      </c>
      <c r="G79" s="343"/>
      <c r="H79" s="319" t="s">
        <v>932</v>
      </c>
      <c r="I79" s="319" t="s">
        <v>933</v>
      </c>
      <c r="J79" s="319">
        <v>20</v>
      </c>
      <c r="K79" s="333"/>
    </row>
    <row r="80" s="1" customFormat="1" ht="15" customHeight="1">
      <c r="B80" s="331"/>
      <c r="C80" s="319" t="s">
        <v>934</v>
      </c>
      <c r="D80" s="319"/>
      <c r="E80" s="319"/>
      <c r="F80" s="342" t="s">
        <v>931</v>
      </c>
      <c r="G80" s="343"/>
      <c r="H80" s="319" t="s">
        <v>935</v>
      </c>
      <c r="I80" s="319" t="s">
        <v>933</v>
      </c>
      <c r="J80" s="319">
        <v>120</v>
      </c>
      <c r="K80" s="333"/>
    </row>
    <row r="81" s="1" customFormat="1" ht="15" customHeight="1">
      <c r="B81" s="344"/>
      <c r="C81" s="319" t="s">
        <v>936</v>
      </c>
      <c r="D81" s="319"/>
      <c r="E81" s="319"/>
      <c r="F81" s="342" t="s">
        <v>937</v>
      </c>
      <c r="G81" s="343"/>
      <c r="H81" s="319" t="s">
        <v>938</v>
      </c>
      <c r="I81" s="319" t="s">
        <v>933</v>
      </c>
      <c r="J81" s="319">
        <v>50</v>
      </c>
      <c r="K81" s="333"/>
    </row>
    <row r="82" s="1" customFormat="1" ht="15" customHeight="1">
      <c r="B82" s="344"/>
      <c r="C82" s="319" t="s">
        <v>939</v>
      </c>
      <c r="D82" s="319"/>
      <c r="E82" s="319"/>
      <c r="F82" s="342" t="s">
        <v>931</v>
      </c>
      <c r="G82" s="343"/>
      <c r="H82" s="319" t="s">
        <v>940</v>
      </c>
      <c r="I82" s="319" t="s">
        <v>941</v>
      </c>
      <c r="J82" s="319"/>
      <c r="K82" s="333"/>
    </row>
    <row r="83" s="1" customFormat="1" ht="15" customHeight="1">
      <c r="B83" s="344"/>
      <c r="C83" s="345" t="s">
        <v>942</v>
      </c>
      <c r="D83" s="345"/>
      <c r="E83" s="345"/>
      <c r="F83" s="346" t="s">
        <v>937</v>
      </c>
      <c r="G83" s="345"/>
      <c r="H83" s="345" t="s">
        <v>943</v>
      </c>
      <c r="I83" s="345" t="s">
        <v>933</v>
      </c>
      <c r="J83" s="345">
        <v>15</v>
      </c>
      <c r="K83" s="333"/>
    </row>
    <row r="84" s="1" customFormat="1" ht="15" customHeight="1">
      <c r="B84" s="344"/>
      <c r="C84" s="345" t="s">
        <v>944</v>
      </c>
      <c r="D84" s="345"/>
      <c r="E84" s="345"/>
      <c r="F84" s="346" t="s">
        <v>937</v>
      </c>
      <c r="G84" s="345"/>
      <c r="H84" s="345" t="s">
        <v>945</v>
      </c>
      <c r="I84" s="345" t="s">
        <v>933</v>
      </c>
      <c r="J84" s="345">
        <v>15</v>
      </c>
      <c r="K84" s="333"/>
    </row>
    <row r="85" s="1" customFormat="1" ht="15" customHeight="1">
      <c r="B85" s="344"/>
      <c r="C85" s="345" t="s">
        <v>946</v>
      </c>
      <c r="D85" s="345"/>
      <c r="E85" s="345"/>
      <c r="F85" s="346" t="s">
        <v>937</v>
      </c>
      <c r="G85" s="345"/>
      <c r="H85" s="345" t="s">
        <v>947</v>
      </c>
      <c r="I85" s="345" t="s">
        <v>933</v>
      </c>
      <c r="J85" s="345">
        <v>20</v>
      </c>
      <c r="K85" s="333"/>
    </row>
    <row r="86" s="1" customFormat="1" ht="15" customHeight="1">
      <c r="B86" s="344"/>
      <c r="C86" s="345" t="s">
        <v>948</v>
      </c>
      <c r="D86" s="345"/>
      <c r="E86" s="345"/>
      <c r="F86" s="346" t="s">
        <v>937</v>
      </c>
      <c r="G86" s="345"/>
      <c r="H86" s="345" t="s">
        <v>949</v>
      </c>
      <c r="I86" s="345" t="s">
        <v>933</v>
      </c>
      <c r="J86" s="345">
        <v>20</v>
      </c>
      <c r="K86" s="333"/>
    </row>
    <row r="87" s="1" customFormat="1" ht="15" customHeight="1">
      <c r="B87" s="344"/>
      <c r="C87" s="319" t="s">
        <v>950</v>
      </c>
      <c r="D87" s="319"/>
      <c r="E87" s="319"/>
      <c r="F87" s="342" t="s">
        <v>937</v>
      </c>
      <c r="G87" s="343"/>
      <c r="H87" s="319" t="s">
        <v>951</v>
      </c>
      <c r="I87" s="319" t="s">
        <v>933</v>
      </c>
      <c r="J87" s="319">
        <v>50</v>
      </c>
      <c r="K87" s="333"/>
    </row>
    <row r="88" s="1" customFormat="1" ht="15" customHeight="1">
      <c r="B88" s="344"/>
      <c r="C88" s="319" t="s">
        <v>952</v>
      </c>
      <c r="D88" s="319"/>
      <c r="E88" s="319"/>
      <c r="F88" s="342" t="s">
        <v>937</v>
      </c>
      <c r="G88" s="343"/>
      <c r="H88" s="319" t="s">
        <v>953</v>
      </c>
      <c r="I88" s="319" t="s">
        <v>933</v>
      </c>
      <c r="J88" s="319">
        <v>20</v>
      </c>
      <c r="K88" s="333"/>
    </row>
    <row r="89" s="1" customFormat="1" ht="15" customHeight="1">
      <c r="B89" s="344"/>
      <c r="C89" s="319" t="s">
        <v>954</v>
      </c>
      <c r="D89" s="319"/>
      <c r="E89" s="319"/>
      <c r="F89" s="342" t="s">
        <v>937</v>
      </c>
      <c r="G89" s="343"/>
      <c r="H89" s="319" t="s">
        <v>955</v>
      </c>
      <c r="I89" s="319" t="s">
        <v>933</v>
      </c>
      <c r="J89" s="319">
        <v>20</v>
      </c>
      <c r="K89" s="333"/>
    </row>
    <row r="90" s="1" customFormat="1" ht="15" customHeight="1">
      <c r="B90" s="344"/>
      <c r="C90" s="319" t="s">
        <v>956</v>
      </c>
      <c r="D90" s="319"/>
      <c r="E90" s="319"/>
      <c r="F90" s="342" t="s">
        <v>937</v>
      </c>
      <c r="G90" s="343"/>
      <c r="H90" s="319" t="s">
        <v>957</v>
      </c>
      <c r="I90" s="319" t="s">
        <v>933</v>
      </c>
      <c r="J90" s="319">
        <v>50</v>
      </c>
      <c r="K90" s="333"/>
    </row>
    <row r="91" s="1" customFormat="1" ht="15" customHeight="1">
      <c r="B91" s="344"/>
      <c r="C91" s="319" t="s">
        <v>958</v>
      </c>
      <c r="D91" s="319"/>
      <c r="E91" s="319"/>
      <c r="F91" s="342" t="s">
        <v>937</v>
      </c>
      <c r="G91" s="343"/>
      <c r="H91" s="319" t="s">
        <v>958</v>
      </c>
      <c r="I91" s="319" t="s">
        <v>933</v>
      </c>
      <c r="J91" s="319">
        <v>50</v>
      </c>
      <c r="K91" s="333"/>
    </row>
    <row r="92" s="1" customFormat="1" ht="15" customHeight="1">
      <c r="B92" s="344"/>
      <c r="C92" s="319" t="s">
        <v>959</v>
      </c>
      <c r="D92" s="319"/>
      <c r="E92" s="319"/>
      <c r="F92" s="342" t="s">
        <v>937</v>
      </c>
      <c r="G92" s="343"/>
      <c r="H92" s="319" t="s">
        <v>960</v>
      </c>
      <c r="I92" s="319" t="s">
        <v>933</v>
      </c>
      <c r="J92" s="319">
        <v>255</v>
      </c>
      <c r="K92" s="333"/>
    </row>
    <row r="93" s="1" customFormat="1" ht="15" customHeight="1">
      <c r="B93" s="344"/>
      <c r="C93" s="319" t="s">
        <v>961</v>
      </c>
      <c r="D93" s="319"/>
      <c r="E93" s="319"/>
      <c r="F93" s="342" t="s">
        <v>931</v>
      </c>
      <c r="G93" s="343"/>
      <c r="H93" s="319" t="s">
        <v>962</v>
      </c>
      <c r="I93" s="319" t="s">
        <v>963</v>
      </c>
      <c r="J93" s="319"/>
      <c r="K93" s="333"/>
    </row>
    <row r="94" s="1" customFormat="1" ht="15" customHeight="1">
      <c r="B94" s="344"/>
      <c r="C94" s="319" t="s">
        <v>964</v>
      </c>
      <c r="D94" s="319"/>
      <c r="E94" s="319"/>
      <c r="F94" s="342" t="s">
        <v>931</v>
      </c>
      <c r="G94" s="343"/>
      <c r="H94" s="319" t="s">
        <v>965</v>
      </c>
      <c r="I94" s="319" t="s">
        <v>966</v>
      </c>
      <c r="J94" s="319"/>
      <c r="K94" s="333"/>
    </row>
    <row r="95" s="1" customFormat="1" ht="15" customHeight="1">
      <c r="B95" s="344"/>
      <c r="C95" s="319" t="s">
        <v>967</v>
      </c>
      <c r="D95" s="319"/>
      <c r="E95" s="319"/>
      <c r="F95" s="342" t="s">
        <v>931</v>
      </c>
      <c r="G95" s="343"/>
      <c r="H95" s="319" t="s">
        <v>967</v>
      </c>
      <c r="I95" s="319" t="s">
        <v>966</v>
      </c>
      <c r="J95" s="319"/>
      <c r="K95" s="333"/>
    </row>
    <row r="96" s="1" customFormat="1" ht="15" customHeight="1">
      <c r="B96" s="344"/>
      <c r="C96" s="319" t="s">
        <v>40</v>
      </c>
      <c r="D96" s="319"/>
      <c r="E96" s="319"/>
      <c r="F96" s="342" t="s">
        <v>931</v>
      </c>
      <c r="G96" s="343"/>
      <c r="H96" s="319" t="s">
        <v>968</v>
      </c>
      <c r="I96" s="319" t="s">
        <v>966</v>
      </c>
      <c r="J96" s="319"/>
      <c r="K96" s="333"/>
    </row>
    <row r="97" s="1" customFormat="1" ht="15" customHeight="1">
      <c r="B97" s="344"/>
      <c r="C97" s="319" t="s">
        <v>50</v>
      </c>
      <c r="D97" s="319"/>
      <c r="E97" s="319"/>
      <c r="F97" s="342" t="s">
        <v>931</v>
      </c>
      <c r="G97" s="343"/>
      <c r="H97" s="319" t="s">
        <v>969</v>
      </c>
      <c r="I97" s="319" t="s">
        <v>966</v>
      </c>
      <c r="J97" s="319"/>
      <c r="K97" s="333"/>
    </row>
    <row r="98" s="1" customFormat="1" ht="15" customHeight="1">
      <c r="B98" s="347"/>
      <c r="C98" s="348"/>
      <c r="D98" s="348"/>
      <c r="E98" s="348"/>
      <c r="F98" s="348"/>
      <c r="G98" s="348"/>
      <c r="H98" s="348"/>
      <c r="I98" s="348"/>
      <c r="J98" s="348"/>
      <c r="K98" s="349"/>
    </row>
    <row r="99" s="1" customFormat="1" ht="18.75" customHeight="1">
      <c r="B99" s="350"/>
      <c r="C99" s="351"/>
      <c r="D99" s="351"/>
      <c r="E99" s="351"/>
      <c r="F99" s="351"/>
      <c r="G99" s="351"/>
      <c r="H99" s="351"/>
      <c r="I99" s="351"/>
      <c r="J99" s="351"/>
      <c r="K99" s="350"/>
    </row>
    <row r="100" s="1" customFormat="1" ht="18.75" customHeight="1">
      <c r="B100" s="327"/>
      <c r="C100" s="327"/>
      <c r="D100" s="327"/>
      <c r="E100" s="327"/>
      <c r="F100" s="327"/>
      <c r="G100" s="327"/>
      <c r="H100" s="327"/>
      <c r="I100" s="327"/>
      <c r="J100" s="327"/>
      <c r="K100" s="327"/>
    </row>
    <row r="101" s="1" customFormat="1" ht="7.5" customHeight="1">
      <c r="B101" s="328"/>
      <c r="C101" s="329"/>
      <c r="D101" s="329"/>
      <c r="E101" s="329"/>
      <c r="F101" s="329"/>
      <c r="G101" s="329"/>
      <c r="H101" s="329"/>
      <c r="I101" s="329"/>
      <c r="J101" s="329"/>
      <c r="K101" s="330"/>
    </row>
    <row r="102" s="1" customFormat="1" ht="45" customHeight="1">
      <c r="B102" s="331"/>
      <c r="C102" s="332" t="s">
        <v>970</v>
      </c>
      <c r="D102" s="332"/>
      <c r="E102" s="332"/>
      <c r="F102" s="332"/>
      <c r="G102" s="332"/>
      <c r="H102" s="332"/>
      <c r="I102" s="332"/>
      <c r="J102" s="332"/>
      <c r="K102" s="333"/>
    </row>
    <row r="103" s="1" customFormat="1" ht="17.25" customHeight="1">
      <c r="B103" s="331"/>
      <c r="C103" s="334" t="s">
        <v>925</v>
      </c>
      <c r="D103" s="334"/>
      <c r="E103" s="334"/>
      <c r="F103" s="334" t="s">
        <v>926</v>
      </c>
      <c r="G103" s="335"/>
      <c r="H103" s="334" t="s">
        <v>56</v>
      </c>
      <c r="I103" s="334" t="s">
        <v>59</v>
      </c>
      <c r="J103" s="334" t="s">
        <v>927</v>
      </c>
      <c r="K103" s="333"/>
    </row>
    <row r="104" s="1" customFormat="1" ht="17.25" customHeight="1">
      <c r="B104" s="331"/>
      <c r="C104" s="336" t="s">
        <v>928</v>
      </c>
      <c r="D104" s="336"/>
      <c r="E104" s="336"/>
      <c r="F104" s="337" t="s">
        <v>929</v>
      </c>
      <c r="G104" s="338"/>
      <c r="H104" s="336"/>
      <c r="I104" s="336"/>
      <c r="J104" s="336" t="s">
        <v>930</v>
      </c>
      <c r="K104" s="333"/>
    </row>
    <row r="105" s="1" customFormat="1" ht="5.25" customHeight="1">
      <c r="B105" s="331"/>
      <c r="C105" s="334"/>
      <c r="D105" s="334"/>
      <c r="E105" s="334"/>
      <c r="F105" s="334"/>
      <c r="G105" s="352"/>
      <c r="H105" s="334"/>
      <c r="I105" s="334"/>
      <c r="J105" s="334"/>
      <c r="K105" s="333"/>
    </row>
    <row r="106" s="1" customFormat="1" ht="15" customHeight="1">
      <c r="B106" s="331"/>
      <c r="C106" s="319" t="s">
        <v>55</v>
      </c>
      <c r="D106" s="341"/>
      <c r="E106" s="341"/>
      <c r="F106" s="342" t="s">
        <v>931</v>
      </c>
      <c r="G106" s="319"/>
      <c r="H106" s="319" t="s">
        <v>971</v>
      </c>
      <c r="I106" s="319" t="s">
        <v>933</v>
      </c>
      <c r="J106" s="319">
        <v>20</v>
      </c>
      <c r="K106" s="333"/>
    </row>
    <row r="107" s="1" customFormat="1" ht="15" customHeight="1">
      <c r="B107" s="331"/>
      <c r="C107" s="319" t="s">
        <v>934</v>
      </c>
      <c r="D107" s="319"/>
      <c r="E107" s="319"/>
      <c r="F107" s="342" t="s">
        <v>931</v>
      </c>
      <c r="G107" s="319"/>
      <c r="H107" s="319" t="s">
        <v>971</v>
      </c>
      <c r="I107" s="319" t="s">
        <v>933</v>
      </c>
      <c r="J107" s="319">
        <v>120</v>
      </c>
      <c r="K107" s="333"/>
    </row>
    <row r="108" s="1" customFormat="1" ht="15" customHeight="1">
      <c r="B108" s="344"/>
      <c r="C108" s="319" t="s">
        <v>936</v>
      </c>
      <c r="D108" s="319"/>
      <c r="E108" s="319"/>
      <c r="F108" s="342" t="s">
        <v>937</v>
      </c>
      <c r="G108" s="319"/>
      <c r="H108" s="319" t="s">
        <v>971</v>
      </c>
      <c r="I108" s="319" t="s">
        <v>933</v>
      </c>
      <c r="J108" s="319">
        <v>50</v>
      </c>
      <c r="K108" s="333"/>
    </row>
    <row r="109" s="1" customFormat="1" ht="15" customHeight="1">
      <c r="B109" s="344"/>
      <c r="C109" s="319" t="s">
        <v>939</v>
      </c>
      <c r="D109" s="319"/>
      <c r="E109" s="319"/>
      <c r="F109" s="342" t="s">
        <v>931</v>
      </c>
      <c r="G109" s="319"/>
      <c r="H109" s="319" t="s">
        <v>971</v>
      </c>
      <c r="I109" s="319" t="s">
        <v>941</v>
      </c>
      <c r="J109" s="319"/>
      <c r="K109" s="333"/>
    </row>
    <row r="110" s="1" customFormat="1" ht="15" customHeight="1">
      <c r="B110" s="344"/>
      <c r="C110" s="319" t="s">
        <v>950</v>
      </c>
      <c r="D110" s="319"/>
      <c r="E110" s="319"/>
      <c r="F110" s="342" t="s">
        <v>937</v>
      </c>
      <c r="G110" s="319"/>
      <c r="H110" s="319" t="s">
        <v>971</v>
      </c>
      <c r="I110" s="319" t="s">
        <v>933</v>
      </c>
      <c r="J110" s="319">
        <v>50</v>
      </c>
      <c r="K110" s="333"/>
    </row>
    <row r="111" s="1" customFormat="1" ht="15" customHeight="1">
      <c r="B111" s="344"/>
      <c r="C111" s="319" t="s">
        <v>958</v>
      </c>
      <c r="D111" s="319"/>
      <c r="E111" s="319"/>
      <c r="F111" s="342" t="s">
        <v>937</v>
      </c>
      <c r="G111" s="319"/>
      <c r="H111" s="319" t="s">
        <v>971</v>
      </c>
      <c r="I111" s="319" t="s">
        <v>933</v>
      </c>
      <c r="J111" s="319">
        <v>50</v>
      </c>
      <c r="K111" s="333"/>
    </row>
    <row r="112" s="1" customFormat="1" ht="15" customHeight="1">
      <c r="B112" s="344"/>
      <c r="C112" s="319" t="s">
        <v>956</v>
      </c>
      <c r="D112" s="319"/>
      <c r="E112" s="319"/>
      <c r="F112" s="342" t="s">
        <v>937</v>
      </c>
      <c r="G112" s="319"/>
      <c r="H112" s="319" t="s">
        <v>971</v>
      </c>
      <c r="I112" s="319" t="s">
        <v>933</v>
      </c>
      <c r="J112" s="319">
        <v>50</v>
      </c>
      <c r="K112" s="333"/>
    </row>
    <row r="113" s="1" customFormat="1" ht="15" customHeight="1">
      <c r="B113" s="344"/>
      <c r="C113" s="319" t="s">
        <v>55</v>
      </c>
      <c r="D113" s="319"/>
      <c r="E113" s="319"/>
      <c r="F113" s="342" t="s">
        <v>931</v>
      </c>
      <c r="G113" s="319"/>
      <c r="H113" s="319" t="s">
        <v>972</v>
      </c>
      <c r="I113" s="319" t="s">
        <v>933</v>
      </c>
      <c r="J113" s="319">
        <v>20</v>
      </c>
      <c r="K113" s="333"/>
    </row>
    <row r="114" s="1" customFormat="1" ht="15" customHeight="1">
      <c r="B114" s="344"/>
      <c r="C114" s="319" t="s">
        <v>973</v>
      </c>
      <c r="D114" s="319"/>
      <c r="E114" s="319"/>
      <c r="F114" s="342" t="s">
        <v>931</v>
      </c>
      <c r="G114" s="319"/>
      <c r="H114" s="319" t="s">
        <v>974</v>
      </c>
      <c r="I114" s="319" t="s">
        <v>933</v>
      </c>
      <c r="J114" s="319">
        <v>120</v>
      </c>
      <c r="K114" s="333"/>
    </row>
    <row r="115" s="1" customFormat="1" ht="15" customHeight="1">
      <c r="B115" s="344"/>
      <c r="C115" s="319" t="s">
        <v>40</v>
      </c>
      <c r="D115" s="319"/>
      <c r="E115" s="319"/>
      <c r="F115" s="342" t="s">
        <v>931</v>
      </c>
      <c r="G115" s="319"/>
      <c r="H115" s="319" t="s">
        <v>975</v>
      </c>
      <c r="I115" s="319" t="s">
        <v>966</v>
      </c>
      <c r="J115" s="319"/>
      <c r="K115" s="333"/>
    </row>
    <row r="116" s="1" customFormat="1" ht="15" customHeight="1">
      <c r="B116" s="344"/>
      <c r="C116" s="319" t="s">
        <v>50</v>
      </c>
      <c r="D116" s="319"/>
      <c r="E116" s="319"/>
      <c r="F116" s="342" t="s">
        <v>931</v>
      </c>
      <c r="G116" s="319"/>
      <c r="H116" s="319" t="s">
        <v>976</v>
      </c>
      <c r="I116" s="319" t="s">
        <v>966</v>
      </c>
      <c r="J116" s="319"/>
      <c r="K116" s="333"/>
    </row>
    <row r="117" s="1" customFormat="1" ht="15" customHeight="1">
      <c r="B117" s="344"/>
      <c r="C117" s="319" t="s">
        <v>59</v>
      </c>
      <c r="D117" s="319"/>
      <c r="E117" s="319"/>
      <c r="F117" s="342" t="s">
        <v>931</v>
      </c>
      <c r="G117" s="319"/>
      <c r="H117" s="319" t="s">
        <v>977</v>
      </c>
      <c r="I117" s="319" t="s">
        <v>978</v>
      </c>
      <c r="J117" s="319"/>
      <c r="K117" s="333"/>
    </row>
    <row r="118" s="1" customFormat="1" ht="15" customHeight="1">
      <c r="B118" s="347"/>
      <c r="C118" s="353"/>
      <c r="D118" s="353"/>
      <c r="E118" s="353"/>
      <c r="F118" s="353"/>
      <c r="G118" s="353"/>
      <c r="H118" s="353"/>
      <c r="I118" s="353"/>
      <c r="J118" s="353"/>
      <c r="K118" s="349"/>
    </row>
    <row r="119" s="1" customFormat="1" ht="18.75" customHeight="1">
      <c r="B119" s="354"/>
      <c r="C119" s="355"/>
      <c r="D119" s="355"/>
      <c r="E119" s="355"/>
      <c r="F119" s="356"/>
      <c r="G119" s="355"/>
      <c r="H119" s="355"/>
      <c r="I119" s="355"/>
      <c r="J119" s="355"/>
      <c r="K119" s="354"/>
    </row>
    <row r="120" s="1" customFormat="1" ht="18.75" customHeight="1"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</row>
    <row r="121" s="1" customFormat="1" ht="7.5" customHeight="1">
      <c r="B121" s="357"/>
      <c r="C121" s="358"/>
      <c r="D121" s="358"/>
      <c r="E121" s="358"/>
      <c r="F121" s="358"/>
      <c r="G121" s="358"/>
      <c r="H121" s="358"/>
      <c r="I121" s="358"/>
      <c r="J121" s="358"/>
      <c r="K121" s="359"/>
    </row>
    <row r="122" s="1" customFormat="1" ht="45" customHeight="1">
      <c r="B122" s="360"/>
      <c r="C122" s="310" t="s">
        <v>979</v>
      </c>
      <c r="D122" s="310"/>
      <c r="E122" s="310"/>
      <c r="F122" s="310"/>
      <c r="G122" s="310"/>
      <c r="H122" s="310"/>
      <c r="I122" s="310"/>
      <c r="J122" s="310"/>
      <c r="K122" s="361"/>
    </row>
    <row r="123" s="1" customFormat="1" ht="17.25" customHeight="1">
      <c r="B123" s="362"/>
      <c r="C123" s="334" t="s">
        <v>925</v>
      </c>
      <c r="D123" s="334"/>
      <c r="E123" s="334"/>
      <c r="F123" s="334" t="s">
        <v>926</v>
      </c>
      <c r="G123" s="335"/>
      <c r="H123" s="334" t="s">
        <v>56</v>
      </c>
      <c r="I123" s="334" t="s">
        <v>59</v>
      </c>
      <c r="J123" s="334" t="s">
        <v>927</v>
      </c>
      <c r="K123" s="363"/>
    </row>
    <row r="124" s="1" customFormat="1" ht="17.25" customHeight="1">
      <c r="B124" s="362"/>
      <c r="C124" s="336" t="s">
        <v>928</v>
      </c>
      <c r="D124" s="336"/>
      <c r="E124" s="336"/>
      <c r="F124" s="337" t="s">
        <v>929</v>
      </c>
      <c r="G124" s="338"/>
      <c r="H124" s="336"/>
      <c r="I124" s="336"/>
      <c r="J124" s="336" t="s">
        <v>930</v>
      </c>
      <c r="K124" s="363"/>
    </row>
    <row r="125" s="1" customFormat="1" ht="5.25" customHeight="1">
      <c r="B125" s="364"/>
      <c r="C125" s="339"/>
      <c r="D125" s="339"/>
      <c r="E125" s="339"/>
      <c r="F125" s="339"/>
      <c r="G125" s="365"/>
      <c r="H125" s="339"/>
      <c r="I125" s="339"/>
      <c r="J125" s="339"/>
      <c r="K125" s="366"/>
    </row>
    <row r="126" s="1" customFormat="1" ht="15" customHeight="1">
      <c r="B126" s="364"/>
      <c r="C126" s="319" t="s">
        <v>934</v>
      </c>
      <c r="D126" s="341"/>
      <c r="E126" s="341"/>
      <c r="F126" s="342" t="s">
        <v>931</v>
      </c>
      <c r="G126" s="319"/>
      <c r="H126" s="319" t="s">
        <v>971</v>
      </c>
      <c r="I126" s="319" t="s">
        <v>933</v>
      </c>
      <c r="J126" s="319">
        <v>120</v>
      </c>
      <c r="K126" s="367"/>
    </row>
    <row r="127" s="1" customFormat="1" ht="15" customHeight="1">
      <c r="B127" s="364"/>
      <c r="C127" s="319" t="s">
        <v>980</v>
      </c>
      <c r="D127" s="319"/>
      <c r="E127" s="319"/>
      <c r="F127" s="342" t="s">
        <v>931</v>
      </c>
      <c r="G127" s="319"/>
      <c r="H127" s="319" t="s">
        <v>981</v>
      </c>
      <c r="I127" s="319" t="s">
        <v>933</v>
      </c>
      <c r="J127" s="319" t="s">
        <v>982</v>
      </c>
      <c r="K127" s="367"/>
    </row>
    <row r="128" s="1" customFormat="1" ht="15" customHeight="1">
      <c r="B128" s="364"/>
      <c r="C128" s="319" t="s">
        <v>879</v>
      </c>
      <c r="D128" s="319"/>
      <c r="E128" s="319"/>
      <c r="F128" s="342" t="s">
        <v>931</v>
      </c>
      <c r="G128" s="319"/>
      <c r="H128" s="319" t="s">
        <v>983</v>
      </c>
      <c r="I128" s="319" t="s">
        <v>933</v>
      </c>
      <c r="J128" s="319" t="s">
        <v>982</v>
      </c>
      <c r="K128" s="367"/>
    </row>
    <row r="129" s="1" customFormat="1" ht="15" customHeight="1">
      <c r="B129" s="364"/>
      <c r="C129" s="319" t="s">
        <v>942</v>
      </c>
      <c r="D129" s="319"/>
      <c r="E129" s="319"/>
      <c r="F129" s="342" t="s">
        <v>937</v>
      </c>
      <c r="G129" s="319"/>
      <c r="H129" s="319" t="s">
        <v>943</v>
      </c>
      <c r="I129" s="319" t="s">
        <v>933</v>
      </c>
      <c r="J129" s="319">
        <v>15</v>
      </c>
      <c r="K129" s="367"/>
    </row>
    <row r="130" s="1" customFormat="1" ht="15" customHeight="1">
      <c r="B130" s="364"/>
      <c r="C130" s="345" t="s">
        <v>944</v>
      </c>
      <c r="D130" s="345"/>
      <c r="E130" s="345"/>
      <c r="F130" s="346" t="s">
        <v>937</v>
      </c>
      <c r="G130" s="345"/>
      <c r="H130" s="345" t="s">
        <v>945</v>
      </c>
      <c r="I130" s="345" t="s">
        <v>933</v>
      </c>
      <c r="J130" s="345">
        <v>15</v>
      </c>
      <c r="K130" s="367"/>
    </row>
    <row r="131" s="1" customFormat="1" ht="15" customHeight="1">
      <c r="B131" s="364"/>
      <c r="C131" s="345" t="s">
        <v>946</v>
      </c>
      <c r="D131" s="345"/>
      <c r="E131" s="345"/>
      <c r="F131" s="346" t="s">
        <v>937</v>
      </c>
      <c r="G131" s="345"/>
      <c r="H131" s="345" t="s">
        <v>947</v>
      </c>
      <c r="I131" s="345" t="s">
        <v>933</v>
      </c>
      <c r="J131" s="345">
        <v>20</v>
      </c>
      <c r="K131" s="367"/>
    </row>
    <row r="132" s="1" customFormat="1" ht="15" customHeight="1">
      <c r="B132" s="364"/>
      <c r="C132" s="345" t="s">
        <v>948</v>
      </c>
      <c r="D132" s="345"/>
      <c r="E132" s="345"/>
      <c r="F132" s="346" t="s">
        <v>937</v>
      </c>
      <c r="G132" s="345"/>
      <c r="H132" s="345" t="s">
        <v>949</v>
      </c>
      <c r="I132" s="345" t="s">
        <v>933</v>
      </c>
      <c r="J132" s="345">
        <v>20</v>
      </c>
      <c r="K132" s="367"/>
    </row>
    <row r="133" s="1" customFormat="1" ht="15" customHeight="1">
      <c r="B133" s="364"/>
      <c r="C133" s="319" t="s">
        <v>936</v>
      </c>
      <c r="D133" s="319"/>
      <c r="E133" s="319"/>
      <c r="F133" s="342" t="s">
        <v>937</v>
      </c>
      <c r="G133" s="319"/>
      <c r="H133" s="319" t="s">
        <v>971</v>
      </c>
      <c r="I133" s="319" t="s">
        <v>933</v>
      </c>
      <c r="J133" s="319">
        <v>50</v>
      </c>
      <c r="K133" s="367"/>
    </row>
    <row r="134" s="1" customFormat="1" ht="15" customHeight="1">
      <c r="B134" s="364"/>
      <c r="C134" s="319" t="s">
        <v>950</v>
      </c>
      <c r="D134" s="319"/>
      <c r="E134" s="319"/>
      <c r="F134" s="342" t="s">
        <v>937</v>
      </c>
      <c r="G134" s="319"/>
      <c r="H134" s="319" t="s">
        <v>971</v>
      </c>
      <c r="I134" s="319" t="s">
        <v>933</v>
      </c>
      <c r="J134" s="319">
        <v>50</v>
      </c>
      <c r="K134" s="367"/>
    </row>
    <row r="135" s="1" customFormat="1" ht="15" customHeight="1">
      <c r="B135" s="364"/>
      <c r="C135" s="319" t="s">
        <v>956</v>
      </c>
      <c r="D135" s="319"/>
      <c r="E135" s="319"/>
      <c r="F135" s="342" t="s">
        <v>937</v>
      </c>
      <c r="G135" s="319"/>
      <c r="H135" s="319" t="s">
        <v>971</v>
      </c>
      <c r="I135" s="319" t="s">
        <v>933</v>
      </c>
      <c r="J135" s="319">
        <v>50</v>
      </c>
      <c r="K135" s="367"/>
    </row>
    <row r="136" s="1" customFormat="1" ht="15" customHeight="1">
      <c r="B136" s="364"/>
      <c r="C136" s="319" t="s">
        <v>958</v>
      </c>
      <c r="D136" s="319"/>
      <c r="E136" s="319"/>
      <c r="F136" s="342" t="s">
        <v>937</v>
      </c>
      <c r="G136" s="319"/>
      <c r="H136" s="319" t="s">
        <v>971</v>
      </c>
      <c r="I136" s="319" t="s">
        <v>933</v>
      </c>
      <c r="J136" s="319">
        <v>50</v>
      </c>
      <c r="K136" s="367"/>
    </row>
    <row r="137" s="1" customFormat="1" ht="15" customHeight="1">
      <c r="B137" s="364"/>
      <c r="C137" s="319" t="s">
        <v>959</v>
      </c>
      <c r="D137" s="319"/>
      <c r="E137" s="319"/>
      <c r="F137" s="342" t="s">
        <v>937</v>
      </c>
      <c r="G137" s="319"/>
      <c r="H137" s="319" t="s">
        <v>984</v>
      </c>
      <c r="I137" s="319" t="s">
        <v>933</v>
      </c>
      <c r="J137" s="319">
        <v>255</v>
      </c>
      <c r="K137" s="367"/>
    </row>
    <row r="138" s="1" customFormat="1" ht="15" customHeight="1">
      <c r="B138" s="364"/>
      <c r="C138" s="319" t="s">
        <v>961</v>
      </c>
      <c r="D138" s="319"/>
      <c r="E138" s="319"/>
      <c r="F138" s="342" t="s">
        <v>931</v>
      </c>
      <c r="G138" s="319"/>
      <c r="H138" s="319" t="s">
        <v>985</v>
      </c>
      <c r="I138" s="319" t="s">
        <v>963</v>
      </c>
      <c r="J138" s="319"/>
      <c r="K138" s="367"/>
    </row>
    <row r="139" s="1" customFormat="1" ht="15" customHeight="1">
      <c r="B139" s="364"/>
      <c r="C139" s="319" t="s">
        <v>964</v>
      </c>
      <c r="D139" s="319"/>
      <c r="E139" s="319"/>
      <c r="F139" s="342" t="s">
        <v>931</v>
      </c>
      <c r="G139" s="319"/>
      <c r="H139" s="319" t="s">
        <v>986</v>
      </c>
      <c r="I139" s="319" t="s">
        <v>966</v>
      </c>
      <c r="J139" s="319"/>
      <c r="K139" s="367"/>
    </row>
    <row r="140" s="1" customFormat="1" ht="15" customHeight="1">
      <c r="B140" s="364"/>
      <c r="C140" s="319" t="s">
        <v>967</v>
      </c>
      <c r="D140" s="319"/>
      <c r="E140" s="319"/>
      <c r="F140" s="342" t="s">
        <v>931</v>
      </c>
      <c r="G140" s="319"/>
      <c r="H140" s="319" t="s">
        <v>967</v>
      </c>
      <c r="I140" s="319" t="s">
        <v>966</v>
      </c>
      <c r="J140" s="319"/>
      <c r="K140" s="367"/>
    </row>
    <row r="141" s="1" customFormat="1" ht="15" customHeight="1">
      <c r="B141" s="364"/>
      <c r="C141" s="319" t="s">
        <v>40</v>
      </c>
      <c r="D141" s="319"/>
      <c r="E141" s="319"/>
      <c r="F141" s="342" t="s">
        <v>931</v>
      </c>
      <c r="G141" s="319"/>
      <c r="H141" s="319" t="s">
        <v>987</v>
      </c>
      <c r="I141" s="319" t="s">
        <v>966</v>
      </c>
      <c r="J141" s="319"/>
      <c r="K141" s="367"/>
    </row>
    <row r="142" s="1" customFormat="1" ht="15" customHeight="1">
      <c r="B142" s="364"/>
      <c r="C142" s="319" t="s">
        <v>988</v>
      </c>
      <c r="D142" s="319"/>
      <c r="E142" s="319"/>
      <c r="F142" s="342" t="s">
        <v>931</v>
      </c>
      <c r="G142" s="319"/>
      <c r="H142" s="319" t="s">
        <v>989</v>
      </c>
      <c r="I142" s="319" t="s">
        <v>966</v>
      </c>
      <c r="J142" s="319"/>
      <c r="K142" s="367"/>
    </row>
    <row r="143" s="1" customFormat="1" ht="15" customHeight="1">
      <c r="B143" s="368"/>
      <c r="C143" s="369"/>
      <c r="D143" s="369"/>
      <c r="E143" s="369"/>
      <c r="F143" s="369"/>
      <c r="G143" s="369"/>
      <c r="H143" s="369"/>
      <c r="I143" s="369"/>
      <c r="J143" s="369"/>
      <c r="K143" s="370"/>
    </row>
    <row r="144" s="1" customFormat="1" ht="18.75" customHeight="1">
      <c r="B144" s="355"/>
      <c r="C144" s="355"/>
      <c r="D144" s="355"/>
      <c r="E144" s="355"/>
      <c r="F144" s="356"/>
      <c r="G144" s="355"/>
      <c r="H144" s="355"/>
      <c r="I144" s="355"/>
      <c r="J144" s="355"/>
      <c r="K144" s="355"/>
    </row>
    <row r="145" s="1" customFormat="1" ht="18.75" customHeight="1">
      <c r="B145" s="327"/>
      <c r="C145" s="327"/>
      <c r="D145" s="327"/>
      <c r="E145" s="327"/>
      <c r="F145" s="327"/>
      <c r="G145" s="327"/>
      <c r="H145" s="327"/>
      <c r="I145" s="327"/>
      <c r="J145" s="327"/>
      <c r="K145" s="327"/>
    </row>
    <row r="146" s="1" customFormat="1" ht="7.5" customHeight="1">
      <c r="B146" s="328"/>
      <c r="C146" s="329"/>
      <c r="D146" s="329"/>
      <c r="E146" s="329"/>
      <c r="F146" s="329"/>
      <c r="G146" s="329"/>
      <c r="H146" s="329"/>
      <c r="I146" s="329"/>
      <c r="J146" s="329"/>
      <c r="K146" s="330"/>
    </row>
    <row r="147" s="1" customFormat="1" ht="45" customHeight="1">
      <c r="B147" s="331"/>
      <c r="C147" s="332" t="s">
        <v>990</v>
      </c>
      <c r="D147" s="332"/>
      <c r="E147" s="332"/>
      <c r="F147" s="332"/>
      <c r="G147" s="332"/>
      <c r="H147" s="332"/>
      <c r="I147" s="332"/>
      <c r="J147" s="332"/>
      <c r="K147" s="333"/>
    </row>
    <row r="148" s="1" customFormat="1" ht="17.25" customHeight="1">
      <c r="B148" s="331"/>
      <c r="C148" s="334" t="s">
        <v>925</v>
      </c>
      <c r="D148" s="334"/>
      <c r="E148" s="334"/>
      <c r="F148" s="334" t="s">
        <v>926</v>
      </c>
      <c r="G148" s="335"/>
      <c r="H148" s="334" t="s">
        <v>56</v>
      </c>
      <c r="I148" s="334" t="s">
        <v>59</v>
      </c>
      <c r="J148" s="334" t="s">
        <v>927</v>
      </c>
      <c r="K148" s="333"/>
    </row>
    <row r="149" s="1" customFormat="1" ht="17.25" customHeight="1">
      <c r="B149" s="331"/>
      <c r="C149" s="336" t="s">
        <v>928</v>
      </c>
      <c r="D149" s="336"/>
      <c r="E149" s="336"/>
      <c r="F149" s="337" t="s">
        <v>929</v>
      </c>
      <c r="G149" s="338"/>
      <c r="H149" s="336"/>
      <c r="I149" s="336"/>
      <c r="J149" s="336" t="s">
        <v>930</v>
      </c>
      <c r="K149" s="333"/>
    </row>
    <row r="150" s="1" customFormat="1" ht="5.25" customHeight="1">
      <c r="B150" s="344"/>
      <c r="C150" s="339"/>
      <c r="D150" s="339"/>
      <c r="E150" s="339"/>
      <c r="F150" s="339"/>
      <c r="G150" s="340"/>
      <c r="H150" s="339"/>
      <c r="I150" s="339"/>
      <c r="J150" s="339"/>
      <c r="K150" s="367"/>
    </row>
    <row r="151" s="1" customFormat="1" ht="15" customHeight="1">
      <c r="B151" s="344"/>
      <c r="C151" s="371" t="s">
        <v>934</v>
      </c>
      <c r="D151" s="319"/>
      <c r="E151" s="319"/>
      <c r="F151" s="372" t="s">
        <v>931</v>
      </c>
      <c r="G151" s="319"/>
      <c r="H151" s="371" t="s">
        <v>971</v>
      </c>
      <c r="I151" s="371" t="s">
        <v>933</v>
      </c>
      <c r="J151" s="371">
        <v>120</v>
      </c>
      <c r="K151" s="367"/>
    </row>
    <row r="152" s="1" customFormat="1" ht="15" customHeight="1">
      <c r="B152" s="344"/>
      <c r="C152" s="371" t="s">
        <v>980</v>
      </c>
      <c r="D152" s="319"/>
      <c r="E152" s="319"/>
      <c r="F152" s="372" t="s">
        <v>931</v>
      </c>
      <c r="G152" s="319"/>
      <c r="H152" s="371" t="s">
        <v>991</v>
      </c>
      <c r="I152" s="371" t="s">
        <v>933</v>
      </c>
      <c r="J152" s="371" t="s">
        <v>982</v>
      </c>
      <c r="K152" s="367"/>
    </row>
    <row r="153" s="1" customFormat="1" ht="15" customHeight="1">
      <c r="B153" s="344"/>
      <c r="C153" s="371" t="s">
        <v>879</v>
      </c>
      <c r="D153" s="319"/>
      <c r="E153" s="319"/>
      <c r="F153" s="372" t="s">
        <v>931</v>
      </c>
      <c r="G153" s="319"/>
      <c r="H153" s="371" t="s">
        <v>992</v>
      </c>
      <c r="I153" s="371" t="s">
        <v>933</v>
      </c>
      <c r="J153" s="371" t="s">
        <v>982</v>
      </c>
      <c r="K153" s="367"/>
    </row>
    <row r="154" s="1" customFormat="1" ht="15" customHeight="1">
      <c r="B154" s="344"/>
      <c r="C154" s="371" t="s">
        <v>936</v>
      </c>
      <c r="D154" s="319"/>
      <c r="E154" s="319"/>
      <c r="F154" s="372" t="s">
        <v>937</v>
      </c>
      <c r="G154" s="319"/>
      <c r="H154" s="371" t="s">
        <v>971</v>
      </c>
      <c r="I154" s="371" t="s">
        <v>933</v>
      </c>
      <c r="J154" s="371">
        <v>50</v>
      </c>
      <c r="K154" s="367"/>
    </row>
    <row r="155" s="1" customFormat="1" ht="15" customHeight="1">
      <c r="B155" s="344"/>
      <c r="C155" s="371" t="s">
        <v>939</v>
      </c>
      <c r="D155" s="319"/>
      <c r="E155" s="319"/>
      <c r="F155" s="372" t="s">
        <v>931</v>
      </c>
      <c r="G155" s="319"/>
      <c r="H155" s="371" t="s">
        <v>971</v>
      </c>
      <c r="I155" s="371" t="s">
        <v>941</v>
      </c>
      <c r="J155" s="371"/>
      <c r="K155" s="367"/>
    </row>
    <row r="156" s="1" customFormat="1" ht="15" customHeight="1">
      <c r="B156" s="344"/>
      <c r="C156" s="371" t="s">
        <v>950</v>
      </c>
      <c r="D156" s="319"/>
      <c r="E156" s="319"/>
      <c r="F156" s="372" t="s">
        <v>937</v>
      </c>
      <c r="G156" s="319"/>
      <c r="H156" s="371" t="s">
        <v>971</v>
      </c>
      <c r="I156" s="371" t="s">
        <v>933</v>
      </c>
      <c r="J156" s="371">
        <v>50</v>
      </c>
      <c r="K156" s="367"/>
    </row>
    <row r="157" s="1" customFormat="1" ht="15" customHeight="1">
      <c r="B157" s="344"/>
      <c r="C157" s="371" t="s">
        <v>958</v>
      </c>
      <c r="D157" s="319"/>
      <c r="E157" s="319"/>
      <c r="F157" s="372" t="s">
        <v>937</v>
      </c>
      <c r="G157" s="319"/>
      <c r="H157" s="371" t="s">
        <v>971</v>
      </c>
      <c r="I157" s="371" t="s">
        <v>933</v>
      </c>
      <c r="J157" s="371">
        <v>50</v>
      </c>
      <c r="K157" s="367"/>
    </row>
    <row r="158" s="1" customFormat="1" ht="15" customHeight="1">
      <c r="B158" s="344"/>
      <c r="C158" s="371" t="s">
        <v>956</v>
      </c>
      <c r="D158" s="319"/>
      <c r="E158" s="319"/>
      <c r="F158" s="372" t="s">
        <v>937</v>
      </c>
      <c r="G158" s="319"/>
      <c r="H158" s="371" t="s">
        <v>971</v>
      </c>
      <c r="I158" s="371" t="s">
        <v>933</v>
      </c>
      <c r="J158" s="371">
        <v>50</v>
      </c>
      <c r="K158" s="367"/>
    </row>
    <row r="159" s="1" customFormat="1" ht="15" customHeight="1">
      <c r="B159" s="344"/>
      <c r="C159" s="371" t="s">
        <v>118</v>
      </c>
      <c r="D159" s="319"/>
      <c r="E159" s="319"/>
      <c r="F159" s="372" t="s">
        <v>931</v>
      </c>
      <c r="G159" s="319"/>
      <c r="H159" s="371" t="s">
        <v>993</v>
      </c>
      <c r="I159" s="371" t="s">
        <v>933</v>
      </c>
      <c r="J159" s="371" t="s">
        <v>994</v>
      </c>
      <c r="K159" s="367"/>
    </row>
    <row r="160" s="1" customFormat="1" ht="15" customHeight="1">
      <c r="B160" s="344"/>
      <c r="C160" s="371" t="s">
        <v>995</v>
      </c>
      <c r="D160" s="319"/>
      <c r="E160" s="319"/>
      <c r="F160" s="372" t="s">
        <v>931</v>
      </c>
      <c r="G160" s="319"/>
      <c r="H160" s="371" t="s">
        <v>996</v>
      </c>
      <c r="I160" s="371" t="s">
        <v>966</v>
      </c>
      <c r="J160" s="371"/>
      <c r="K160" s="367"/>
    </row>
    <row r="161" s="1" customFormat="1" ht="15" customHeight="1">
      <c r="B161" s="373"/>
      <c r="C161" s="353"/>
      <c r="D161" s="353"/>
      <c r="E161" s="353"/>
      <c r="F161" s="353"/>
      <c r="G161" s="353"/>
      <c r="H161" s="353"/>
      <c r="I161" s="353"/>
      <c r="J161" s="353"/>
      <c r="K161" s="374"/>
    </row>
    <row r="162" s="1" customFormat="1" ht="18.75" customHeight="1">
      <c r="B162" s="355"/>
      <c r="C162" s="365"/>
      <c r="D162" s="365"/>
      <c r="E162" s="365"/>
      <c r="F162" s="375"/>
      <c r="G162" s="365"/>
      <c r="H162" s="365"/>
      <c r="I162" s="365"/>
      <c r="J162" s="365"/>
      <c r="K162" s="355"/>
    </row>
    <row r="163" s="1" customFormat="1" ht="18.75" customHeight="1">
      <c r="B163" s="327"/>
      <c r="C163" s="327"/>
      <c r="D163" s="327"/>
      <c r="E163" s="327"/>
      <c r="F163" s="327"/>
      <c r="G163" s="327"/>
      <c r="H163" s="327"/>
      <c r="I163" s="327"/>
      <c r="J163" s="327"/>
      <c r="K163" s="327"/>
    </row>
    <row r="164" s="1" customFormat="1" ht="7.5" customHeight="1">
      <c r="B164" s="306"/>
      <c r="C164" s="307"/>
      <c r="D164" s="307"/>
      <c r="E164" s="307"/>
      <c r="F164" s="307"/>
      <c r="G164" s="307"/>
      <c r="H164" s="307"/>
      <c r="I164" s="307"/>
      <c r="J164" s="307"/>
      <c r="K164" s="308"/>
    </row>
    <row r="165" s="1" customFormat="1" ht="45" customHeight="1">
      <c r="B165" s="309"/>
      <c r="C165" s="310" t="s">
        <v>997</v>
      </c>
      <c r="D165" s="310"/>
      <c r="E165" s="310"/>
      <c r="F165" s="310"/>
      <c r="G165" s="310"/>
      <c r="H165" s="310"/>
      <c r="I165" s="310"/>
      <c r="J165" s="310"/>
      <c r="K165" s="311"/>
    </row>
    <row r="166" s="1" customFormat="1" ht="17.25" customHeight="1">
      <c r="B166" s="309"/>
      <c r="C166" s="334" t="s">
        <v>925</v>
      </c>
      <c r="D166" s="334"/>
      <c r="E166" s="334"/>
      <c r="F166" s="334" t="s">
        <v>926</v>
      </c>
      <c r="G166" s="376"/>
      <c r="H166" s="377" t="s">
        <v>56</v>
      </c>
      <c r="I166" s="377" t="s">
        <v>59</v>
      </c>
      <c r="J166" s="334" t="s">
        <v>927</v>
      </c>
      <c r="K166" s="311"/>
    </row>
    <row r="167" s="1" customFormat="1" ht="17.25" customHeight="1">
      <c r="B167" s="312"/>
      <c r="C167" s="336" t="s">
        <v>928</v>
      </c>
      <c r="D167" s="336"/>
      <c r="E167" s="336"/>
      <c r="F167" s="337" t="s">
        <v>929</v>
      </c>
      <c r="G167" s="378"/>
      <c r="H167" s="379"/>
      <c r="I167" s="379"/>
      <c r="J167" s="336" t="s">
        <v>930</v>
      </c>
      <c r="K167" s="314"/>
    </row>
    <row r="168" s="1" customFormat="1" ht="5.25" customHeight="1">
      <c r="B168" s="344"/>
      <c r="C168" s="339"/>
      <c r="D168" s="339"/>
      <c r="E168" s="339"/>
      <c r="F168" s="339"/>
      <c r="G168" s="340"/>
      <c r="H168" s="339"/>
      <c r="I168" s="339"/>
      <c r="J168" s="339"/>
      <c r="K168" s="367"/>
    </row>
    <row r="169" s="1" customFormat="1" ht="15" customHeight="1">
      <c r="B169" s="344"/>
      <c r="C169" s="319" t="s">
        <v>934</v>
      </c>
      <c r="D169" s="319"/>
      <c r="E169" s="319"/>
      <c r="F169" s="342" t="s">
        <v>931</v>
      </c>
      <c r="G169" s="319"/>
      <c r="H169" s="319" t="s">
        <v>971</v>
      </c>
      <c r="I169" s="319" t="s">
        <v>933</v>
      </c>
      <c r="J169" s="319">
        <v>120</v>
      </c>
      <c r="K169" s="367"/>
    </row>
    <row r="170" s="1" customFormat="1" ht="15" customHeight="1">
      <c r="B170" s="344"/>
      <c r="C170" s="319" t="s">
        <v>980</v>
      </c>
      <c r="D170" s="319"/>
      <c r="E170" s="319"/>
      <c r="F170" s="342" t="s">
        <v>931</v>
      </c>
      <c r="G170" s="319"/>
      <c r="H170" s="319" t="s">
        <v>981</v>
      </c>
      <c r="I170" s="319" t="s">
        <v>933</v>
      </c>
      <c r="J170" s="319" t="s">
        <v>982</v>
      </c>
      <c r="K170" s="367"/>
    </row>
    <row r="171" s="1" customFormat="1" ht="15" customHeight="1">
      <c r="B171" s="344"/>
      <c r="C171" s="319" t="s">
        <v>879</v>
      </c>
      <c r="D171" s="319"/>
      <c r="E171" s="319"/>
      <c r="F171" s="342" t="s">
        <v>931</v>
      </c>
      <c r="G171" s="319"/>
      <c r="H171" s="319" t="s">
        <v>998</v>
      </c>
      <c r="I171" s="319" t="s">
        <v>933</v>
      </c>
      <c r="J171" s="319" t="s">
        <v>982</v>
      </c>
      <c r="K171" s="367"/>
    </row>
    <row r="172" s="1" customFormat="1" ht="15" customHeight="1">
      <c r="B172" s="344"/>
      <c r="C172" s="319" t="s">
        <v>936</v>
      </c>
      <c r="D172" s="319"/>
      <c r="E172" s="319"/>
      <c r="F172" s="342" t="s">
        <v>937</v>
      </c>
      <c r="G172" s="319"/>
      <c r="H172" s="319" t="s">
        <v>998</v>
      </c>
      <c r="I172" s="319" t="s">
        <v>933</v>
      </c>
      <c r="J172" s="319">
        <v>50</v>
      </c>
      <c r="K172" s="367"/>
    </row>
    <row r="173" s="1" customFormat="1" ht="15" customHeight="1">
      <c r="B173" s="344"/>
      <c r="C173" s="319" t="s">
        <v>939</v>
      </c>
      <c r="D173" s="319"/>
      <c r="E173" s="319"/>
      <c r="F173" s="342" t="s">
        <v>931</v>
      </c>
      <c r="G173" s="319"/>
      <c r="H173" s="319" t="s">
        <v>998</v>
      </c>
      <c r="I173" s="319" t="s">
        <v>941</v>
      </c>
      <c r="J173" s="319"/>
      <c r="K173" s="367"/>
    </row>
    <row r="174" s="1" customFormat="1" ht="15" customHeight="1">
      <c r="B174" s="344"/>
      <c r="C174" s="319" t="s">
        <v>950</v>
      </c>
      <c r="D174" s="319"/>
      <c r="E174" s="319"/>
      <c r="F174" s="342" t="s">
        <v>937</v>
      </c>
      <c r="G174" s="319"/>
      <c r="H174" s="319" t="s">
        <v>998</v>
      </c>
      <c r="I174" s="319" t="s">
        <v>933</v>
      </c>
      <c r="J174" s="319">
        <v>50</v>
      </c>
      <c r="K174" s="367"/>
    </row>
    <row r="175" s="1" customFormat="1" ht="15" customHeight="1">
      <c r="B175" s="344"/>
      <c r="C175" s="319" t="s">
        <v>958</v>
      </c>
      <c r="D175" s="319"/>
      <c r="E175" s="319"/>
      <c r="F175" s="342" t="s">
        <v>937</v>
      </c>
      <c r="G175" s="319"/>
      <c r="H175" s="319" t="s">
        <v>998</v>
      </c>
      <c r="I175" s="319" t="s">
        <v>933</v>
      </c>
      <c r="J175" s="319">
        <v>50</v>
      </c>
      <c r="K175" s="367"/>
    </row>
    <row r="176" s="1" customFormat="1" ht="15" customHeight="1">
      <c r="B176" s="344"/>
      <c r="C176" s="319" t="s">
        <v>956</v>
      </c>
      <c r="D176" s="319"/>
      <c r="E176" s="319"/>
      <c r="F176" s="342" t="s">
        <v>937</v>
      </c>
      <c r="G176" s="319"/>
      <c r="H176" s="319" t="s">
        <v>998</v>
      </c>
      <c r="I176" s="319" t="s">
        <v>933</v>
      </c>
      <c r="J176" s="319">
        <v>50</v>
      </c>
      <c r="K176" s="367"/>
    </row>
    <row r="177" s="1" customFormat="1" ht="15" customHeight="1">
      <c r="B177" s="344"/>
      <c r="C177" s="319" t="s">
        <v>144</v>
      </c>
      <c r="D177" s="319"/>
      <c r="E177" s="319"/>
      <c r="F177" s="342" t="s">
        <v>931</v>
      </c>
      <c r="G177" s="319"/>
      <c r="H177" s="319" t="s">
        <v>999</v>
      </c>
      <c r="I177" s="319" t="s">
        <v>1000</v>
      </c>
      <c r="J177" s="319"/>
      <c r="K177" s="367"/>
    </row>
    <row r="178" s="1" customFormat="1" ht="15" customHeight="1">
      <c r="B178" s="344"/>
      <c r="C178" s="319" t="s">
        <v>59</v>
      </c>
      <c r="D178" s="319"/>
      <c r="E178" s="319"/>
      <c r="F178" s="342" t="s">
        <v>931</v>
      </c>
      <c r="G178" s="319"/>
      <c r="H178" s="319" t="s">
        <v>1001</v>
      </c>
      <c r="I178" s="319" t="s">
        <v>1002</v>
      </c>
      <c r="J178" s="319">
        <v>1</v>
      </c>
      <c r="K178" s="367"/>
    </row>
    <row r="179" s="1" customFormat="1" ht="15" customHeight="1">
      <c r="B179" s="344"/>
      <c r="C179" s="319" t="s">
        <v>55</v>
      </c>
      <c r="D179" s="319"/>
      <c r="E179" s="319"/>
      <c r="F179" s="342" t="s">
        <v>931</v>
      </c>
      <c r="G179" s="319"/>
      <c r="H179" s="319" t="s">
        <v>1003</v>
      </c>
      <c r="I179" s="319" t="s">
        <v>933</v>
      </c>
      <c r="J179" s="319">
        <v>20</v>
      </c>
      <c r="K179" s="367"/>
    </row>
    <row r="180" s="1" customFormat="1" ht="15" customHeight="1">
      <c r="B180" s="344"/>
      <c r="C180" s="319" t="s">
        <v>56</v>
      </c>
      <c r="D180" s="319"/>
      <c r="E180" s="319"/>
      <c r="F180" s="342" t="s">
        <v>931</v>
      </c>
      <c r="G180" s="319"/>
      <c r="H180" s="319" t="s">
        <v>1004</v>
      </c>
      <c r="I180" s="319" t="s">
        <v>933</v>
      </c>
      <c r="J180" s="319">
        <v>255</v>
      </c>
      <c r="K180" s="367"/>
    </row>
    <row r="181" s="1" customFormat="1" ht="15" customHeight="1">
      <c r="B181" s="344"/>
      <c r="C181" s="319" t="s">
        <v>145</v>
      </c>
      <c r="D181" s="319"/>
      <c r="E181" s="319"/>
      <c r="F181" s="342" t="s">
        <v>931</v>
      </c>
      <c r="G181" s="319"/>
      <c r="H181" s="319" t="s">
        <v>895</v>
      </c>
      <c r="I181" s="319" t="s">
        <v>933</v>
      </c>
      <c r="J181" s="319">
        <v>10</v>
      </c>
      <c r="K181" s="367"/>
    </row>
    <row r="182" s="1" customFormat="1" ht="15" customHeight="1">
      <c r="B182" s="344"/>
      <c r="C182" s="319" t="s">
        <v>146</v>
      </c>
      <c r="D182" s="319"/>
      <c r="E182" s="319"/>
      <c r="F182" s="342" t="s">
        <v>931</v>
      </c>
      <c r="G182" s="319"/>
      <c r="H182" s="319" t="s">
        <v>1005</v>
      </c>
      <c r="I182" s="319" t="s">
        <v>966</v>
      </c>
      <c r="J182" s="319"/>
      <c r="K182" s="367"/>
    </row>
    <row r="183" s="1" customFormat="1" ht="15" customHeight="1">
      <c r="B183" s="344"/>
      <c r="C183" s="319" t="s">
        <v>1006</v>
      </c>
      <c r="D183" s="319"/>
      <c r="E183" s="319"/>
      <c r="F183" s="342" t="s">
        <v>931</v>
      </c>
      <c r="G183" s="319"/>
      <c r="H183" s="319" t="s">
        <v>1007</v>
      </c>
      <c r="I183" s="319" t="s">
        <v>966</v>
      </c>
      <c r="J183" s="319"/>
      <c r="K183" s="367"/>
    </row>
    <row r="184" s="1" customFormat="1" ht="15" customHeight="1">
      <c r="B184" s="344"/>
      <c r="C184" s="319" t="s">
        <v>995</v>
      </c>
      <c r="D184" s="319"/>
      <c r="E184" s="319"/>
      <c r="F184" s="342" t="s">
        <v>931</v>
      </c>
      <c r="G184" s="319"/>
      <c r="H184" s="319" t="s">
        <v>1008</v>
      </c>
      <c r="I184" s="319" t="s">
        <v>966</v>
      </c>
      <c r="J184" s="319"/>
      <c r="K184" s="367"/>
    </row>
    <row r="185" s="1" customFormat="1" ht="15" customHeight="1">
      <c r="B185" s="344"/>
      <c r="C185" s="319" t="s">
        <v>148</v>
      </c>
      <c r="D185" s="319"/>
      <c r="E185" s="319"/>
      <c r="F185" s="342" t="s">
        <v>937</v>
      </c>
      <c r="G185" s="319"/>
      <c r="H185" s="319" t="s">
        <v>1009</v>
      </c>
      <c r="I185" s="319" t="s">
        <v>933</v>
      </c>
      <c r="J185" s="319">
        <v>50</v>
      </c>
      <c r="K185" s="367"/>
    </row>
    <row r="186" s="1" customFormat="1" ht="15" customHeight="1">
      <c r="B186" s="344"/>
      <c r="C186" s="319" t="s">
        <v>1010</v>
      </c>
      <c r="D186" s="319"/>
      <c r="E186" s="319"/>
      <c r="F186" s="342" t="s">
        <v>937</v>
      </c>
      <c r="G186" s="319"/>
      <c r="H186" s="319" t="s">
        <v>1011</v>
      </c>
      <c r="I186" s="319" t="s">
        <v>1012</v>
      </c>
      <c r="J186" s="319"/>
      <c r="K186" s="367"/>
    </row>
    <row r="187" s="1" customFormat="1" ht="15" customHeight="1">
      <c r="B187" s="344"/>
      <c r="C187" s="319" t="s">
        <v>1013</v>
      </c>
      <c r="D187" s="319"/>
      <c r="E187" s="319"/>
      <c r="F187" s="342" t="s">
        <v>937</v>
      </c>
      <c r="G187" s="319"/>
      <c r="H187" s="319" t="s">
        <v>1014</v>
      </c>
      <c r="I187" s="319" t="s">
        <v>1012</v>
      </c>
      <c r="J187" s="319"/>
      <c r="K187" s="367"/>
    </row>
    <row r="188" s="1" customFormat="1" ht="15" customHeight="1">
      <c r="B188" s="344"/>
      <c r="C188" s="319" t="s">
        <v>1015</v>
      </c>
      <c r="D188" s="319"/>
      <c r="E188" s="319"/>
      <c r="F188" s="342" t="s">
        <v>937</v>
      </c>
      <c r="G188" s="319"/>
      <c r="H188" s="319" t="s">
        <v>1016</v>
      </c>
      <c r="I188" s="319" t="s">
        <v>1012</v>
      </c>
      <c r="J188" s="319"/>
      <c r="K188" s="367"/>
    </row>
    <row r="189" s="1" customFormat="1" ht="15" customHeight="1">
      <c r="B189" s="344"/>
      <c r="C189" s="380" t="s">
        <v>1017</v>
      </c>
      <c r="D189" s="319"/>
      <c r="E189" s="319"/>
      <c r="F189" s="342" t="s">
        <v>937</v>
      </c>
      <c r="G189" s="319"/>
      <c r="H189" s="319" t="s">
        <v>1018</v>
      </c>
      <c r="I189" s="319" t="s">
        <v>1019</v>
      </c>
      <c r="J189" s="381" t="s">
        <v>1020</v>
      </c>
      <c r="K189" s="367"/>
    </row>
    <row r="190" s="18" customFormat="1" ht="15" customHeight="1">
      <c r="B190" s="382"/>
      <c r="C190" s="383" t="s">
        <v>1021</v>
      </c>
      <c r="D190" s="384"/>
      <c r="E190" s="384"/>
      <c r="F190" s="385" t="s">
        <v>937</v>
      </c>
      <c r="G190" s="384"/>
      <c r="H190" s="384" t="s">
        <v>1022</v>
      </c>
      <c r="I190" s="384" t="s">
        <v>1019</v>
      </c>
      <c r="J190" s="386" t="s">
        <v>1020</v>
      </c>
      <c r="K190" s="387"/>
    </row>
    <row r="191" s="1" customFormat="1" ht="15" customHeight="1">
      <c r="B191" s="344"/>
      <c r="C191" s="380" t="s">
        <v>44</v>
      </c>
      <c r="D191" s="319"/>
      <c r="E191" s="319"/>
      <c r="F191" s="342" t="s">
        <v>931</v>
      </c>
      <c r="G191" s="319"/>
      <c r="H191" s="316" t="s">
        <v>1023</v>
      </c>
      <c r="I191" s="319" t="s">
        <v>1024</v>
      </c>
      <c r="J191" s="319"/>
      <c r="K191" s="367"/>
    </row>
    <row r="192" s="1" customFormat="1" ht="15" customHeight="1">
      <c r="B192" s="344"/>
      <c r="C192" s="380" t="s">
        <v>1025</v>
      </c>
      <c r="D192" s="319"/>
      <c r="E192" s="319"/>
      <c r="F192" s="342" t="s">
        <v>931</v>
      </c>
      <c r="G192" s="319"/>
      <c r="H192" s="319" t="s">
        <v>1026</v>
      </c>
      <c r="I192" s="319" t="s">
        <v>966</v>
      </c>
      <c r="J192" s="319"/>
      <c r="K192" s="367"/>
    </row>
    <row r="193" s="1" customFormat="1" ht="15" customHeight="1">
      <c r="B193" s="344"/>
      <c r="C193" s="380" t="s">
        <v>1027</v>
      </c>
      <c r="D193" s="319"/>
      <c r="E193" s="319"/>
      <c r="F193" s="342" t="s">
        <v>931</v>
      </c>
      <c r="G193" s="319"/>
      <c r="H193" s="319" t="s">
        <v>1028</v>
      </c>
      <c r="I193" s="319" t="s">
        <v>966</v>
      </c>
      <c r="J193" s="319"/>
      <c r="K193" s="367"/>
    </row>
    <row r="194" s="1" customFormat="1" ht="15" customHeight="1">
      <c r="B194" s="344"/>
      <c r="C194" s="380" t="s">
        <v>1029</v>
      </c>
      <c r="D194" s="319"/>
      <c r="E194" s="319"/>
      <c r="F194" s="342" t="s">
        <v>937</v>
      </c>
      <c r="G194" s="319"/>
      <c r="H194" s="319" t="s">
        <v>1030</v>
      </c>
      <c r="I194" s="319" t="s">
        <v>966</v>
      </c>
      <c r="J194" s="319"/>
      <c r="K194" s="367"/>
    </row>
    <row r="195" s="1" customFormat="1" ht="15" customHeight="1">
      <c r="B195" s="373"/>
      <c r="C195" s="388"/>
      <c r="D195" s="353"/>
      <c r="E195" s="353"/>
      <c r="F195" s="353"/>
      <c r="G195" s="353"/>
      <c r="H195" s="353"/>
      <c r="I195" s="353"/>
      <c r="J195" s="353"/>
      <c r="K195" s="374"/>
    </row>
    <row r="196" s="1" customFormat="1" ht="18.75" customHeight="1">
      <c r="B196" s="355"/>
      <c r="C196" s="365"/>
      <c r="D196" s="365"/>
      <c r="E196" s="365"/>
      <c r="F196" s="375"/>
      <c r="G196" s="365"/>
      <c r="H196" s="365"/>
      <c r="I196" s="365"/>
      <c r="J196" s="365"/>
      <c r="K196" s="355"/>
    </row>
    <row r="197" s="1" customFormat="1" ht="18.75" customHeight="1">
      <c r="B197" s="355"/>
      <c r="C197" s="365"/>
      <c r="D197" s="365"/>
      <c r="E197" s="365"/>
      <c r="F197" s="375"/>
      <c r="G197" s="365"/>
      <c r="H197" s="365"/>
      <c r="I197" s="365"/>
      <c r="J197" s="365"/>
      <c r="K197" s="355"/>
    </row>
    <row r="198" s="1" customFormat="1" ht="18.75" customHeight="1">
      <c r="B198" s="327"/>
      <c r="C198" s="327"/>
      <c r="D198" s="327"/>
      <c r="E198" s="327"/>
      <c r="F198" s="327"/>
      <c r="G198" s="327"/>
      <c r="H198" s="327"/>
      <c r="I198" s="327"/>
      <c r="J198" s="327"/>
      <c r="K198" s="327"/>
    </row>
    <row r="199" s="1" customFormat="1" ht="13.5">
      <c r="B199" s="306"/>
      <c r="C199" s="307"/>
      <c r="D199" s="307"/>
      <c r="E199" s="307"/>
      <c r="F199" s="307"/>
      <c r="G199" s="307"/>
      <c r="H199" s="307"/>
      <c r="I199" s="307"/>
      <c r="J199" s="307"/>
      <c r="K199" s="308"/>
    </row>
    <row r="200" s="1" customFormat="1" ht="21">
      <c r="B200" s="309"/>
      <c r="C200" s="310" t="s">
        <v>1031</v>
      </c>
      <c r="D200" s="310"/>
      <c r="E200" s="310"/>
      <c r="F200" s="310"/>
      <c r="G200" s="310"/>
      <c r="H200" s="310"/>
      <c r="I200" s="310"/>
      <c r="J200" s="310"/>
      <c r="K200" s="311"/>
    </row>
    <row r="201" s="1" customFormat="1" ht="25.5" customHeight="1">
      <c r="B201" s="309"/>
      <c r="C201" s="389" t="s">
        <v>1032</v>
      </c>
      <c r="D201" s="389"/>
      <c r="E201" s="389"/>
      <c r="F201" s="389" t="s">
        <v>1033</v>
      </c>
      <c r="G201" s="390"/>
      <c r="H201" s="389" t="s">
        <v>1034</v>
      </c>
      <c r="I201" s="389"/>
      <c r="J201" s="389"/>
      <c r="K201" s="311"/>
    </row>
    <row r="202" s="1" customFormat="1" ht="5.25" customHeight="1">
      <c r="B202" s="344"/>
      <c r="C202" s="339"/>
      <c r="D202" s="339"/>
      <c r="E202" s="339"/>
      <c r="F202" s="339"/>
      <c r="G202" s="365"/>
      <c r="H202" s="339"/>
      <c r="I202" s="339"/>
      <c r="J202" s="339"/>
      <c r="K202" s="367"/>
    </row>
    <row r="203" s="1" customFormat="1" ht="15" customHeight="1">
      <c r="B203" s="344"/>
      <c r="C203" s="319" t="s">
        <v>1024</v>
      </c>
      <c r="D203" s="319"/>
      <c r="E203" s="319"/>
      <c r="F203" s="342" t="s">
        <v>45</v>
      </c>
      <c r="G203" s="319"/>
      <c r="H203" s="319" t="s">
        <v>1035</v>
      </c>
      <c r="I203" s="319"/>
      <c r="J203" s="319"/>
      <c r="K203" s="367"/>
    </row>
    <row r="204" s="1" customFormat="1" ht="15" customHeight="1">
      <c r="B204" s="344"/>
      <c r="C204" s="319"/>
      <c r="D204" s="319"/>
      <c r="E204" s="319"/>
      <c r="F204" s="342" t="s">
        <v>46</v>
      </c>
      <c r="G204" s="319"/>
      <c r="H204" s="319" t="s">
        <v>1036</v>
      </c>
      <c r="I204" s="319"/>
      <c r="J204" s="319"/>
      <c r="K204" s="367"/>
    </row>
    <row r="205" s="1" customFormat="1" ht="15" customHeight="1">
      <c r="B205" s="344"/>
      <c r="C205" s="319"/>
      <c r="D205" s="319"/>
      <c r="E205" s="319"/>
      <c r="F205" s="342" t="s">
        <v>49</v>
      </c>
      <c r="G205" s="319"/>
      <c r="H205" s="319" t="s">
        <v>1037</v>
      </c>
      <c r="I205" s="319"/>
      <c r="J205" s="319"/>
      <c r="K205" s="367"/>
    </row>
    <row r="206" s="1" customFormat="1" ht="15" customHeight="1">
      <c r="B206" s="344"/>
      <c r="C206" s="319"/>
      <c r="D206" s="319"/>
      <c r="E206" s="319"/>
      <c r="F206" s="342" t="s">
        <v>47</v>
      </c>
      <c r="G206" s="319"/>
      <c r="H206" s="319" t="s">
        <v>1038</v>
      </c>
      <c r="I206" s="319"/>
      <c r="J206" s="319"/>
      <c r="K206" s="367"/>
    </row>
    <row r="207" s="1" customFormat="1" ht="15" customHeight="1">
      <c r="B207" s="344"/>
      <c r="C207" s="319"/>
      <c r="D207" s="319"/>
      <c r="E207" s="319"/>
      <c r="F207" s="342" t="s">
        <v>48</v>
      </c>
      <c r="G207" s="319"/>
      <c r="H207" s="319" t="s">
        <v>1039</v>
      </c>
      <c r="I207" s="319"/>
      <c r="J207" s="319"/>
      <c r="K207" s="367"/>
    </row>
    <row r="208" s="1" customFormat="1" ht="15" customHeight="1">
      <c r="B208" s="344"/>
      <c r="C208" s="319"/>
      <c r="D208" s="319"/>
      <c r="E208" s="319"/>
      <c r="F208" s="342"/>
      <c r="G208" s="319"/>
      <c r="H208" s="319"/>
      <c r="I208" s="319"/>
      <c r="J208" s="319"/>
      <c r="K208" s="367"/>
    </row>
    <row r="209" s="1" customFormat="1" ht="15" customHeight="1">
      <c r="B209" s="344"/>
      <c r="C209" s="319" t="s">
        <v>978</v>
      </c>
      <c r="D209" s="319"/>
      <c r="E209" s="319"/>
      <c r="F209" s="342" t="s">
        <v>81</v>
      </c>
      <c r="G209" s="319"/>
      <c r="H209" s="319" t="s">
        <v>1040</v>
      </c>
      <c r="I209" s="319"/>
      <c r="J209" s="319"/>
      <c r="K209" s="367"/>
    </row>
    <row r="210" s="1" customFormat="1" ht="15" customHeight="1">
      <c r="B210" s="344"/>
      <c r="C210" s="319"/>
      <c r="D210" s="319"/>
      <c r="E210" s="319"/>
      <c r="F210" s="342" t="s">
        <v>873</v>
      </c>
      <c r="G210" s="319"/>
      <c r="H210" s="319" t="s">
        <v>874</v>
      </c>
      <c r="I210" s="319"/>
      <c r="J210" s="319"/>
      <c r="K210" s="367"/>
    </row>
    <row r="211" s="1" customFormat="1" ht="15" customHeight="1">
      <c r="B211" s="344"/>
      <c r="C211" s="319"/>
      <c r="D211" s="319"/>
      <c r="E211" s="319"/>
      <c r="F211" s="342" t="s">
        <v>871</v>
      </c>
      <c r="G211" s="319"/>
      <c r="H211" s="319" t="s">
        <v>1041</v>
      </c>
      <c r="I211" s="319"/>
      <c r="J211" s="319"/>
      <c r="K211" s="367"/>
    </row>
    <row r="212" s="1" customFormat="1" ht="15" customHeight="1">
      <c r="B212" s="391"/>
      <c r="C212" s="319"/>
      <c r="D212" s="319"/>
      <c r="E212" s="319"/>
      <c r="F212" s="342" t="s">
        <v>875</v>
      </c>
      <c r="G212" s="380"/>
      <c r="H212" s="371" t="s">
        <v>876</v>
      </c>
      <c r="I212" s="371"/>
      <c r="J212" s="371"/>
      <c r="K212" s="392"/>
    </row>
    <row r="213" s="1" customFormat="1" ht="15" customHeight="1">
      <c r="B213" s="391"/>
      <c r="C213" s="319"/>
      <c r="D213" s="319"/>
      <c r="E213" s="319"/>
      <c r="F213" s="342" t="s">
        <v>877</v>
      </c>
      <c r="G213" s="380"/>
      <c r="H213" s="371" t="s">
        <v>1042</v>
      </c>
      <c r="I213" s="371"/>
      <c r="J213" s="371"/>
      <c r="K213" s="392"/>
    </row>
    <row r="214" s="1" customFormat="1" ht="15" customHeight="1">
      <c r="B214" s="391"/>
      <c r="C214" s="319"/>
      <c r="D214" s="319"/>
      <c r="E214" s="319"/>
      <c r="F214" s="342"/>
      <c r="G214" s="380"/>
      <c r="H214" s="371"/>
      <c r="I214" s="371"/>
      <c r="J214" s="371"/>
      <c r="K214" s="392"/>
    </row>
    <row r="215" s="1" customFormat="1" ht="15" customHeight="1">
      <c r="B215" s="391"/>
      <c r="C215" s="319" t="s">
        <v>1002</v>
      </c>
      <c r="D215" s="319"/>
      <c r="E215" s="319"/>
      <c r="F215" s="342">
        <v>1</v>
      </c>
      <c r="G215" s="380"/>
      <c r="H215" s="371" t="s">
        <v>1043</v>
      </c>
      <c r="I215" s="371"/>
      <c r="J215" s="371"/>
      <c r="K215" s="392"/>
    </row>
    <row r="216" s="1" customFormat="1" ht="15" customHeight="1">
      <c r="B216" s="391"/>
      <c r="C216" s="319"/>
      <c r="D216" s="319"/>
      <c r="E216" s="319"/>
      <c r="F216" s="342">
        <v>2</v>
      </c>
      <c r="G216" s="380"/>
      <c r="H216" s="371" t="s">
        <v>1044</v>
      </c>
      <c r="I216" s="371"/>
      <c r="J216" s="371"/>
      <c r="K216" s="392"/>
    </row>
    <row r="217" s="1" customFormat="1" ht="15" customHeight="1">
      <c r="B217" s="391"/>
      <c r="C217" s="319"/>
      <c r="D217" s="319"/>
      <c r="E217" s="319"/>
      <c r="F217" s="342">
        <v>3</v>
      </c>
      <c r="G217" s="380"/>
      <c r="H217" s="371" t="s">
        <v>1045</v>
      </c>
      <c r="I217" s="371"/>
      <c r="J217" s="371"/>
      <c r="K217" s="392"/>
    </row>
    <row r="218" s="1" customFormat="1" ht="15" customHeight="1">
      <c r="B218" s="391"/>
      <c r="C218" s="319"/>
      <c r="D218" s="319"/>
      <c r="E218" s="319"/>
      <c r="F218" s="342">
        <v>4</v>
      </c>
      <c r="G218" s="380"/>
      <c r="H218" s="371" t="s">
        <v>1046</v>
      </c>
      <c r="I218" s="371"/>
      <c r="J218" s="371"/>
      <c r="K218" s="392"/>
    </row>
    <row r="219" s="1" customFormat="1" ht="12.75" customHeight="1">
      <c r="B219" s="393"/>
      <c r="C219" s="394"/>
      <c r="D219" s="394"/>
      <c r="E219" s="394"/>
      <c r="F219" s="394"/>
      <c r="G219" s="394"/>
      <c r="H219" s="394"/>
      <c r="I219" s="394"/>
      <c r="J219" s="394"/>
      <c r="K219" s="39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DESKTOP-5GEEE19\W10</dc:creator>
  <cp:lastModifiedBy>DESKTOP-5GEEE19\W10</cp:lastModifiedBy>
  <dcterms:created xsi:type="dcterms:W3CDTF">2025-01-22T13:22:04Z</dcterms:created>
  <dcterms:modified xsi:type="dcterms:W3CDTF">2025-01-22T13:22:13Z</dcterms:modified>
</cp:coreProperties>
</file>