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20" windowWidth="29040" windowHeight="15840" activeTab="2"/>
  </bookViews>
  <sheets>
    <sheet name="Stavba" sheetId="1" r:id="rId1"/>
    <sheet name="VzorPolozky" sheetId="10" state="hidden" r:id="rId2"/>
    <sheet name="401 240830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'401 240830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'401 240830 Pol'!$A$1:$Y$84</definedName>
    <definedName name="_xlnm.Print_Area" localSheetId="0">Stavba!$A$1:$J$61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2" i="12"/>
  <c r="I12" i="12"/>
  <c r="K12" i="12"/>
  <c r="O12" i="12"/>
  <c r="Q12" i="12"/>
  <c r="V12" i="12"/>
  <c r="G14" i="12"/>
  <c r="I14" i="12"/>
  <c r="K14" i="12"/>
  <c r="M14" i="12"/>
  <c r="O14" i="12"/>
  <c r="Q14" i="12"/>
  <c r="V14" i="12"/>
  <c r="G16" i="12"/>
  <c r="M16" i="12" s="1"/>
  <c r="I16" i="12"/>
  <c r="K16" i="12"/>
  <c r="O16" i="12"/>
  <c r="Q16" i="12"/>
  <c r="V16" i="12"/>
  <c r="G18" i="12"/>
  <c r="I18" i="12"/>
  <c r="K18" i="12"/>
  <c r="O18" i="12"/>
  <c r="Q18" i="12"/>
  <c r="V18" i="12"/>
  <c r="G19" i="12"/>
  <c r="I19" i="12"/>
  <c r="K19" i="12"/>
  <c r="M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5" i="12"/>
  <c r="G44" i="12" s="1"/>
  <c r="I57" i="1" s="1"/>
  <c r="I45" i="12"/>
  <c r="I44" i="12" s="1"/>
  <c r="K45" i="12"/>
  <c r="K44" i="12" s="1"/>
  <c r="O45" i="12"/>
  <c r="O44" i="12" s="1"/>
  <c r="Q45" i="12"/>
  <c r="Q44" i="12" s="1"/>
  <c r="V45" i="12"/>
  <c r="V44" i="12" s="1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I65" i="12"/>
  <c r="K65" i="12"/>
  <c r="M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8" i="12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AE83" i="12"/>
  <c r="F42" i="1" s="1"/>
  <c r="I17" i="1"/>
  <c r="H43" i="1"/>
  <c r="Q8" i="12" l="1"/>
  <c r="Q11" i="12"/>
  <c r="AF83" i="12"/>
  <c r="G42" i="1" s="1"/>
  <c r="I42" i="1" s="1"/>
  <c r="O8" i="12"/>
  <c r="Q77" i="12"/>
  <c r="V74" i="12"/>
  <c r="G8" i="12"/>
  <c r="I53" i="1" s="1"/>
  <c r="M74" i="12"/>
  <c r="K8" i="12"/>
  <c r="O74" i="12"/>
  <c r="G74" i="12"/>
  <c r="I59" i="1" s="1"/>
  <c r="I19" i="1" s="1"/>
  <c r="M45" i="12"/>
  <c r="M44" i="12" s="1"/>
  <c r="V11" i="12"/>
  <c r="I11" i="12"/>
  <c r="V8" i="12"/>
  <c r="K74" i="12"/>
  <c r="V77" i="12"/>
  <c r="I77" i="12"/>
  <c r="O46" i="12"/>
  <c r="O31" i="12"/>
  <c r="G31" i="12"/>
  <c r="I56" i="1" s="1"/>
  <c r="K17" i="12"/>
  <c r="K11" i="12"/>
  <c r="F41" i="1"/>
  <c r="G77" i="12"/>
  <c r="I60" i="1" s="1"/>
  <c r="I20" i="1" s="1"/>
  <c r="V31" i="12"/>
  <c r="K31" i="12"/>
  <c r="V17" i="12"/>
  <c r="I17" i="12"/>
  <c r="O77" i="12"/>
  <c r="Q74" i="12"/>
  <c r="I74" i="12"/>
  <c r="V46" i="12"/>
  <c r="K46" i="12"/>
  <c r="I31" i="12"/>
  <c r="Q17" i="12"/>
  <c r="G17" i="12"/>
  <c r="I55" i="1" s="1"/>
  <c r="G11" i="12"/>
  <c r="I54" i="1" s="1"/>
  <c r="I8" i="12"/>
  <c r="F39" i="1"/>
  <c r="K77" i="12"/>
  <c r="G46" i="12"/>
  <c r="I58" i="1" s="1"/>
  <c r="Q46" i="12"/>
  <c r="I46" i="12"/>
  <c r="Q31" i="12"/>
  <c r="O17" i="12"/>
  <c r="O11" i="12"/>
  <c r="G39" i="1"/>
  <c r="G43" i="1" s="1"/>
  <c r="G25" i="1" s="1"/>
  <c r="M31" i="12"/>
  <c r="M8" i="12"/>
  <c r="M78" i="12"/>
  <c r="M77" i="12" s="1"/>
  <c r="M50" i="12"/>
  <c r="M46" i="12" s="1"/>
  <c r="M18" i="12"/>
  <c r="M17" i="12" s="1"/>
  <c r="M12" i="12"/>
  <c r="M11" i="12" s="1"/>
  <c r="J28" i="1"/>
  <c r="J26" i="1"/>
  <c r="G38" i="1"/>
  <c r="F38" i="1"/>
  <c r="J23" i="1"/>
  <c r="J24" i="1"/>
  <c r="J25" i="1"/>
  <c r="J27" i="1"/>
  <c r="E24" i="1"/>
  <c r="G24" i="1"/>
  <c r="E26" i="1"/>
  <c r="G26" i="1"/>
  <c r="G41" i="1" l="1"/>
  <c r="I18" i="1"/>
  <c r="I41" i="1"/>
  <c r="F43" i="1"/>
  <c r="G23" i="1" s="1"/>
  <c r="A27" i="1" s="1"/>
  <c r="A28" i="1" s="1"/>
  <c r="I39" i="1"/>
  <c r="I43" i="1" s="1"/>
  <c r="I61" i="1"/>
  <c r="I16" i="1"/>
  <c r="G83" i="12"/>
  <c r="G28" i="1" l="1"/>
  <c r="G27" i="1" s="1"/>
  <c r="G29" i="1" s="1"/>
  <c r="J59" i="1"/>
  <c r="J54" i="1"/>
  <c r="J57" i="1"/>
  <c r="J60" i="1"/>
  <c r="J56" i="1"/>
  <c r="J55" i="1"/>
  <c r="J58" i="1"/>
  <c r="J53" i="1"/>
  <c r="J42" i="1"/>
  <c r="J41" i="1"/>
  <c r="J39" i="1"/>
  <c r="J43" i="1" s="1"/>
  <c r="I21" i="1"/>
  <c r="J61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Marie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<sst xmlns="http://schemas.openxmlformats.org/spreadsheetml/2006/main" count="718" uniqueCount="272">
  <si>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</si>
  <si>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</si>
  <si>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</si>
  <si>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</si>
  <si>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</si>
  <si>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</si>
  <si>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</si>
  <si>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</si>
  <si>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</si>
  <si>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</si>
  <si>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</si>
  <si>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</si>
  <si>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</si>
  <si>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</si>
  <si>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</si>
  <si>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</si>
  <si>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</si>
  <si>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</si>
  <si>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</si>
  <si>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</si>
  <si>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</si>
  <si>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</si>
  <si>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</si>
  <si>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</si>
  <si>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</si>
  <si>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</si>
  <si>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</si>
  <si>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</si>
  <si>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</si>
  <si>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</si>
  <si>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</si>
  <si>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</si>
  <si>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</si>
  <si>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</si>
  <si>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</si>
  <si>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</si>
  <si>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</si>
  <si>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</si>
  <si>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</si>
  <si>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</si>
  <si>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</si>
  <si>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240830</t>
  </si>
  <si>
    <t>Veřejné osvětlení</t>
  </si>
  <si>
    <t>401</t>
  </si>
  <si>
    <t>Objekt:</t>
  </si>
  <si>
    <t>Rozpočet:</t>
  </si>
  <si>
    <t>Bílina - Nové VO lesní cesta z parku K\selka do ul. Na Výsluní</t>
  </si>
  <si>
    <t>Stavba</t>
  </si>
  <si>
    <t>Stavební objekt</t>
  </si>
  <si>
    <t>Celkem za stavbu</t>
  </si>
  <si>
    <t>CZK</t>
  </si>
  <si>
    <t>#POPS</t>
  </si>
  <si>
    <t>Popis stavby: 240830 - Bílina - Nové VO lesní cesta z parku K\selka do ul. Na Výsluní</t>
  </si>
  <si>
    <t>#POPO</t>
  </si>
  <si>
    <t>Popis objektu: 401 - Veřejné osvětlení</t>
  </si>
  <si>
    <t>#POPR</t>
  </si>
  <si>
    <t>Popis rozpočtu: 240830 - Veřejné osvětlení</t>
  </si>
  <si>
    <t>Rekapitulace dílů</t>
  </si>
  <si>
    <t>Typ dílu</t>
  </si>
  <si>
    <t>1</t>
  </si>
  <si>
    <t>Zemní práce</t>
  </si>
  <si>
    <t>5</t>
  </si>
  <si>
    <t>Komunikace</t>
  </si>
  <si>
    <t>M21</t>
  </si>
  <si>
    <t>Elektromontáže</t>
  </si>
  <si>
    <t>M210</t>
  </si>
  <si>
    <t>Materiál</t>
  </si>
  <si>
    <t>M211</t>
  </si>
  <si>
    <t>Demontáže</t>
  </si>
  <si>
    <t>M46</t>
  </si>
  <si>
    <t>Zemní práce při montážích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</si>
  <si>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</si>
  <si>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</si>
  <si>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</si>
  <si>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</si>
  <si>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</si>
  <si>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</si>
  <si>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</si>
  <si>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</si>
  <si>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</si>
  <si>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</si>
  <si>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</si>
  <si>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</si>
  <si>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</si>
  <si>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</si>
  <si>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</si>
  <si>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</si>
  <si>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</si>
  <si>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</si>
  <si>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</si>
  <si>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</si>
  <si>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</si>
  <si>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</si>
  <si>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</si>
  <si>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</si>
  <si>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</si>
  <si>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</si>
  <si>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</si>
  <si>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</si>
  <si>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</si>
  <si>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</si>
  <si>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</si>
  <si>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113109315R00</t>
  </si>
  <si>
    <t>Odstranění podkladů nebo krytů z betonu prostého, v ploše jednotlivě do 50 m2, tloušťka vrstvy 150 mm</t>
  </si>
  <si>
    <t>m2</t>
  </si>
  <si>
    <t>822-1</t>
  </si>
  <si>
    <t>RTS 25/ I</t>
  </si>
  <si>
    <t>RTS 24/ II</t>
  </si>
  <si>
    <t>Práce</t>
  </si>
  <si>
    <t>Běžná</t>
  </si>
  <si>
    <t>POL1_</t>
  </si>
  <si>
    <t>113111115R00</t>
  </si>
  <si>
    <t>Odstranění podkladů nebo krytů z kameniva zpevněného cementem, v ploše jednotlivě do 50 m2, tloušťka vrstvy 150 mm</t>
  </si>
  <si>
    <t>564251111R00</t>
  </si>
  <si>
    <t>Podklad nebo podsyp ze štěrkopísku tloušťka po zhutnění 150 mm</t>
  </si>
  <si>
    <t>RTS 24/ I</t>
  </si>
  <si>
    <t>s rozprostřením, vlhčením a zhutněním</t>
  </si>
  <si>
    <t>SPI</t>
  </si>
  <si>
    <t>567142115R00</t>
  </si>
  <si>
    <t>Podklad z kameniva zpevněného cementem SC C8/10, tloušťka po zhutnění 250 mm</t>
  </si>
  <si>
    <t>bez dilatačních spár, s rozprostřením a zhutněním, ošetřením povrchu podkladu vodou</t>
  </si>
  <si>
    <t>577141112R00</t>
  </si>
  <si>
    <t>Beton asfaltový s rozprostřením a zhutněním v pruhu šířky do 3 m, ACO 11+ nebo ACO 16+, tloušťky 50 mm, plochy přes 1000 m2</t>
  </si>
  <si>
    <t>210100001R00</t>
  </si>
  <si>
    <t>Ukončení vodičů  v rozvaděči včetně zapojení a vodičové koncovky,  , průřez do 2,5 mm2</t>
  </si>
  <si>
    <t>kus</t>
  </si>
  <si>
    <t>210202115R00</t>
  </si>
  <si>
    <t>Montáž svítidla veřejného osvětlení, parkového</t>
  </si>
  <si>
    <t>210204002R00</t>
  </si>
  <si>
    <t xml:space="preserve">Montáž stožáru veřejného osvětlení parkového, ocelového,  ,  </t>
  </si>
  <si>
    <t>POL1_9</t>
  </si>
  <si>
    <t>210204201R00</t>
  </si>
  <si>
    <t>Montáž stožárové elektrovýzbroje pro 1 okruh</t>
  </si>
  <si>
    <t>210220022RT1</t>
  </si>
  <si>
    <t>Montáž uzemňovacího vedení v zemi, včetně svorek, propojení a izolace spojů, z drátů ocelových pozinkovaných  (FeZn),  , včetně dodávky drátu průměru 10 mm</t>
  </si>
  <si>
    <t>m</t>
  </si>
  <si>
    <t>210220301RT2</t>
  </si>
  <si>
    <t>Montáž svorky hromosvodové včetně dodávky svorky spojovací (SS)</t>
  </si>
  <si>
    <t>210220302RT6</t>
  </si>
  <si>
    <t>Montáž svorky hromosvodové včetně dodávky svorky kovových částí d 3-12 mm (SP)</t>
  </si>
  <si>
    <t>210800015R00</t>
  </si>
  <si>
    <t xml:space="preserve">Montáž vodiče CYY, 10 mm2, uloženého v trubce,  </t>
  </si>
  <si>
    <t>210810005R00</t>
  </si>
  <si>
    <t>Montáž kabelu CYKY 750 V, 3 x 1,5 mm2, volně uloženého</t>
  </si>
  <si>
    <t>210810013R00</t>
  </si>
  <si>
    <t>Montáž kabelu CYKY 750 V, 4 x 10 mm2, volně uloženého</t>
  </si>
  <si>
    <t>210950201R00</t>
  </si>
  <si>
    <t xml:space="preserve">Vodiče, šňůry a kabely hliníkové příplatek na zatahování kabelů do tvárnicových tras s komorami nebo do kolektorů, váha kabelu do, 0,75 kg,  </t>
  </si>
  <si>
    <t>210100151U00</t>
  </si>
  <si>
    <t>Ukončení kabelů páska žíly 4x16mm2</t>
  </si>
  <si>
    <t>URS</t>
  </si>
  <si>
    <t>M 24</t>
  </si>
  <si>
    <t>905      R01</t>
  </si>
  <si>
    <t>Hzs-revize provoz.souboru a st.obj., Revize</t>
  </si>
  <si>
    <t>h</t>
  </si>
  <si>
    <t>Prav.M</t>
  </si>
  <si>
    <t>HZS</t>
  </si>
  <si>
    <t>POL10_0</t>
  </si>
  <si>
    <t>23170120R</t>
  </si>
  <si>
    <t>pěna PU; montážní, výplňová, izolační; tepelná odolnost -40 až 90 °C; přetíratelná; 0,75 l</t>
  </si>
  <si>
    <t>SPCM</t>
  </si>
  <si>
    <t>Specifikace</t>
  </si>
  <si>
    <t>POL3_</t>
  </si>
  <si>
    <t>316775512T</t>
  </si>
  <si>
    <t>ks</t>
  </si>
  <si>
    <t>Vlastní</t>
  </si>
  <si>
    <t>24_DOD</t>
  </si>
  <si>
    <t>31678611.9T</t>
  </si>
  <si>
    <t>Svorkovnice stožárová jednopojistková IP 43</t>
  </si>
  <si>
    <t>31678625T</t>
  </si>
  <si>
    <t>Svorkovnice stožárová v krytí min.IP20, pro přehod kabelů Al/Cu pr. 35/16 mm</t>
  </si>
  <si>
    <t>Soubor</t>
  </si>
  <si>
    <t>34111030R</t>
  </si>
  <si>
    <t>kabel CYKY; instalační; pro pevné uložení ve vnitřních a venk.prostorách v zemi, betonu; Cu plné holé jádro, tvar jádra RE-kulatý jednodrát; počet a průřez žil 3x1,5mm2; počet žil 3; teplota použití -30 až 70 °C; max.provoz.teplota při zkratu 160 °C; min.teplota pokládky -5 °C; průřez vodiče 1,5 mm2; samozhášivý; odolnost vůči UV záření; barva pláště černá</t>
  </si>
  <si>
    <t>POL3_1</t>
  </si>
  <si>
    <t>34111076R</t>
  </si>
  <si>
    <t>kabel CYKY; instalační; pro pevné uložení ve vnitřních a venk.prostorách v zemi, betonu; Cu plné holé jádro, tvar jádra RE-kulatý jednodrát; počet a průřez žil 4x10mm2; počet žil 4; teplota použití -30 až 70 °C; max.provoz.teplota při zkratu 160 °C; min.teplota pokládky -5 °C; průřez vodiče 10,0 mm2; samozhášivý; odolnost vůči UV záření; barva pláště černá</t>
  </si>
  <si>
    <t>34141304R</t>
  </si>
  <si>
    <t>vodič CYY; silový, propojovací jednožilový; pevné uložení; jádro Cu plné holé; počet žil 1; jmen.průřez jádra 10,00 mm2; vnější průměr max 7,2 mm; izolace PVC; tl. izolace 1,4 mm</t>
  </si>
  <si>
    <t>345-000504</t>
  </si>
  <si>
    <t>Pojistka 6A E27 komplet</t>
  </si>
  <si>
    <t>Indiv</t>
  </si>
  <si>
    <t>345-000600</t>
  </si>
  <si>
    <t>Trubička smršťovací z/žl RPZ 32/12</t>
  </si>
  <si>
    <t>348300419T</t>
  </si>
  <si>
    <t>Svítidlo LED MARUT S G2 L52 3k0 727 B504 C, 16,2 W</t>
  </si>
  <si>
    <t xml:space="preserve">ks    </t>
  </si>
  <si>
    <t>354364902T</t>
  </si>
  <si>
    <t>900 99-1111T</t>
  </si>
  <si>
    <t>Podružný materiál</t>
  </si>
  <si>
    <t>soubor</t>
  </si>
  <si>
    <t>VRN</t>
  </si>
  <si>
    <t>POL99_2</t>
  </si>
  <si>
    <t>Dem24</t>
  </si>
  <si>
    <t>460010011RT4</t>
  </si>
  <si>
    <t>Vytýčení trasy nn vedení v přehled.terénu, v obci, délka trasy nad 1000 m</t>
  </si>
  <si>
    <t>km</t>
  </si>
  <si>
    <t>460030071RT1</t>
  </si>
  <si>
    <t>Bourání živičných povrchů tl. vrstvy do 5 cm, v ploše do 5 m2</t>
  </si>
  <si>
    <t>460030081RT1</t>
  </si>
  <si>
    <t>Řezání spáry v asfaltu nebo betonu, v tloušťce vrstvy do 5 cm</t>
  </si>
  <si>
    <t>460050703RT1</t>
  </si>
  <si>
    <t>Jáma do 2 m3 pro stožár veřejného osvětlení, hor.3, ruční výkop jámy</t>
  </si>
  <si>
    <t>m3</t>
  </si>
  <si>
    <t>460080002R00</t>
  </si>
  <si>
    <t>Betonový základ do bednění</t>
  </si>
  <si>
    <t>460080101RT1</t>
  </si>
  <si>
    <t>Rozbourání betonového základu, vybourání betonu</t>
  </si>
  <si>
    <t>460100032R00</t>
  </si>
  <si>
    <t>Pouzdrový základ "Zelený utopenec" 600x600, v.500</t>
  </si>
  <si>
    <t>460110001R01</t>
  </si>
  <si>
    <t>Sonda pro vyhledání kabelů - výkop, 65 x 120  hor. 4</t>
  </si>
  <si>
    <t>460110101R01</t>
  </si>
  <si>
    <t>Sonda pro vyhledání kabelů - zához, 65 x 120 hor. 4</t>
  </si>
  <si>
    <t>460120002RT1</t>
  </si>
  <si>
    <t>Zához jámy, hornina třídy 3 - 4, upěchování a úprava povrchu</t>
  </si>
  <si>
    <t>460200163RT2</t>
  </si>
  <si>
    <t>Výkop kabelové rýhy 35/80 cm  hor.3, ruční výkop rýhy</t>
  </si>
  <si>
    <t>460420018RT1</t>
  </si>
  <si>
    <t>Zřízení kabelového lože v rýze š.do 35 cm z písku, tloušťka vrstvy 15 cm</t>
  </si>
  <si>
    <t>460490012RT1</t>
  </si>
  <si>
    <t>Fólie výstražná z PVC, šířka 33 cm, fólie PVC šířka 33 cm</t>
  </si>
  <si>
    <t>460510021RT1</t>
  </si>
  <si>
    <t>Kabelový prostup z plast.trub, DN do 10,5 cm, včetně dodávky trub DN 70</t>
  </si>
  <si>
    <t>460510021RT2</t>
  </si>
  <si>
    <t>Kabelový prostup z plast.trub, DN do 10,5 cm, včetně dodávky trub DN 110</t>
  </si>
  <si>
    <t>460570153R00</t>
  </si>
  <si>
    <t>Zához rýhy 35/70 cm, hornina třídy 3, se zhutněním</t>
  </si>
  <si>
    <t>460600001R00</t>
  </si>
  <si>
    <t>Naložení a odvoz zeminy</t>
  </si>
  <si>
    <t>460600002RT1</t>
  </si>
  <si>
    <t>Příplatek za odvoz za každých dalších 1000 m, nákladním automobilem</t>
  </si>
  <si>
    <t>460620006RT1</t>
  </si>
  <si>
    <t>Osetí povrchu trávou, včetně dodávky osiva</t>
  </si>
  <si>
    <t>460620013RT1</t>
  </si>
  <si>
    <t>Provizorní úprava terénu v přírodní hornině 3, ruční vyrovnání a zhutnění</t>
  </si>
  <si>
    <t>460961603T00</t>
  </si>
  <si>
    <t>Geodetické zaměření</t>
  </si>
  <si>
    <t xml:space="preserve">km    </t>
  </si>
  <si>
    <t>POL1_1</t>
  </si>
  <si>
    <t>460010025U00</t>
  </si>
  <si>
    <t>Vytyčení inženýrská síť zástavba</t>
  </si>
  <si>
    <t>460600061U00</t>
  </si>
  <si>
    <t>Odvoz suti -1km</t>
  </si>
  <si>
    <t>t</t>
  </si>
  <si>
    <t>460600071U00</t>
  </si>
  <si>
    <t>Příplatek k odvozu suti ZKD 1km</t>
  </si>
  <si>
    <t>0054T</t>
  </si>
  <si>
    <t>Poplatek za recyklaci suti</t>
  </si>
  <si>
    <t>POL99_8</t>
  </si>
  <si>
    <t>00586T</t>
  </si>
  <si>
    <t>Poplatek za skládku zeminy</t>
  </si>
  <si>
    <t xml:space="preserve">t     </t>
  </si>
  <si>
    <t>00595T</t>
  </si>
  <si>
    <t>prohloubení kabelové rýhy pro zemnící drát - 10x10 cm</t>
  </si>
  <si>
    <t>00563T</t>
  </si>
  <si>
    <t>Poplatek za zábor veřejného prostranství</t>
  </si>
  <si>
    <t xml:space="preserve">kč    </t>
  </si>
  <si>
    <t>005121010R</t>
  </si>
  <si>
    <t>Vybudování zařízení staveniště</t>
  </si>
  <si>
    <t>0001T</t>
  </si>
  <si>
    <t>Poplatek za recyklaci svítidel a zdrojů</t>
  </si>
  <si>
    <t>00750T</t>
  </si>
  <si>
    <t>Geodetické vytýčení stožárů dle souřadnic</t>
  </si>
  <si>
    <t>00560T</t>
  </si>
  <si>
    <t>Číslování stožárů</t>
  </si>
  <si>
    <t>005241010R</t>
  </si>
  <si>
    <t xml:space="preserve">Dokumentace skutečného provedení </t>
  </si>
  <si>
    <t>SUM</t>
  </si>
  <si>
    <t>END</t>
  </si>
  <si>
    <t>Stožár kuželový SKU 60/50/3 opatřený náterem v barvě RAL 7012</t>
  </si>
  <si>
    <t>Koncovka kabelová Skeldo KSCZ5X-10-25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</si>
</sst>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2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7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22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6" t="s">
        <v>39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">
      <c r="A2" s="2"/>
      <c r="B2" s="111" t="s">
        <v>22</v>
      </c>
      <c r="C2" s="112"/>
      <c r="D2" s="113" t="s">
        <v>41</v>
      </c>
      <c r="E2" s="114" t="s">
        <v>46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44</v>
      </c>
      <c r="C3" s="112"/>
      <c r="D3" s="118" t="s">
        <v>43</v>
      </c>
      <c r="E3" s="119" t="s">
        <v>42</v>
      </c>
      <c r="F3" s="120"/>
      <c r="G3" s="120"/>
      <c r="H3" s="120"/>
      <c r="I3" s="120"/>
      <c r="J3" s="121"/>
    </row>
    <row r="4" spans="1:15" ht="23.25" customHeight="1" x14ac:dyDescent="0.2">
      <c r="A4" s="110">
        <v>2349</v>
      </c>
      <c r="B4" s="122" t="s">
        <v>45</v>
      </c>
      <c r="C4" s="123"/>
      <c r="D4" s="124" t="s">
        <v>41</v>
      </c>
      <c r="E4" s="125" t="s">
        <v>42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40</v>
      </c>
      <c r="D5" s="91"/>
      <c r="E5" s="92"/>
      <c r="F5" s="92"/>
      <c r="G5" s="92"/>
      <c r="H5" s="18" t="s">
        <v>38</v>
      </c>
      <c r="I5" s="22"/>
      <c r="J5" s="8"/>
    </row>
    <row r="6" spans="1:15" ht="15.75" customHeight="1" x14ac:dyDescent="0.2">
      <c r="A6" s="2"/>
      <c r="B6" s="28"/>
      <c r="C6" s="55"/>
      <c r="D6" s="85"/>
      <c r="E6" s="93"/>
      <c r="F6" s="93"/>
      <c r="G6" s="93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4"/>
      <c r="F7" s="95"/>
      <c r="G7" s="95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8"/>
      <c r="E11" s="128"/>
      <c r="F11" s="128"/>
      <c r="G11" s="128"/>
      <c r="H11" s="18" t="s">
        <v>38</v>
      </c>
      <c r="I11" s="133"/>
      <c r="J11" s="8"/>
    </row>
    <row r="12" spans="1:15" ht="15.75" customHeight="1" x14ac:dyDescent="0.2">
      <c r="A12" s="2"/>
      <c r="B12" s="28"/>
      <c r="C12" s="55"/>
      <c r="D12" s="129"/>
      <c r="E12" s="129"/>
      <c r="F12" s="129"/>
      <c r="G12" s="129"/>
      <c r="H12" s="18" t="s">
        <v>34</v>
      </c>
      <c r="I12" s="133"/>
      <c r="J12" s="8"/>
    </row>
    <row r="13" spans="1:15" ht="15.75" customHeight="1" x14ac:dyDescent="0.2">
      <c r="A13" s="2"/>
      <c r="B13" s="29"/>
      <c r="C13" s="56"/>
      <c r="D13" s="132"/>
      <c r="E13" s="130"/>
      <c r="F13" s="131"/>
      <c r="G13" s="131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2"/>
      <c r="F16" s="83"/>
      <c r="G16" s="82"/>
      <c r="H16" s="83"/>
      <c r="I16" s="82">
        <f>SUMIF(F53:F60,A16,I53:I60)+SUMIF(F53:F60,"PSU",I53:I60)</f>
        <v>0</v>
      </c>
      <c r="J16" s="84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2"/>
      <c r="F17" s="83"/>
      <c r="G17" s="82"/>
      <c r="H17" s="83"/>
      <c r="I17" s="82">
        <f>SUMIF(F53:F60,A17,I53:I60)</f>
        <v>0</v>
      </c>
      <c r="J17" s="84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2"/>
      <c r="F18" s="83"/>
      <c r="G18" s="82"/>
      <c r="H18" s="83"/>
      <c r="I18" s="82">
        <f>SUMIF(F53:F60,A18,I53:I60)</f>
        <v>0</v>
      </c>
      <c r="J18" s="84"/>
    </row>
    <row r="19" spans="1:10" ht="23.25" customHeight="1" x14ac:dyDescent="0.2">
      <c r="A19" s="198" t="s">
        <v>71</v>
      </c>
      <c r="B19" s="38" t="s">
        <v>27</v>
      </c>
      <c r="C19" s="62"/>
      <c r="D19" s="63"/>
      <c r="E19" s="82"/>
      <c r="F19" s="83"/>
      <c r="G19" s="82"/>
      <c r="H19" s="83"/>
      <c r="I19" s="82">
        <f>SUMIF(F53:F60,A19,I53:I60)</f>
        <v>0</v>
      </c>
      <c r="J19" s="84"/>
    </row>
    <row r="20" spans="1:10" ht="23.25" customHeight="1" x14ac:dyDescent="0.2">
      <c r="A20" s="198" t="s">
        <v>72</v>
      </c>
      <c r="B20" s="38" t="s">
        <v>28</v>
      </c>
      <c r="C20" s="62"/>
      <c r="D20" s="63"/>
      <c r="E20" s="82"/>
      <c r="F20" s="83"/>
      <c r="G20" s="82"/>
      <c r="H20" s="83"/>
      <c r="I20" s="82">
        <f>SUMIF(F53:F60,A20,I53:I60)</f>
        <v>0</v>
      </c>
      <c r="J20" s="84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101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99">
        <f>ZakladDPHSniVypocet</f>
        <v>0</v>
      </c>
      <c r="H23" s="100"/>
      <c r="I23" s="100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7">
        <f>I23*E23/100</f>
        <v>0</v>
      </c>
      <c r="H24" s="98"/>
      <c r="I24" s="98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99">
        <f>ZakladDPHZaklVypocet</f>
        <v>0</v>
      </c>
      <c r="H25" s="100"/>
      <c r="I25" s="100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79">
        <f>I25*E25/100</f>
        <v>0</v>
      </c>
      <c r="H26" s="80"/>
      <c r="I26" s="80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1">
        <f>CenaCelkemBezDPH-(ZakladDPHSni+ZakladDPHZakl)</f>
        <v>0</v>
      </c>
      <c r="H27" s="81"/>
      <c r="I27" s="81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7" t="s">
        <v>23</v>
      </c>
      <c r="C28" s="168"/>
      <c r="D28" s="168"/>
      <c r="E28" s="169"/>
      <c r="F28" s="170"/>
      <c r="G28" s="171">
        <f>A27</f>
        <v>0</v>
      </c>
      <c r="H28" s="171"/>
      <c r="I28" s="171"/>
      <c r="J28" s="172" t="str">
        <f t="shared" si="0"/>
        <v>CZK</v>
      </c>
    </row>
    <row r="29" spans="1:10" ht="27.75" hidden="1" customHeight="1" thickBot="1" x14ac:dyDescent="0.25">
      <c r="A29" s="2"/>
      <c r="B29" s="167" t="s">
        <v>35</v>
      </c>
      <c r="C29" s="173"/>
      <c r="D29" s="173"/>
      <c r="E29" s="173"/>
      <c r="F29" s="174"/>
      <c r="G29" s="175">
        <f>ZakladDPHSni+DPHSni+ZakladDPHZakl+DPHZakl+Zaokrouhleni</f>
        <v>0</v>
      </c>
      <c r="H29" s="175"/>
      <c r="I29" s="175"/>
      <c r="J29" s="176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2"/>
      <c r="E34" s="103"/>
      <c r="G34" s="104"/>
      <c r="H34" s="105"/>
      <c r="I34" s="105"/>
      <c r="J34" s="25"/>
    </row>
    <row r="35" spans="1:10" ht="12.75" customHeight="1" x14ac:dyDescent="0.2">
      <c r="A35" s="2"/>
      <c r="B35" s="2"/>
      <c r="D35" s="96" t="s">
        <v>2</v>
      </c>
      <c r="E35" s="9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6" t="s">
        <v>16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hidden="1" customHeight="1" x14ac:dyDescent="0.2">
      <c r="A38" s="135" t="s">
        <v>37</v>
      </c>
      <c r="B38" s="140" t="s">
        <v>17</v>
      </c>
      <c r="C38" s="141" t="s">
        <v>5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18</v>
      </c>
      <c r="I38" s="144" t="s">
        <v>1</v>
      </c>
      <c r="J38" s="145" t="s">
        <v>0</v>
      </c>
    </row>
    <row r="39" spans="1:10" ht="25.5" hidden="1" customHeight="1" x14ac:dyDescent="0.2">
      <c r="A39" s="135">
        <v>1</v>
      </c>
      <c r="B39" s="146" t="s">
        <v>47</v>
      </c>
      <c r="C39" s="147"/>
      <c r="D39" s="147"/>
      <c r="E39" s="147"/>
      <c r="F39" s="148">
        <f>'401 240830 Pol'!AE83</f>
        <v>0</v>
      </c>
      <c r="G39" s="149">
        <f>'401 240830 Pol'!AF83</f>
        <v>0</v>
      </c>
      <c r="H39" s="150"/>
      <c r="I39" s="151">
        <f>F39+G39+H39</f>
        <v>0</v>
      </c>
      <c r="J39" s="152" t="str">
        <f>IF(CenaCelkemVypocet=0,"",I39/CenaCelkemVypocet*100)</f>
        <v/>
      </c>
    </row>
    <row r="40" spans="1:10" ht="25.5" hidden="1" customHeight="1" x14ac:dyDescent="0.2">
      <c r="A40" s="135">
        <v>2</v>
      </c>
      <c r="B40" s="153"/>
      <c r="C40" s="154" t="s">
        <v>48</v>
      </c>
      <c r="D40" s="154"/>
      <c r="E40" s="154"/>
      <c r="F40" s="155"/>
      <c r="G40" s="156"/>
      <c r="H40" s="156"/>
      <c r="I40" s="157"/>
      <c r="J40" s="158"/>
    </row>
    <row r="41" spans="1:10" ht="25.5" hidden="1" customHeight="1" x14ac:dyDescent="0.2">
      <c r="A41" s="135">
        <v>2</v>
      </c>
      <c r="B41" s="153" t="s">
        <v>43</v>
      </c>
      <c r="C41" s="154" t="s">
        <v>42</v>
      </c>
      <c r="D41" s="154"/>
      <c r="E41" s="154"/>
      <c r="F41" s="155">
        <f>'401 240830 Pol'!AE83</f>
        <v>0</v>
      </c>
      <c r="G41" s="156">
        <f>'401 240830 Pol'!AF83</f>
        <v>0</v>
      </c>
      <c r="H41" s="156"/>
      <c r="I41" s="157">
        <f>F41+G41+H41</f>
        <v>0</v>
      </c>
      <c r="J41" s="158" t="str">
        <f>IF(CenaCelkemVypocet=0,"",I41/CenaCelkemVypocet*100)</f>
        <v/>
      </c>
    </row>
    <row r="42" spans="1:10" ht="25.5" hidden="1" customHeight="1" x14ac:dyDescent="0.2">
      <c r="A42" s="135">
        <v>3</v>
      </c>
      <c r="B42" s="159" t="s">
        <v>41</v>
      </c>
      <c r="C42" s="147" t="s">
        <v>42</v>
      </c>
      <c r="D42" s="147"/>
      <c r="E42" s="147"/>
      <c r="F42" s="160">
        <f>'401 240830 Pol'!AE83</f>
        <v>0</v>
      </c>
      <c r="G42" s="150">
        <f>'401 240830 Pol'!AF83</f>
        <v>0</v>
      </c>
      <c r="H42" s="150"/>
      <c r="I42" s="151">
        <f>F42+G42+H42</f>
        <v>0</v>
      </c>
      <c r="J42" s="152" t="str">
        <f>IF(CenaCelkemVypocet=0,"",I42/CenaCelkemVypocet*100)</f>
        <v/>
      </c>
    </row>
    <row r="43" spans="1:10" ht="25.5" hidden="1" customHeight="1" x14ac:dyDescent="0.2">
      <c r="A43" s="135"/>
      <c r="B43" s="161" t="s">
        <v>49</v>
      </c>
      <c r="C43" s="162"/>
      <c r="D43" s="162"/>
      <c r="E43" s="162"/>
      <c r="F43" s="163">
        <f>SUMIF(A39:A42,"=1",F39:F42)</f>
        <v>0</v>
      </c>
      <c r="G43" s="164">
        <f>SUMIF(A39:A42,"=1",G39:G42)</f>
        <v>0</v>
      </c>
      <c r="H43" s="164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5" spans="1:10" x14ac:dyDescent="0.2">
      <c r="A45" t="s">
        <v>51</v>
      </c>
      <c r="B45" t="s">
        <v>52</v>
      </c>
    </row>
    <row r="46" spans="1:10" x14ac:dyDescent="0.2">
      <c r="A46" t="s">
        <v>53</v>
      </c>
      <c r="B46" t="s">
        <v>54</v>
      </c>
    </row>
    <row r="47" spans="1:10" x14ac:dyDescent="0.2">
      <c r="A47" t="s">
        <v>55</v>
      </c>
      <c r="B47" t="s">
        <v>56</v>
      </c>
    </row>
    <row r="50" spans="1:10" ht="15.75" x14ac:dyDescent="0.25">
      <c r="B50" s="177" t="s">
        <v>57</v>
      </c>
    </row>
    <row r="52" spans="1:10" ht="25.5" customHeight="1" x14ac:dyDescent="0.2">
      <c r="A52" s="179"/>
      <c r="B52" s="182" t="s">
        <v>17</v>
      </c>
      <c r="C52" s="182" t="s">
        <v>5</v>
      </c>
      <c r="D52" s="183"/>
      <c r="E52" s="183"/>
      <c r="F52" s="184" t="s">
        <v>58</v>
      </c>
      <c r="G52" s="184"/>
      <c r="H52" s="184"/>
      <c r="I52" s="184" t="s">
        <v>29</v>
      </c>
      <c r="J52" s="184" t="s">
        <v>0</v>
      </c>
    </row>
    <row r="53" spans="1:10" ht="36.75" customHeight="1" x14ac:dyDescent="0.2">
      <c r="A53" s="180"/>
      <c r="B53" s="185" t="s">
        <v>59</v>
      </c>
      <c r="C53" s="186" t="s">
        <v>60</v>
      </c>
      <c r="D53" s="187"/>
      <c r="E53" s="187"/>
      <c r="F53" s="194" t="s">
        <v>24</v>
      </c>
      <c r="G53" s="195"/>
      <c r="H53" s="195"/>
      <c r="I53" s="195">
        <f>'401 240830 Pol'!G8</f>
        <v>0</v>
      </c>
      <c r="J53" s="191" t="str">
        <f>IF(I61=0,"",I53/I61*100)</f>
        <v/>
      </c>
    </row>
    <row r="54" spans="1:10" ht="36.75" customHeight="1" x14ac:dyDescent="0.2">
      <c r="A54" s="180"/>
      <c r="B54" s="185" t="s">
        <v>61</v>
      </c>
      <c r="C54" s="186" t="s">
        <v>62</v>
      </c>
      <c r="D54" s="187"/>
      <c r="E54" s="187"/>
      <c r="F54" s="194" t="s">
        <v>24</v>
      </c>
      <c r="G54" s="195"/>
      <c r="H54" s="195"/>
      <c r="I54" s="195">
        <f>'401 240830 Pol'!G11</f>
        <v>0</v>
      </c>
      <c r="J54" s="191" t="str">
        <f>IF(I61=0,"",I54/I61*100)</f>
        <v/>
      </c>
    </row>
    <row r="55" spans="1:10" ht="36.75" customHeight="1" x14ac:dyDescent="0.2">
      <c r="A55" s="180"/>
      <c r="B55" s="185" t="s">
        <v>63</v>
      </c>
      <c r="C55" s="186" t="s">
        <v>64</v>
      </c>
      <c r="D55" s="187"/>
      <c r="E55" s="187"/>
      <c r="F55" s="194" t="s">
        <v>26</v>
      </c>
      <c r="G55" s="195"/>
      <c r="H55" s="195"/>
      <c r="I55" s="195">
        <f>'401 240830 Pol'!G17</f>
        <v>0</v>
      </c>
      <c r="J55" s="191" t="str">
        <f>IF(I61=0,"",I55/I61*100)</f>
        <v/>
      </c>
    </row>
    <row r="56" spans="1:10" ht="36.75" customHeight="1" x14ac:dyDescent="0.2">
      <c r="A56" s="180"/>
      <c r="B56" s="185" t="s">
        <v>65</v>
      </c>
      <c r="C56" s="186" t="s">
        <v>66</v>
      </c>
      <c r="D56" s="187"/>
      <c r="E56" s="187"/>
      <c r="F56" s="194" t="s">
        <v>26</v>
      </c>
      <c r="G56" s="195"/>
      <c r="H56" s="195"/>
      <c r="I56" s="195">
        <f>'401 240830 Pol'!G31</f>
        <v>0</v>
      </c>
      <c r="J56" s="191" t="str">
        <f>IF(I61=0,"",I56/I61*100)</f>
        <v/>
      </c>
    </row>
    <row r="57" spans="1:10" ht="36.75" customHeight="1" x14ac:dyDescent="0.2">
      <c r="A57" s="180"/>
      <c r="B57" s="185" t="s">
        <v>67</v>
      </c>
      <c r="C57" s="186" t="s">
        <v>68</v>
      </c>
      <c r="D57" s="187"/>
      <c r="E57" s="187"/>
      <c r="F57" s="194" t="s">
        <v>26</v>
      </c>
      <c r="G57" s="195"/>
      <c r="H57" s="195"/>
      <c r="I57" s="195">
        <f>'401 240830 Pol'!G44</f>
        <v>0</v>
      </c>
      <c r="J57" s="191" t="str">
        <f>IF(I61=0,"",I57/I61*100)</f>
        <v/>
      </c>
    </row>
    <row r="58" spans="1:10" ht="36.75" customHeight="1" x14ac:dyDescent="0.2">
      <c r="A58" s="180"/>
      <c r="B58" s="185" t="s">
        <v>69</v>
      </c>
      <c r="C58" s="186" t="s">
        <v>70</v>
      </c>
      <c r="D58" s="187"/>
      <c r="E58" s="187"/>
      <c r="F58" s="194" t="s">
        <v>26</v>
      </c>
      <c r="G58" s="195"/>
      <c r="H58" s="195"/>
      <c r="I58" s="195">
        <f>'401 240830 Pol'!G46</f>
        <v>0</v>
      </c>
      <c r="J58" s="191" t="str">
        <f>IF(I61=0,"",I58/I61*100)</f>
        <v/>
      </c>
    </row>
    <row r="59" spans="1:10" ht="36.75" customHeight="1" x14ac:dyDescent="0.2">
      <c r="A59" s="180"/>
      <c r="B59" s="185" t="s">
        <v>71</v>
      </c>
      <c r="C59" s="186" t="s">
        <v>27</v>
      </c>
      <c r="D59" s="187"/>
      <c r="E59" s="187"/>
      <c r="F59" s="194" t="s">
        <v>71</v>
      </c>
      <c r="G59" s="195"/>
      <c r="H59" s="195"/>
      <c r="I59" s="195">
        <f>'401 240830 Pol'!G74</f>
        <v>0</v>
      </c>
      <c r="J59" s="191" t="str">
        <f>IF(I61=0,"",I59/I61*100)</f>
        <v/>
      </c>
    </row>
    <row r="60" spans="1:10" ht="36.75" customHeight="1" x14ac:dyDescent="0.2">
      <c r="A60" s="180"/>
      <c r="B60" s="185" t="s">
        <v>72</v>
      </c>
      <c r="C60" s="186" t="s">
        <v>28</v>
      </c>
      <c r="D60" s="187"/>
      <c r="E60" s="187"/>
      <c r="F60" s="194" t="s">
        <v>72</v>
      </c>
      <c r="G60" s="195"/>
      <c r="H60" s="195"/>
      <c r="I60" s="195">
        <f>'401 240830 Pol'!G77</f>
        <v>0</v>
      </c>
      <c r="J60" s="191" t="str">
        <f>IF(I61=0,"",I60/I61*100)</f>
        <v/>
      </c>
    </row>
    <row r="61" spans="1:10" ht="25.5" customHeight="1" x14ac:dyDescent="0.2">
      <c r="A61" s="181"/>
      <c r="B61" s="188" t="s">
        <v>1</v>
      </c>
      <c r="C61" s="189"/>
      <c r="D61" s="190"/>
      <c r="E61" s="190"/>
      <c r="F61" s="196"/>
      <c r="G61" s="197"/>
      <c r="H61" s="197"/>
      <c r="I61" s="197">
        <f>SUM(I53:I60)</f>
        <v>0</v>
      </c>
      <c r="J61" s="192">
        <f>SUM(J53:J60)</f>
        <v>0</v>
      </c>
    </row>
    <row r="62" spans="1:10" x14ac:dyDescent="0.2">
      <c r="F62" s="134"/>
      <c r="G62" s="134"/>
      <c r="H62" s="134"/>
      <c r="I62" s="134"/>
      <c r="J62" s="193"/>
    </row>
    <row r="63" spans="1:10" x14ac:dyDescent="0.2">
      <c r="F63" s="134"/>
      <c r="G63" s="134"/>
      <c r="H63" s="134"/>
      <c r="I63" s="134"/>
      <c r="J63" s="193"/>
    </row>
    <row r="64" spans="1:10" x14ac:dyDescent="0.2">
      <c r="F64" s="134"/>
      <c r="G64" s="134"/>
      <c r="H64" s="134"/>
      <c r="I64" s="134"/>
      <c r="J64" s="193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6" t="s">
        <v>6</v>
      </c>
      <c r="B1" s="106"/>
      <c r="C1" s="107"/>
      <c r="D1" s="106"/>
      <c r="E1" s="106"/>
      <c r="F1" s="106"/>
      <c r="G1" s="106"/>
    </row>
    <row r="2" spans="1:7" ht="24.95" customHeight="1" x14ac:dyDescent="0.2">
      <c r="A2" s="50" t="s">
        <v>7</v>
      </c>
      <c r="B2" s="49"/>
      <c r="C2" s="108"/>
      <c r="D2" s="108"/>
      <c r="E2" s="108"/>
      <c r="F2" s="108"/>
      <c r="G2" s="109"/>
    </row>
    <row r="3" spans="1:7" ht="24.95" customHeight="1" x14ac:dyDescent="0.2">
      <c r="A3" s="50" t="s">
        <v>8</v>
      </c>
      <c r="B3" s="49"/>
      <c r="C3" s="108"/>
      <c r="D3" s="108"/>
      <c r="E3" s="108"/>
      <c r="F3" s="108"/>
      <c r="G3" s="109"/>
    </row>
    <row r="4" spans="1:7" ht="24.95" customHeight="1" x14ac:dyDescent="0.2">
      <c r="A4" s="50" t="s">
        <v>9</v>
      </c>
      <c r="B4" s="49"/>
      <c r="C4" s="108"/>
      <c r="D4" s="108"/>
      <c r="E4" s="108"/>
      <c r="F4" s="108"/>
      <c r="G4" s="109"/>
    </row>
    <row r="5" spans="1:7" x14ac:dyDescent="0.2">
      <c r="B5" s="4"/>
      <c r="C5" s="5"/>
      <c r="D5" s="6"/>
    </row>
  </sheetData>
  <sheetProtection password="9EFD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95"/>
  <sheetViews>
    <sheetView tabSelected="1" workbookViewId="0">
      <pane ySplit="7" topLeftCell="A8" activePane="bottomLeft" state="frozen"/>
      <selection pane="bottomLeft" activeCell="A82" sqref="A82:XFD82"/>
    </sheetView>
  </sheetViews>
  <sheetFormatPr defaultRowHeight="12.75" outlineLevelRow="2" x14ac:dyDescent="0.2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9" t="s">
        <v>73</v>
      </c>
      <c r="B1" s="199"/>
      <c r="C1" s="199"/>
      <c r="D1" s="199"/>
      <c r="E1" s="199"/>
      <c r="F1" s="199"/>
      <c r="G1" s="199"/>
      <c r="AG1" t="s">
        <v>74</v>
      </c>
    </row>
    <row r="2" spans="1:60" ht="24.95" customHeight="1" x14ac:dyDescent="0.2">
      <c r="A2" s="200" t="s">
        <v>7</v>
      </c>
      <c r="B2" s="49" t="s">
        <v>41</v>
      </c>
      <c r="C2" s="203" t="s">
        <v>46</v>
      </c>
      <c r="D2" s="201"/>
      <c r="E2" s="201"/>
      <c r="F2" s="201"/>
      <c r="G2" s="202"/>
      <c r="AG2" t="s">
        <v>75</v>
      </c>
    </row>
    <row r="3" spans="1:60" ht="24.95" customHeight="1" x14ac:dyDescent="0.2">
      <c r="A3" s="200" t="s">
        <v>8</v>
      </c>
      <c r="B3" s="49" t="s">
        <v>43</v>
      </c>
      <c r="C3" s="203" t="s">
        <v>42</v>
      </c>
      <c r="D3" s="201"/>
      <c r="E3" s="201"/>
      <c r="F3" s="201"/>
      <c r="G3" s="202"/>
      <c r="AC3" s="178" t="s">
        <v>75</v>
      </c>
      <c r="AG3" t="s">
        <v>76</v>
      </c>
    </row>
    <row r="4" spans="1:60" ht="24.95" customHeight="1" x14ac:dyDescent="0.2">
      <c r="A4" s="204" t="s">
        <v>9</v>
      </c>
      <c r="B4" s="205" t="s">
        <v>41</v>
      </c>
      <c r="C4" s="206" t="s">
        <v>42</v>
      </c>
      <c r="D4" s="207"/>
      <c r="E4" s="207"/>
      <c r="F4" s="207"/>
      <c r="G4" s="208"/>
      <c r="AG4" t="s">
        <v>77</v>
      </c>
    </row>
    <row r="5" spans="1:60" x14ac:dyDescent="0.2">
      <c r="D5" s="10"/>
    </row>
    <row r="6" spans="1:60" ht="38.25" x14ac:dyDescent="0.2">
      <c r="A6" s="210" t="s">
        <v>78</v>
      </c>
      <c r="B6" s="212" t="s">
        <v>79</v>
      </c>
      <c r="C6" s="212" t="s">
        <v>80</v>
      </c>
      <c r="D6" s="211" t="s">
        <v>81</v>
      </c>
      <c r="E6" s="210" t="s">
        <v>82</v>
      </c>
      <c r="F6" s="209" t="s">
        <v>83</v>
      </c>
      <c r="G6" s="210" t="s">
        <v>29</v>
      </c>
      <c r="H6" s="213" t="s">
        <v>30</v>
      </c>
      <c r="I6" s="213" t="s">
        <v>84</v>
      </c>
      <c r="J6" s="213" t="s">
        <v>31</v>
      </c>
      <c r="K6" s="213" t="s">
        <v>85</v>
      </c>
      <c r="L6" s="213" t="s">
        <v>86</v>
      </c>
      <c r="M6" s="213" t="s">
        <v>87</v>
      </c>
      <c r="N6" s="213" t="s">
        <v>88</v>
      </c>
      <c r="O6" s="213" t="s">
        <v>89</v>
      </c>
      <c r="P6" s="213" t="s">
        <v>90</v>
      </c>
      <c r="Q6" s="213" t="s">
        <v>91</v>
      </c>
      <c r="R6" s="213" t="s">
        <v>92</v>
      </c>
      <c r="S6" s="213" t="s">
        <v>93</v>
      </c>
      <c r="T6" s="213" t="s">
        <v>94</v>
      </c>
      <c r="U6" s="213" t="s">
        <v>95</v>
      </c>
      <c r="V6" s="213" t="s">
        <v>96</v>
      </c>
      <c r="W6" s="213" t="s">
        <v>97</v>
      </c>
      <c r="X6" s="213" t="s">
        <v>98</v>
      </c>
      <c r="Y6" s="213" t="s">
        <v>99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26" t="s">
        <v>100</v>
      </c>
      <c r="B8" s="227" t="s">
        <v>59</v>
      </c>
      <c r="C8" s="248" t="s">
        <v>60</v>
      </c>
      <c r="D8" s="228"/>
      <c r="E8" s="229"/>
      <c r="F8" s="230"/>
      <c r="G8" s="230">
        <f>SUMIF(AG9:AG10,"&lt;&gt;NOR",G9:G10)</f>
        <v>0</v>
      </c>
      <c r="H8" s="230"/>
      <c r="I8" s="230">
        <f>SUM(I9:I10)</f>
        <v>0</v>
      </c>
      <c r="J8" s="230"/>
      <c r="K8" s="230">
        <f>SUM(K9:K10)</f>
        <v>0</v>
      </c>
      <c r="L8" s="230"/>
      <c r="M8" s="230">
        <f>SUM(M9:M10)</f>
        <v>0</v>
      </c>
      <c r="N8" s="229"/>
      <c r="O8" s="229">
        <f>SUM(O9:O10)</f>
        <v>0</v>
      </c>
      <c r="P8" s="229"/>
      <c r="Q8" s="229">
        <f>SUM(Q9:Q10)</f>
        <v>2.9699999999999998</v>
      </c>
      <c r="R8" s="230"/>
      <c r="S8" s="230"/>
      <c r="T8" s="231"/>
      <c r="U8" s="225"/>
      <c r="V8" s="225">
        <f>SUM(V9:V10)</f>
        <v>7.07</v>
      </c>
      <c r="W8" s="225"/>
      <c r="X8" s="225"/>
      <c r="Y8" s="225"/>
      <c r="AG8" t="s">
        <v>101</v>
      </c>
    </row>
    <row r="9" spans="1:60" ht="22.5" outlineLevel="1" x14ac:dyDescent="0.2">
      <c r="A9" s="240">
        <v>1</v>
      </c>
      <c r="B9" s="241" t="s">
        <v>102</v>
      </c>
      <c r="C9" s="249" t="s">
        <v>103</v>
      </c>
      <c r="D9" s="242" t="s">
        <v>104</v>
      </c>
      <c r="E9" s="243">
        <v>4</v>
      </c>
      <c r="F9" s="244"/>
      <c r="G9" s="245">
        <f>ROUND(E9*F9,2)</f>
        <v>0</v>
      </c>
      <c r="H9" s="244"/>
      <c r="I9" s="245">
        <f>ROUND(E9*H9,2)</f>
        <v>0</v>
      </c>
      <c r="J9" s="244"/>
      <c r="K9" s="245">
        <f>ROUND(E9*J9,2)</f>
        <v>0</v>
      </c>
      <c r="L9" s="245">
        <v>21</v>
      </c>
      <c r="M9" s="245">
        <f>G9*(1+L9/100)</f>
        <v>0</v>
      </c>
      <c r="N9" s="243">
        <v>0</v>
      </c>
      <c r="O9" s="243">
        <f>ROUND(E9*N9,2)</f>
        <v>0</v>
      </c>
      <c r="P9" s="243">
        <v>0.36</v>
      </c>
      <c r="Q9" s="243">
        <f>ROUND(E9*P9,2)</f>
        <v>1.44</v>
      </c>
      <c r="R9" s="245" t="s">
        <v>105</v>
      </c>
      <c r="S9" s="245" t="s">
        <v>106</v>
      </c>
      <c r="T9" s="246" t="s">
        <v>107</v>
      </c>
      <c r="U9" s="224">
        <v>1.2270000000000001</v>
      </c>
      <c r="V9" s="224">
        <f>ROUND(E9*U9,2)</f>
        <v>4.91</v>
      </c>
      <c r="W9" s="224"/>
      <c r="X9" s="224" t="s">
        <v>108</v>
      </c>
      <c r="Y9" s="224" t="s">
        <v>109</v>
      </c>
      <c r="Z9" s="214"/>
      <c r="AA9" s="214"/>
      <c r="AB9" s="214"/>
      <c r="AC9" s="214"/>
      <c r="AD9" s="214"/>
      <c r="AE9" s="214"/>
      <c r="AF9" s="214"/>
      <c r="AG9" s="214" t="s">
        <v>110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ht="22.5" outlineLevel="1" x14ac:dyDescent="0.2">
      <c r="A10" s="240">
        <v>2</v>
      </c>
      <c r="B10" s="241" t="s">
        <v>111</v>
      </c>
      <c r="C10" s="249" t="s">
        <v>112</v>
      </c>
      <c r="D10" s="242" t="s">
        <v>104</v>
      </c>
      <c r="E10" s="243">
        <v>4</v>
      </c>
      <c r="F10" s="244"/>
      <c r="G10" s="245">
        <f>ROUND(E10*F10,2)</f>
        <v>0</v>
      </c>
      <c r="H10" s="244"/>
      <c r="I10" s="245">
        <f>ROUND(E10*H10,2)</f>
        <v>0</v>
      </c>
      <c r="J10" s="244"/>
      <c r="K10" s="245">
        <f>ROUND(E10*J10,2)</f>
        <v>0</v>
      </c>
      <c r="L10" s="245">
        <v>21</v>
      </c>
      <c r="M10" s="245">
        <f>G10*(1+L10/100)</f>
        <v>0</v>
      </c>
      <c r="N10" s="243">
        <v>0</v>
      </c>
      <c r="O10" s="243">
        <f>ROUND(E10*N10,2)</f>
        <v>0</v>
      </c>
      <c r="P10" s="243">
        <v>0.38313999999999998</v>
      </c>
      <c r="Q10" s="243">
        <f>ROUND(E10*P10,2)</f>
        <v>1.53</v>
      </c>
      <c r="R10" s="245" t="s">
        <v>105</v>
      </c>
      <c r="S10" s="245" t="s">
        <v>106</v>
      </c>
      <c r="T10" s="246" t="s">
        <v>107</v>
      </c>
      <c r="U10" s="224">
        <v>0.54</v>
      </c>
      <c r="V10" s="224">
        <f>ROUND(E10*U10,2)</f>
        <v>2.16</v>
      </c>
      <c r="W10" s="224"/>
      <c r="X10" s="224" t="s">
        <v>108</v>
      </c>
      <c r="Y10" s="224" t="s">
        <v>109</v>
      </c>
      <c r="Z10" s="214"/>
      <c r="AA10" s="214"/>
      <c r="AB10" s="214"/>
      <c r="AC10" s="214"/>
      <c r="AD10" s="214"/>
      <c r="AE10" s="214"/>
      <c r="AF10" s="214"/>
      <c r="AG10" s="214" t="s">
        <v>110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x14ac:dyDescent="0.2">
      <c r="A11" s="226" t="s">
        <v>100</v>
      </c>
      <c r="B11" s="227" t="s">
        <v>61</v>
      </c>
      <c r="C11" s="248" t="s">
        <v>62</v>
      </c>
      <c r="D11" s="228"/>
      <c r="E11" s="229"/>
      <c r="F11" s="230"/>
      <c r="G11" s="230">
        <f>SUMIF(AG12:AG16,"&lt;&gt;NOR",G12:G16)</f>
        <v>0</v>
      </c>
      <c r="H11" s="230"/>
      <c r="I11" s="230">
        <f>SUM(I12:I16)</f>
        <v>0</v>
      </c>
      <c r="J11" s="230"/>
      <c r="K11" s="230">
        <f>SUM(K12:K16)</f>
        <v>0</v>
      </c>
      <c r="L11" s="230"/>
      <c r="M11" s="230">
        <f>SUM(M12:M16)</f>
        <v>0</v>
      </c>
      <c r="N11" s="229"/>
      <c r="O11" s="229">
        <f>SUM(O12:O16)</f>
        <v>4.54</v>
      </c>
      <c r="P11" s="229"/>
      <c r="Q11" s="229">
        <f>SUM(Q12:Q16)</f>
        <v>0</v>
      </c>
      <c r="R11" s="230"/>
      <c r="S11" s="230"/>
      <c r="T11" s="231"/>
      <c r="U11" s="225"/>
      <c r="V11" s="225">
        <f>SUM(V12:V16)</f>
        <v>0.6</v>
      </c>
      <c r="W11" s="225"/>
      <c r="X11" s="225"/>
      <c r="Y11" s="225"/>
      <c r="AG11" t="s">
        <v>101</v>
      </c>
    </row>
    <row r="12" spans="1:60" outlineLevel="1" x14ac:dyDescent="0.2">
      <c r="A12" s="233">
        <v>3</v>
      </c>
      <c r="B12" s="234" t="s">
        <v>113</v>
      </c>
      <c r="C12" s="250" t="s">
        <v>114</v>
      </c>
      <c r="D12" s="235" t="s">
        <v>104</v>
      </c>
      <c r="E12" s="236">
        <v>4</v>
      </c>
      <c r="F12" s="237"/>
      <c r="G12" s="238">
        <f>ROUND(E12*F12,2)</f>
        <v>0</v>
      </c>
      <c r="H12" s="237"/>
      <c r="I12" s="238">
        <f>ROUND(E12*H12,2)</f>
        <v>0</v>
      </c>
      <c r="J12" s="237"/>
      <c r="K12" s="238">
        <f>ROUND(E12*J12,2)</f>
        <v>0</v>
      </c>
      <c r="L12" s="238">
        <v>21</v>
      </c>
      <c r="M12" s="238">
        <f>G12*(1+L12/100)</f>
        <v>0</v>
      </c>
      <c r="N12" s="236">
        <v>0.30360999999999999</v>
      </c>
      <c r="O12" s="236">
        <f>ROUND(E12*N12,2)</f>
        <v>1.21</v>
      </c>
      <c r="P12" s="236">
        <v>0</v>
      </c>
      <c r="Q12" s="236">
        <f>ROUND(E12*P12,2)</f>
        <v>0</v>
      </c>
      <c r="R12" s="238" t="s">
        <v>105</v>
      </c>
      <c r="S12" s="238" t="s">
        <v>106</v>
      </c>
      <c r="T12" s="239" t="s">
        <v>115</v>
      </c>
      <c r="U12" s="224">
        <v>1.6E-2</v>
      </c>
      <c r="V12" s="224">
        <f>ROUND(E12*U12,2)</f>
        <v>0.06</v>
      </c>
      <c r="W12" s="224"/>
      <c r="X12" s="224" t="s">
        <v>108</v>
      </c>
      <c r="Y12" s="224" t="s">
        <v>109</v>
      </c>
      <c r="Z12" s="214"/>
      <c r="AA12" s="214"/>
      <c r="AB12" s="214"/>
      <c r="AC12" s="214"/>
      <c r="AD12" s="214"/>
      <c r="AE12" s="214"/>
      <c r="AF12" s="214"/>
      <c r="AG12" s="214" t="s">
        <v>110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21"/>
      <c r="B13" s="222"/>
      <c r="C13" s="251" t="s">
        <v>116</v>
      </c>
      <c r="D13" s="247"/>
      <c r="E13" s="247"/>
      <c r="F13" s="247"/>
      <c r="G13" s="247"/>
      <c r="H13" s="224"/>
      <c r="I13" s="224"/>
      <c r="J13" s="224"/>
      <c r="K13" s="224"/>
      <c r="L13" s="224"/>
      <c r="M13" s="224"/>
      <c r="N13" s="223"/>
      <c r="O13" s="223"/>
      <c r="P13" s="223"/>
      <c r="Q13" s="223"/>
      <c r="R13" s="224"/>
      <c r="S13" s="224"/>
      <c r="T13" s="224"/>
      <c r="U13" s="224"/>
      <c r="V13" s="224"/>
      <c r="W13" s="224"/>
      <c r="X13" s="224"/>
      <c r="Y13" s="224"/>
      <c r="Z13" s="214"/>
      <c r="AA13" s="214"/>
      <c r="AB13" s="214"/>
      <c r="AC13" s="214"/>
      <c r="AD13" s="214"/>
      <c r="AE13" s="214"/>
      <c r="AF13" s="214"/>
      <c r="AG13" s="214" t="s">
        <v>117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33">
        <v>4</v>
      </c>
      <c r="B14" s="234" t="s">
        <v>118</v>
      </c>
      <c r="C14" s="250" t="s">
        <v>119</v>
      </c>
      <c r="D14" s="235" t="s">
        <v>104</v>
      </c>
      <c r="E14" s="236">
        <v>4</v>
      </c>
      <c r="F14" s="237"/>
      <c r="G14" s="238">
        <f>ROUND(E14*F14,2)</f>
        <v>0</v>
      </c>
      <c r="H14" s="237"/>
      <c r="I14" s="238">
        <f>ROUND(E14*H14,2)</f>
        <v>0</v>
      </c>
      <c r="J14" s="237"/>
      <c r="K14" s="238">
        <f>ROUND(E14*J14,2)</f>
        <v>0</v>
      </c>
      <c r="L14" s="238">
        <v>21</v>
      </c>
      <c r="M14" s="238">
        <f>G14*(1+L14/100)</f>
        <v>0</v>
      </c>
      <c r="N14" s="236">
        <v>0.63856999999999997</v>
      </c>
      <c r="O14" s="236">
        <f>ROUND(E14*N14,2)</f>
        <v>2.5499999999999998</v>
      </c>
      <c r="P14" s="236">
        <v>0</v>
      </c>
      <c r="Q14" s="236">
        <f>ROUND(E14*P14,2)</f>
        <v>0</v>
      </c>
      <c r="R14" s="238" t="s">
        <v>105</v>
      </c>
      <c r="S14" s="238" t="s">
        <v>106</v>
      </c>
      <c r="T14" s="239" t="s">
        <v>115</v>
      </c>
      <c r="U14" s="224">
        <v>2.7E-2</v>
      </c>
      <c r="V14" s="224">
        <f>ROUND(E14*U14,2)</f>
        <v>0.11</v>
      </c>
      <c r="W14" s="224"/>
      <c r="X14" s="224" t="s">
        <v>108</v>
      </c>
      <c r="Y14" s="224" t="s">
        <v>109</v>
      </c>
      <c r="Z14" s="214"/>
      <c r="AA14" s="214"/>
      <c r="AB14" s="214"/>
      <c r="AC14" s="214"/>
      <c r="AD14" s="214"/>
      <c r="AE14" s="214"/>
      <c r="AF14" s="214"/>
      <c r="AG14" s="214" t="s">
        <v>110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 x14ac:dyDescent="0.2">
      <c r="A15" s="221"/>
      <c r="B15" s="222"/>
      <c r="C15" s="251" t="s">
        <v>120</v>
      </c>
      <c r="D15" s="247"/>
      <c r="E15" s="247"/>
      <c r="F15" s="247"/>
      <c r="G15" s="247"/>
      <c r="H15" s="224"/>
      <c r="I15" s="224"/>
      <c r="J15" s="224"/>
      <c r="K15" s="224"/>
      <c r="L15" s="224"/>
      <c r="M15" s="224"/>
      <c r="N15" s="223"/>
      <c r="O15" s="223"/>
      <c r="P15" s="223"/>
      <c r="Q15" s="223"/>
      <c r="R15" s="224"/>
      <c r="S15" s="224"/>
      <c r="T15" s="224"/>
      <c r="U15" s="224"/>
      <c r="V15" s="224"/>
      <c r="W15" s="224"/>
      <c r="X15" s="224"/>
      <c r="Y15" s="224"/>
      <c r="Z15" s="214"/>
      <c r="AA15" s="214"/>
      <c r="AB15" s="214"/>
      <c r="AC15" s="214"/>
      <c r="AD15" s="214"/>
      <c r="AE15" s="214"/>
      <c r="AF15" s="214"/>
      <c r="AG15" s="214" t="s">
        <v>117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1" x14ac:dyDescent="0.2">
      <c r="A16" s="240">
        <v>5</v>
      </c>
      <c r="B16" s="241" t="s">
        <v>121</v>
      </c>
      <c r="C16" s="249" t="s">
        <v>122</v>
      </c>
      <c r="D16" s="242" t="s">
        <v>104</v>
      </c>
      <c r="E16" s="243">
        <v>6</v>
      </c>
      <c r="F16" s="244"/>
      <c r="G16" s="245">
        <f>ROUND(E16*F16,2)</f>
        <v>0</v>
      </c>
      <c r="H16" s="244"/>
      <c r="I16" s="245">
        <f>ROUND(E16*H16,2)</f>
        <v>0</v>
      </c>
      <c r="J16" s="244"/>
      <c r="K16" s="245">
        <f>ROUND(E16*J16,2)</f>
        <v>0</v>
      </c>
      <c r="L16" s="245">
        <v>21</v>
      </c>
      <c r="M16" s="245">
        <f>G16*(1+L16/100)</f>
        <v>0</v>
      </c>
      <c r="N16" s="243">
        <v>0.12966</v>
      </c>
      <c r="O16" s="243">
        <f>ROUND(E16*N16,2)</f>
        <v>0.78</v>
      </c>
      <c r="P16" s="243">
        <v>0</v>
      </c>
      <c r="Q16" s="243">
        <f>ROUND(E16*P16,2)</f>
        <v>0</v>
      </c>
      <c r="R16" s="245" t="s">
        <v>105</v>
      </c>
      <c r="S16" s="245" t="s">
        <v>106</v>
      </c>
      <c r="T16" s="246" t="s">
        <v>115</v>
      </c>
      <c r="U16" s="224">
        <v>7.1999999999999995E-2</v>
      </c>
      <c r="V16" s="224">
        <f>ROUND(E16*U16,2)</f>
        <v>0.43</v>
      </c>
      <c r="W16" s="224"/>
      <c r="X16" s="224" t="s">
        <v>108</v>
      </c>
      <c r="Y16" s="224" t="s">
        <v>109</v>
      </c>
      <c r="Z16" s="214"/>
      <c r="AA16" s="214"/>
      <c r="AB16" s="214"/>
      <c r="AC16" s="214"/>
      <c r="AD16" s="214"/>
      <c r="AE16" s="214"/>
      <c r="AF16" s="214"/>
      <c r="AG16" s="214" t="s">
        <v>110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x14ac:dyDescent="0.2">
      <c r="A17" s="226" t="s">
        <v>100</v>
      </c>
      <c r="B17" s="227" t="s">
        <v>63</v>
      </c>
      <c r="C17" s="248" t="s">
        <v>64</v>
      </c>
      <c r="D17" s="228"/>
      <c r="E17" s="229"/>
      <c r="F17" s="230"/>
      <c r="G17" s="230">
        <f>SUMIF(AG18:AG30,"&lt;&gt;NOR",G18:G30)</f>
        <v>0</v>
      </c>
      <c r="H17" s="230"/>
      <c r="I17" s="230">
        <f>SUM(I18:I30)</f>
        <v>0</v>
      </c>
      <c r="J17" s="230"/>
      <c r="K17" s="230">
        <f>SUM(K18:K30)</f>
        <v>0</v>
      </c>
      <c r="L17" s="230"/>
      <c r="M17" s="230">
        <f>SUM(M18:M30)</f>
        <v>0</v>
      </c>
      <c r="N17" s="229"/>
      <c r="O17" s="229">
        <f>SUM(O18:O30)</f>
        <v>0.28999999999999998</v>
      </c>
      <c r="P17" s="229"/>
      <c r="Q17" s="229">
        <f>SUM(Q18:Q30)</f>
        <v>0</v>
      </c>
      <c r="R17" s="230"/>
      <c r="S17" s="230"/>
      <c r="T17" s="231"/>
      <c r="U17" s="225"/>
      <c r="V17" s="225">
        <f>SUM(V18:V30)</f>
        <v>106.89000000000001</v>
      </c>
      <c r="W17" s="225"/>
      <c r="X17" s="225"/>
      <c r="Y17" s="225"/>
      <c r="AG17" t="s">
        <v>101</v>
      </c>
    </row>
    <row r="18" spans="1:60" ht="22.5" outlineLevel="1" x14ac:dyDescent="0.2">
      <c r="A18" s="240">
        <v>6</v>
      </c>
      <c r="B18" s="241" t="s">
        <v>123</v>
      </c>
      <c r="C18" s="249" t="s">
        <v>124</v>
      </c>
      <c r="D18" s="242" t="s">
        <v>125</v>
      </c>
      <c r="E18" s="243">
        <v>30</v>
      </c>
      <c r="F18" s="244"/>
      <c r="G18" s="245">
        <f>ROUND(E18*F18,2)</f>
        <v>0</v>
      </c>
      <c r="H18" s="244"/>
      <c r="I18" s="245">
        <f>ROUND(E18*H18,2)</f>
        <v>0</v>
      </c>
      <c r="J18" s="244"/>
      <c r="K18" s="245">
        <f>ROUND(E18*J18,2)</f>
        <v>0</v>
      </c>
      <c r="L18" s="245">
        <v>21</v>
      </c>
      <c r="M18" s="245">
        <f>G18*(1+L18/100)</f>
        <v>0</v>
      </c>
      <c r="N18" s="243">
        <v>0</v>
      </c>
      <c r="O18" s="243">
        <f>ROUND(E18*N18,2)</f>
        <v>0</v>
      </c>
      <c r="P18" s="243">
        <v>0</v>
      </c>
      <c r="Q18" s="243">
        <f>ROUND(E18*P18,2)</f>
        <v>0</v>
      </c>
      <c r="R18" s="245" t="s">
        <v>63</v>
      </c>
      <c r="S18" s="245" t="s">
        <v>106</v>
      </c>
      <c r="T18" s="246" t="s">
        <v>107</v>
      </c>
      <c r="U18" s="224">
        <v>5.0500000000000003E-2</v>
      </c>
      <c r="V18" s="224">
        <f>ROUND(E18*U18,2)</f>
        <v>1.52</v>
      </c>
      <c r="W18" s="224"/>
      <c r="X18" s="224" t="s">
        <v>108</v>
      </c>
      <c r="Y18" s="224" t="s">
        <v>109</v>
      </c>
      <c r="Z18" s="214"/>
      <c r="AA18" s="214"/>
      <c r="AB18" s="214"/>
      <c r="AC18" s="214"/>
      <c r="AD18" s="214"/>
      <c r="AE18" s="214"/>
      <c r="AF18" s="214"/>
      <c r="AG18" s="214" t="s">
        <v>110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40">
        <v>7</v>
      </c>
      <c r="B19" s="241" t="s">
        <v>126</v>
      </c>
      <c r="C19" s="249" t="s">
        <v>127</v>
      </c>
      <c r="D19" s="242" t="s">
        <v>125</v>
      </c>
      <c r="E19" s="243">
        <v>5</v>
      </c>
      <c r="F19" s="244"/>
      <c r="G19" s="245">
        <f>ROUND(E19*F19,2)</f>
        <v>0</v>
      </c>
      <c r="H19" s="244"/>
      <c r="I19" s="245">
        <f>ROUND(E19*H19,2)</f>
        <v>0</v>
      </c>
      <c r="J19" s="244"/>
      <c r="K19" s="245">
        <f>ROUND(E19*J19,2)</f>
        <v>0</v>
      </c>
      <c r="L19" s="245">
        <v>21</v>
      </c>
      <c r="M19" s="245">
        <f>G19*(1+L19/100)</f>
        <v>0</v>
      </c>
      <c r="N19" s="243">
        <v>0</v>
      </c>
      <c r="O19" s="243">
        <f>ROUND(E19*N19,2)</f>
        <v>0</v>
      </c>
      <c r="P19" s="243">
        <v>0</v>
      </c>
      <c r="Q19" s="243">
        <f>ROUND(E19*P19,2)</f>
        <v>0</v>
      </c>
      <c r="R19" s="245" t="s">
        <v>63</v>
      </c>
      <c r="S19" s="245" t="s">
        <v>106</v>
      </c>
      <c r="T19" s="246" t="s">
        <v>107</v>
      </c>
      <c r="U19" s="224">
        <v>1.1439999999999999</v>
      </c>
      <c r="V19" s="224">
        <f>ROUND(E19*U19,2)</f>
        <v>5.72</v>
      </c>
      <c r="W19" s="224"/>
      <c r="X19" s="224" t="s">
        <v>108</v>
      </c>
      <c r="Y19" s="224" t="s">
        <v>109</v>
      </c>
      <c r="Z19" s="214"/>
      <c r="AA19" s="214"/>
      <c r="AB19" s="214"/>
      <c r="AC19" s="214"/>
      <c r="AD19" s="214"/>
      <c r="AE19" s="214"/>
      <c r="AF19" s="214"/>
      <c r="AG19" s="214" t="s">
        <v>110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40">
        <v>8</v>
      </c>
      <c r="B20" s="241" t="s">
        <v>128</v>
      </c>
      <c r="C20" s="249" t="s">
        <v>129</v>
      </c>
      <c r="D20" s="242" t="s">
        <v>125</v>
      </c>
      <c r="E20" s="243">
        <v>5</v>
      </c>
      <c r="F20" s="244"/>
      <c r="G20" s="245">
        <f>ROUND(E20*F20,2)</f>
        <v>0</v>
      </c>
      <c r="H20" s="244"/>
      <c r="I20" s="245">
        <f>ROUND(E20*H20,2)</f>
        <v>0</v>
      </c>
      <c r="J20" s="244"/>
      <c r="K20" s="245">
        <f>ROUND(E20*J20,2)</f>
        <v>0</v>
      </c>
      <c r="L20" s="245">
        <v>21</v>
      </c>
      <c r="M20" s="245">
        <f>G20*(1+L20/100)</f>
        <v>0</v>
      </c>
      <c r="N20" s="243">
        <v>0</v>
      </c>
      <c r="O20" s="243">
        <f>ROUND(E20*N20,2)</f>
        <v>0</v>
      </c>
      <c r="P20" s="243">
        <v>0</v>
      </c>
      <c r="Q20" s="243">
        <f>ROUND(E20*P20,2)</f>
        <v>0</v>
      </c>
      <c r="R20" s="245" t="s">
        <v>63</v>
      </c>
      <c r="S20" s="245" t="s">
        <v>106</v>
      </c>
      <c r="T20" s="246" t="s">
        <v>107</v>
      </c>
      <c r="U20" s="224">
        <v>1.68333</v>
      </c>
      <c r="V20" s="224">
        <f>ROUND(E20*U20,2)</f>
        <v>8.42</v>
      </c>
      <c r="W20" s="224"/>
      <c r="X20" s="224" t="s">
        <v>108</v>
      </c>
      <c r="Y20" s="224" t="s">
        <v>109</v>
      </c>
      <c r="Z20" s="214"/>
      <c r="AA20" s="214"/>
      <c r="AB20" s="214"/>
      <c r="AC20" s="214"/>
      <c r="AD20" s="214"/>
      <c r="AE20" s="214"/>
      <c r="AF20" s="214"/>
      <c r="AG20" s="214" t="s">
        <v>130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33">
        <v>9</v>
      </c>
      <c r="B21" s="234" t="s">
        <v>131</v>
      </c>
      <c r="C21" s="250" t="s">
        <v>132</v>
      </c>
      <c r="D21" s="235" t="s">
        <v>125</v>
      </c>
      <c r="E21" s="236">
        <v>6</v>
      </c>
      <c r="F21" s="237"/>
      <c r="G21" s="238">
        <f>ROUND(E21*F21,2)</f>
        <v>0</v>
      </c>
      <c r="H21" s="237"/>
      <c r="I21" s="238">
        <f>ROUND(E21*H21,2)</f>
        <v>0</v>
      </c>
      <c r="J21" s="237"/>
      <c r="K21" s="238">
        <f>ROUND(E21*J21,2)</f>
        <v>0</v>
      </c>
      <c r="L21" s="238">
        <v>21</v>
      </c>
      <c r="M21" s="238">
        <f>G21*(1+L21/100)</f>
        <v>0</v>
      </c>
      <c r="N21" s="236">
        <v>0</v>
      </c>
      <c r="O21" s="236">
        <f>ROUND(E21*N21,2)</f>
        <v>0</v>
      </c>
      <c r="P21" s="236">
        <v>0</v>
      </c>
      <c r="Q21" s="236">
        <f>ROUND(E21*P21,2)</f>
        <v>0</v>
      </c>
      <c r="R21" s="238" t="s">
        <v>63</v>
      </c>
      <c r="S21" s="238" t="s">
        <v>106</v>
      </c>
      <c r="T21" s="239" t="s">
        <v>107</v>
      </c>
      <c r="U21" s="224">
        <v>1.3666700000000001</v>
      </c>
      <c r="V21" s="224">
        <f>ROUND(E21*U21,2)</f>
        <v>8.1999999999999993</v>
      </c>
      <c r="W21" s="224"/>
      <c r="X21" s="224" t="s">
        <v>108</v>
      </c>
      <c r="Y21" s="224" t="s">
        <v>109</v>
      </c>
      <c r="Z21" s="214"/>
      <c r="AA21" s="214"/>
      <c r="AB21" s="214"/>
      <c r="AC21" s="214"/>
      <c r="AD21" s="214"/>
      <c r="AE21" s="214"/>
      <c r="AF21" s="214"/>
      <c r="AG21" s="214" t="s">
        <v>110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ht="22.5" outlineLevel="1" x14ac:dyDescent="0.2">
      <c r="A22" s="240">
        <v>10</v>
      </c>
      <c r="B22" s="241" t="s">
        <v>133</v>
      </c>
      <c r="C22" s="249" t="s">
        <v>134</v>
      </c>
      <c r="D22" s="242" t="s">
        <v>135</v>
      </c>
      <c r="E22" s="243">
        <v>278</v>
      </c>
      <c r="F22" s="244"/>
      <c r="G22" s="245">
        <f>ROUND(E22*F22,2)</f>
        <v>0</v>
      </c>
      <c r="H22" s="244"/>
      <c r="I22" s="245">
        <f>ROUND(E22*H22,2)</f>
        <v>0</v>
      </c>
      <c r="J22" s="244"/>
      <c r="K22" s="245">
        <f>ROUND(E22*J22,2)</f>
        <v>0</v>
      </c>
      <c r="L22" s="245">
        <v>21</v>
      </c>
      <c r="M22" s="245">
        <f>G22*(1+L22/100)</f>
        <v>0</v>
      </c>
      <c r="N22" s="243">
        <v>1.0499999999999999E-3</v>
      </c>
      <c r="O22" s="243">
        <f>ROUND(E22*N22,2)</f>
        <v>0.28999999999999998</v>
      </c>
      <c r="P22" s="243">
        <v>0</v>
      </c>
      <c r="Q22" s="243">
        <f>ROUND(E22*P22,2)</f>
        <v>0</v>
      </c>
      <c r="R22" s="245" t="s">
        <v>63</v>
      </c>
      <c r="S22" s="245" t="s">
        <v>106</v>
      </c>
      <c r="T22" s="246" t="s">
        <v>107</v>
      </c>
      <c r="U22" s="224">
        <v>0.16</v>
      </c>
      <c r="V22" s="224">
        <f>ROUND(E22*U22,2)</f>
        <v>44.48</v>
      </c>
      <c r="W22" s="224"/>
      <c r="X22" s="224" t="s">
        <v>108</v>
      </c>
      <c r="Y22" s="224" t="s">
        <v>109</v>
      </c>
      <c r="Z22" s="214"/>
      <c r="AA22" s="214"/>
      <c r="AB22" s="214"/>
      <c r="AC22" s="214"/>
      <c r="AD22" s="214"/>
      <c r="AE22" s="214"/>
      <c r="AF22" s="214"/>
      <c r="AG22" s="214" t="s">
        <v>130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40">
        <v>11</v>
      </c>
      <c r="B23" s="241" t="s">
        <v>136</v>
      </c>
      <c r="C23" s="249" t="s">
        <v>137</v>
      </c>
      <c r="D23" s="242" t="s">
        <v>125</v>
      </c>
      <c r="E23" s="243">
        <v>16</v>
      </c>
      <c r="F23" s="244"/>
      <c r="G23" s="245">
        <f>ROUND(E23*F23,2)</f>
        <v>0</v>
      </c>
      <c r="H23" s="244"/>
      <c r="I23" s="245">
        <f>ROUND(E23*H23,2)</f>
        <v>0</v>
      </c>
      <c r="J23" s="244"/>
      <c r="K23" s="245">
        <f>ROUND(E23*J23,2)</f>
        <v>0</v>
      </c>
      <c r="L23" s="245">
        <v>21</v>
      </c>
      <c r="M23" s="245">
        <f>G23*(1+L23/100)</f>
        <v>0</v>
      </c>
      <c r="N23" s="243">
        <v>1.1E-4</v>
      </c>
      <c r="O23" s="243">
        <f>ROUND(E23*N23,2)</f>
        <v>0</v>
      </c>
      <c r="P23" s="243">
        <v>0</v>
      </c>
      <c r="Q23" s="243">
        <f>ROUND(E23*P23,2)</f>
        <v>0</v>
      </c>
      <c r="R23" s="245" t="s">
        <v>63</v>
      </c>
      <c r="S23" s="245" t="s">
        <v>106</v>
      </c>
      <c r="T23" s="246" t="s">
        <v>107</v>
      </c>
      <c r="U23" s="224">
        <v>0.24</v>
      </c>
      <c r="V23" s="224">
        <f>ROUND(E23*U23,2)</f>
        <v>3.84</v>
      </c>
      <c r="W23" s="224"/>
      <c r="X23" s="224" t="s">
        <v>108</v>
      </c>
      <c r="Y23" s="224" t="s">
        <v>109</v>
      </c>
      <c r="Z23" s="214"/>
      <c r="AA23" s="214"/>
      <c r="AB23" s="214"/>
      <c r="AC23" s="214"/>
      <c r="AD23" s="214"/>
      <c r="AE23" s="214"/>
      <c r="AF23" s="214"/>
      <c r="AG23" s="214" t="s">
        <v>130</v>
      </c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 x14ac:dyDescent="0.2">
      <c r="A24" s="240">
        <v>12</v>
      </c>
      <c r="B24" s="241" t="s">
        <v>138</v>
      </c>
      <c r="C24" s="249" t="s">
        <v>139</v>
      </c>
      <c r="D24" s="242" t="s">
        <v>125</v>
      </c>
      <c r="E24" s="243">
        <v>7</v>
      </c>
      <c r="F24" s="244"/>
      <c r="G24" s="245">
        <f>ROUND(E24*F24,2)</f>
        <v>0</v>
      </c>
      <c r="H24" s="244"/>
      <c r="I24" s="245">
        <f>ROUND(E24*H24,2)</f>
        <v>0</v>
      </c>
      <c r="J24" s="244"/>
      <c r="K24" s="245">
        <f>ROUND(E24*J24,2)</f>
        <v>0</v>
      </c>
      <c r="L24" s="245">
        <v>21</v>
      </c>
      <c r="M24" s="245">
        <f>G24*(1+L24/100)</f>
        <v>0</v>
      </c>
      <c r="N24" s="243">
        <v>1.2999999999999999E-4</v>
      </c>
      <c r="O24" s="243">
        <f>ROUND(E24*N24,2)</f>
        <v>0</v>
      </c>
      <c r="P24" s="243">
        <v>0</v>
      </c>
      <c r="Q24" s="243">
        <f>ROUND(E24*P24,2)</f>
        <v>0</v>
      </c>
      <c r="R24" s="245" t="s">
        <v>63</v>
      </c>
      <c r="S24" s="245" t="s">
        <v>106</v>
      </c>
      <c r="T24" s="246" t="s">
        <v>107</v>
      </c>
      <c r="U24" s="224">
        <v>0.35</v>
      </c>
      <c r="V24" s="224">
        <f>ROUND(E24*U24,2)</f>
        <v>2.4500000000000002</v>
      </c>
      <c r="W24" s="224"/>
      <c r="X24" s="224" t="s">
        <v>108</v>
      </c>
      <c r="Y24" s="224" t="s">
        <v>109</v>
      </c>
      <c r="Z24" s="214"/>
      <c r="AA24" s="214"/>
      <c r="AB24" s="214"/>
      <c r="AC24" s="214"/>
      <c r="AD24" s="214"/>
      <c r="AE24" s="214"/>
      <c r="AF24" s="214"/>
      <c r="AG24" s="214" t="s">
        <v>130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40">
        <v>13</v>
      </c>
      <c r="B25" s="241" t="s">
        <v>140</v>
      </c>
      <c r="C25" s="249" t="s">
        <v>141</v>
      </c>
      <c r="D25" s="242" t="s">
        <v>135</v>
      </c>
      <c r="E25" s="243">
        <v>2.5</v>
      </c>
      <c r="F25" s="244"/>
      <c r="G25" s="245">
        <f>ROUND(E25*F25,2)</f>
        <v>0</v>
      </c>
      <c r="H25" s="244"/>
      <c r="I25" s="245">
        <f>ROUND(E25*H25,2)</f>
        <v>0</v>
      </c>
      <c r="J25" s="244"/>
      <c r="K25" s="245">
        <f>ROUND(E25*J25,2)</f>
        <v>0</v>
      </c>
      <c r="L25" s="245">
        <v>21</v>
      </c>
      <c r="M25" s="245">
        <f>G25*(1+L25/100)</f>
        <v>0</v>
      </c>
      <c r="N25" s="243">
        <v>0</v>
      </c>
      <c r="O25" s="243">
        <f>ROUND(E25*N25,2)</f>
        <v>0</v>
      </c>
      <c r="P25" s="243">
        <v>0</v>
      </c>
      <c r="Q25" s="243">
        <f>ROUND(E25*P25,2)</f>
        <v>0</v>
      </c>
      <c r="R25" s="245" t="s">
        <v>63</v>
      </c>
      <c r="S25" s="245" t="s">
        <v>106</v>
      </c>
      <c r="T25" s="246" t="s">
        <v>107</v>
      </c>
      <c r="U25" s="224">
        <v>2.5659999999999999E-2</v>
      </c>
      <c r="V25" s="224">
        <f>ROUND(E25*U25,2)</f>
        <v>0.06</v>
      </c>
      <c r="W25" s="224"/>
      <c r="X25" s="224" t="s">
        <v>108</v>
      </c>
      <c r="Y25" s="224" t="s">
        <v>109</v>
      </c>
      <c r="Z25" s="214"/>
      <c r="AA25" s="214"/>
      <c r="AB25" s="214"/>
      <c r="AC25" s="214"/>
      <c r="AD25" s="214"/>
      <c r="AE25" s="214"/>
      <c r="AF25" s="214"/>
      <c r="AG25" s="214" t="s">
        <v>110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40">
        <v>14</v>
      </c>
      <c r="B26" s="241" t="s">
        <v>142</v>
      </c>
      <c r="C26" s="249" t="s">
        <v>143</v>
      </c>
      <c r="D26" s="242" t="s">
        <v>135</v>
      </c>
      <c r="E26" s="243">
        <v>25</v>
      </c>
      <c r="F26" s="244"/>
      <c r="G26" s="245">
        <f>ROUND(E26*F26,2)</f>
        <v>0</v>
      </c>
      <c r="H26" s="244"/>
      <c r="I26" s="245">
        <f>ROUND(E26*H26,2)</f>
        <v>0</v>
      </c>
      <c r="J26" s="244"/>
      <c r="K26" s="245">
        <f>ROUND(E26*J26,2)</f>
        <v>0</v>
      </c>
      <c r="L26" s="245">
        <v>21</v>
      </c>
      <c r="M26" s="245">
        <f>G26*(1+L26/100)</f>
        <v>0</v>
      </c>
      <c r="N26" s="243">
        <v>0</v>
      </c>
      <c r="O26" s="243">
        <f>ROUND(E26*N26,2)</f>
        <v>0</v>
      </c>
      <c r="P26" s="243">
        <v>0</v>
      </c>
      <c r="Q26" s="243">
        <f>ROUND(E26*P26,2)</f>
        <v>0</v>
      </c>
      <c r="R26" s="245" t="s">
        <v>63</v>
      </c>
      <c r="S26" s="245" t="s">
        <v>106</v>
      </c>
      <c r="T26" s="246" t="s">
        <v>107</v>
      </c>
      <c r="U26" s="224">
        <v>0.05</v>
      </c>
      <c r="V26" s="224">
        <f>ROUND(E26*U26,2)</f>
        <v>1.25</v>
      </c>
      <c r="W26" s="224"/>
      <c r="X26" s="224" t="s">
        <v>108</v>
      </c>
      <c r="Y26" s="224" t="s">
        <v>109</v>
      </c>
      <c r="Z26" s="214"/>
      <c r="AA26" s="214"/>
      <c r="AB26" s="214"/>
      <c r="AC26" s="214"/>
      <c r="AD26" s="214"/>
      <c r="AE26" s="214"/>
      <c r="AF26" s="214"/>
      <c r="AG26" s="214" t="s">
        <v>130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40">
        <v>15</v>
      </c>
      <c r="B27" s="241" t="s">
        <v>144</v>
      </c>
      <c r="C27" s="249" t="s">
        <v>145</v>
      </c>
      <c r="D27" s="242" t="s">
        <v>135</v>
      </c>
      <c r="E27" s="243">
        <v>310</v>
      </c>
      <c r="F27" s="244"/>
      <c r="G27" s="245">
        <f>ROUND(E27*F27,2)</f>
        <v>0</v>
      </c>
      <c r="H27" s="244"/>
      <c r="I27" s="245">
        <f>ROUND(E27*H27,2)</f>
        <v>0</v>
      </c>
      <c r="J27" s="244"/>
      <c r="K27" s="245">
        <f>ROUND(E27*J27,2)</f>
        <v>0</v>
      </c>
      <c r="L27" s="245">
        <v>21</v>
      </c>
      <c r="M27" s="245">
        <f>G27*(1+L27/100)</f>
        <v>0</v>
      </c>
      <c r="N27" s="243">
        <v>0</v>
      </c>
      <c r="O27" s="243">
        <f>ROUND(E27*N27,2)</f>
        <v>0</v>
      </c>
      <c r="P27" s="243">
        <v>0</v>
      </c>
      <c r="Q27" s="243">
        <f>ROUND(E27*P27,2)</f>
        <v>0</v>
      </c>
      <c r="R27" s="245" t="s">
        <v>63</v>
      </c>
      <c r="S27" s="245" t="s">
        <v>106</v>
      </c>
      <c r="T27" s="246" t="s">
        <v>107</v>
      </c>
      <c r="U27" s="224">
        <v>6.2700000000000006E-2</v>
      </c>
      <c r="V27" s="224">
        <f>ROUND(E27*U27,2)</f>
        <v>19.440000000000001</v>
      </c>
      <c r="W27" s="224"/>
      <c r="X27" s="224" t="s">
        <v>108</v>
      </c>
      <c r="Y27" s="224" t="s">
        <v>109</v>
      </c>
      <c r="Z27" s="214"/>
      <c r="AA27" s="214"/>
      <c r="AB27" s="214"/>
      <c r="AC27" s="214"/>
      <c r="AD27" s="214"/>
      <c r="AE27" s="214"/>
      <c r="AF27" s="214"/>
      <c r="AG27" s="214" t="s">
        <v>130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1" x14ac:dyDescent="0.2">
      <c r="A28" s="240">
        <v>16</v>
      </c>
      <c r="B28" s="241" t="s">
        <v>146</v>
      </c>
      <c r="C28" s="249" t="s">
        <v>147</v>
      </c>
      <c r="D28" s="242" t="s">
        <v>135</v>
      </c>
      <c r="E28" s="243">
        <v>310</v>
      </c>
      <c r="F28" s="244"/>
      <c r="G28" s="245">
        <f>ROUND(E28*F28,2)</f>
        <v>0</v>
      </c>
      <c r="H28" s="244"/>
      <c r="I28" s="245">
        <f>ROUND(E28*H28,2)</f>
        <v>0</v>
      </c>
      <c r="J28" s="244"/>
      <c r="K28" s="245">
        <f>ROUND(E28*J28,2)</f>
        <v>0</v>
      </c>
      <c r="L28" s="245">
        <v>21</v>
      </c>
      <c r="M28" s="245">
        <f>G28*(1+L28/100)</f>
        <v>0</v>
      </c>
      <c r="N28" s="243">
        <v>0</v>
      </c>
      <c r="O28" s="243">
        <f>ROUND(E28*N28,2)</f>
        <v>0</v>
      </c>
      <c r="P28" s="243">
        <v>0</v>
      </c>
      <c r="Q28" s="243">
        <f>ROUND(E28*P28,2)</f>
        <v>0</v>
      </c>
      <c r="R28" s="245" t="s">
        <v>63</v>
      </c>
      <c r="S28" s="245" t="s">
        <v>106</v>
      </c>
      <c r="T28" s="246" t="s">
        <v>107</v>
      </c>
      <c r="U28" s="224">
        <v>2.1000000000000001E-2</v>
      </c>
      <c r="V28" s="224">
        <f>ROUND(E28*U28,2)</f>
        <v>6.51</v>
      </c>
      <c r="W28" s="224"/>
      <c r="X28" s="224" t="s">
        <v>108</v>
      </c>
      <c r="Y28" s="224" t="s">
        <v>109</v>
      </c>
      <c r="Z28" s="214"/>
      <c r="AA28" s="214"/>
      <c r="AB28" s="214"/>
      <c r="AC28" s="214"/>
      <c r="AD28" s="214"/>
      <c r="AE28" s="214"/>
      <c r="AF28" s="214"/>
      <c r="AG28" s="214" t="s">
        <v>130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40">
        <v>17</v>
      </c>
      <c r="B29" s="241" t="s">
        <v>148</v>
      </c>
      <c r="C29" s="249" t="s">
        <v>149</v>
      </c>
      <c r="D29" s="242" t="s">
        <v>125</v>
      </c>
      <c r="E29" s="243">
        <v>12</v>
      </c>
      <c r="F29" s="244"/>
      <c r="G29" s="245">
        <f>ROUND(E29*F29,2)</f>
        <v>0</v>
      </c>
      <c r="H29" s="244"/>
      <c r="I29" s="245">
        <f>ROUND(E29*H29,2)</f>
        <v>0</v>
      </c>
      <c r="J29" s="244"/>
      <c r="K29" s="245">
        <f>ROUND(E29*J29,2)</f>
        <v>0</v>
      </c>
      <c r="L29" s="245">
        <v>21</v>
      </c>
      <c r="M29" s="245">
        <f>G29*(1+L29/100)</f>
        <v>0</v>
      </c>
      <c r="N29" s="243">
        <v>0</v>
      </c>
      <c r="O29" s="243">
        <f>ROUND(E29*N29,2)</f>
        <v>0</v>
      </c>
      <c r="P29" s="243">
        <v>0</v>
      </c>
      <c r="Q29" s="243">
        <f>ROUND(E29*P29,2)</f>
        <v>0</v>
      </c>
      <c r="R29" s="245"/>
      <c r="S29" s="245" t="s">
        <v>150</v>
      </c>
      <c r="T29" s="246" t="s">
        <v>151</v>
      </c>
      <c r="U29" s="224">
        <v>0</v>
      </c>
      <c r="V29" s="224">
        <f>ROUND(E29*U29,2)</f>
        <v>0</v>
      </c>
      <c r="W29" s="224"/>
      <c r="X29" s="224" t="s">
        <v>108</v>
      </c>
      <c r="Y29" s="224" t="s">
        <v>109</v>
      </c>
      <c r="Z29" s="214"/>
      <c r="AA29" s="214"/>
      <c r="AB29" s="214"/>
      <c r="AC29" s="214"/>
      <c r="AD29" s="214"/>
      <c r="AE29" s="214"/>
      <c r="AF29" s="214"/>
      <c r="AG29" s="214" t="s">
        <v>130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40">
        <v>18</v>
      </c>
      <c r="B30" s="241" t="s">
        <v>152</v>
      </c>
      <c r="C30" s="249" t="s">
        <v>153</v>
      </c>
      <c r="D30" s="242" t="s">
        <v>154</v>
      </c>
      <c r="E30" s="243">
        <v>5</v>
      </c>
      <c r="F30" s="244"/>
      <c r="G30" s="245">
        <f>ROUND(E30*F30,2)</f>
        <v>0</v>
      </c>
      <c r="H30" s="244"/>
      <c r="I30" s="245">
        <f>ROUND(E30*H30,2)</f>
        <v>0</v>
      </c>
      <c r="J30" s="244"/>
      <c r="K30" s="245">
        <f>ROUND(E30*J30,2)</f>
        <v>0</v>
      </c>
      <c r="L30" s="245">
        <v>21</v>
      </c>
      <c r="M30" s="245">
        <f>G30*(1+L30/100)</f>
        <v>0</v>
      </c>
      <c r="N30" s="243">
        <v>0</v>
      </c>
      <c r="O30" s="243">
        <f>ROUND(E30*N30,2)</f>
        <v>0</v>
      </c>
      <c r="P30" s="243">
        <v>0</v>
      </c>
      <c r="Q30" s="243">
        <f>ROUND(E30*P30,2)</f>
        <v>0</v>
      </c>
      <c r="R30" s="245" t="s">
        <v>155</v>
      </c>
      <c r="S30" s="245" t="s">
        <v>106</v>
      </c>
      <c r="T30" s="246" t="s">
        <v>107</v>
      </c>
      <c r="U30" s="224">
        <v>1</v>
      </c>
      <c r="V30" s="224">
        <f>ROUND(E30*U30,2)</f>
        <v>5</v>
      </c>
      <c r="W30" s="224"/>
      <c r="X30" s="224" t="s">
        <v>156</v>
      </c>
      <c r="Y30" s="224" t="s">
        <v>109</v>
      </c>
      <c r="Z30" s="214"/>
      <c r="AA30" s="214"/>
      <c r="AB30" s="214"/>
      <c r="AC30" s="214"/>
      <c r="AD30" s="214"/>
      <c r="AE30" s="214"/>
      <c r="AF30" s="214"/>
      <c r="AG30" s="214" t="s">
        <v>157</v>
      </c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x14ac:dyDescent="0.2">
      <c r="A31" s="226" t="s">
        <v>100</v>
      </c>
      <c r="B31" s="227" t="s">
        <v>65</v>
      </c>
      <c r="C31" s="248" t="s">
        <v>66</v>
      </c>
      <c r="D31" s="228"/>
      <c r="E31" s="229"/>
      <c r="F31" s="230"/>
      <c r="G31" s="230">
        <f>SUMIF(AG32:AG43,"&lt;&gt;NOR",G32:G43)</f>
        <v>0</v>
      </c>
      <c r="H31" s="230"/>
      <c r="I31" s="230">
        <f>SUM(I32:I43)</f>
        <v>0</v>
      </c>
      <c r="J31" s="230"/>
      <c r="K31" s="230">
        <f>SUM(K32:K43)</f>
        <v>0</v>
      </c>
      <c r="L31" s="230"/>
      <c r="M31" s="230">
        <f>SUM(M32:M43)</f>
        <v>0</v>
      </c>
      <c r="N31" s="229"/>
      <c r="O31" s="229">
        <f>SUM(O32:O43)</f>
        <v>0.19</v>
      </c>
      <c r="P31" s="229"/>
      <c r="Q31" s="229">
        <f>SUM(Q32:Q43)</f>
        <v>0</v>
      </c>
      <c r="R31" s="230"/>
      <c r="S31" s="230"/>
      <c r="T31" s="231"/>
      <c r="U31" s="225"/>
      <c r="V31" s="225">
        <f>SUM(V32:V43)</f>
        <v>0</v>
      </c>
      <c r="W31" s="225"/>
      <c r="X31" s="225"/>
      <c r="Y31" s="225"/>
      <c r="AG31" t="s">
        <v>101</v>
      </c>
    </row>
    <row r="32" spans="1:60" outlineLevel="1" x14ac:dyDescent="0.2">
      <c r="A32" s="240">
        <v>19</v>
      </c>
      <c r="B32" s="241" t="s">
        <v>158</v>
      </c>
      <c r="C32" s="249" t="s">
        <v>159</v>
      </c>
      <c r="D32" s="242" t="s">
        <v>125</v>
      </c>
      <c r="E32" s="243">
        <v>2</v>
      </c>
      <c r="F32" s="244"/>
      <c r="G32" s="245">
        <f>ROUND(E32*F32,2)</f>
        <v>0</v>
      </c>
      <c r="H32" s="244"/>
      <c r="I32" s="245">
        <f>ROUND(E32*H32,2)</f>
        <v>0</v>
      </c>
      <c r="J32" s="244"/>
      <c r="K32" s="245">
        <f>ROUND(E32*J32,2)</f>
        <v>0</v>
      </c>
      <c r="L32" s="245">
        <v>21</v>
      </c>
      <c r="M32" s="245">
        <f>G32*(1+L32/100)</f>
        <v>0</v>
      </c>
      <c r="N32" s="243">
        <v>8.0000000000000004E-4</v>
      </c>
      <c r="O32" s="243">
        <f>ROUND(E32*N32,2)</f>
        <v>0</v>
      </c>
      <c r="P32" s="243">
        <v>0</v>
      </c>
      <c r="Q32" s="243">
        <f>ROUND(E32*P32,2)</f>
        <v>0</v>
      </c>
      <c r="R32" s="245" t="s">
        <v>160</v>
      </c>
      <c r="S32" s="245" t="s">
        <v>106</v>
      </c>
      <c r="T32" s="246" t="s">
        <v>107</v>
      </c>
      <c r="U32" s="224">
        <v>0</v>
      </c>
      <c r="V32" s="224">
        <f>ROUND(E32*U32,2)</f>
        <v>0</v>
      </c>
      <c r="W32" s="224"/>
      <c r="X32" s="224" t="s">
        <v>161</v>
      </c>
      <c r="Y32" s="224" t="s">
        <v>109</v>
      </c>
      <c r="Z32" s="214"/>
      <c r="AA32" s="214"/>
      <c r="AB32" s="214"/>
      <c r="AC32" s="214"/>
      <c r="AD32" s="214"/>
      <c r="AE32" s="214"/>
      <c r="AF32" s="214"/>
      <c r="AG32" s="214" t="s">
        <v>162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40">
        <v>20</v>
      </c>
      <c r="B33" s="241" t="s">
        <v>163</v>
      </c>
      <c r="C33" s="255" t="s">
        <v>270</v>
      </c>
      <c r="D33" s="242" t="s">
        <v>164</v>
      </c>
      <c r="E33" s="243">
        <v>5</v>
      </c>
      <c r="F33" s="244"/>
      <c r="G33" s="245">
        <f>ROUND(E33*F33,2)</f>
        <v>0</v>
      </c>
      <c r="H33" s="244"/>
      <c r="I33" s="245">
        <f>ROUND(E33*H33,2)</f>
        <v>0</v>
      </c>
      <c r="J33" s="244"/>
      <c r="K33" s="245">
        <f>ROUND(E33*J33,2)</f>
        <v>0</v>
      </c>
      <c r="L33" s="245">
        <v>21</v>
      </c>
      <c r="M33" s="245">
        <f>G33*(1+L33/100)</f>
        <v>0</v>
      </c>
      <c r="N33" s="243">
        <v>0</v>
      </c>
      <c r="O33" s="243">
        <f>ROUND(E33*N33,2)</f>
        <v>0</v>
      </c>
      <c r="P33" s="243">
        <v>0</v>
      </c>
      <c r="Q33" s="243">
        <f>ROUND(E33*P33,2)</f>
        <v>0</v>
      </c>
      <c r="R33" s="245"/>
      <c r="S33" s="245" t="s">
        <v>165</v>
      </c>
      <c r="T33" s="246" t="s">
        <v>166</v>
      </c>
      <c r="U33" s="224">
        <v>0</v>
      </c>
      <c r="V33" s="224">
        <f>ROUND(E33*U33,2)</f>
        <v>0</v>
      </c>
      <c r="W33" s="224"/>
      <c r="X33" s="224" t="s">
        <v>161</v>
      </c>
      <c r="Y33" s="224" t="s">
        <v>109</v>
      </c>
      <c r="Z33" s="214"/>
      <c r="AA33" s="214"/>
      <c r="AB33" s="214"/>
      <c r="AC33" s="214"/>
      <c r="AD33" s="214"/>
      <c r="AE33" s="214"/>
      <c r="AF33" s="214"/>
      <c r="AG33" s="214" t="s">
        <v>162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 x14ac:dyDescent="0.2">
      <c r="A34" s="233">
        <v>21</v>
      </c>
      <c r="B34" s="234" t="s">
        <v>167</v>
      </c>
      <c r="C34" s="250" t="s">
        <v>168</v>
      </c>
      <c r="D34" s="235" t="s">
        <v>125</v>
      </c>
      <c r="E34" s="236">
        <v>5</v>
      </c>
      <c r="F34" s="237"/>
      <c r="G34" s="238">
        <f>ROUND(E34*F34,2)</f>
        <v>0</v>
      </c>
      <c r="H34" s="237"/>
      <c r="I34" s="238">
        <f>ROUND(E34*H34,2)</f>
        <v>0</v>
      </c>
      <c r="J34" s="237"/>
      <c r="K34" s="238">
        <f>ROUND(E34*J34,2)</f>
        <v>0</v>
      </c>
      <c r="L34" s="238">
        <v>21</v>
      </c>
      <c r="M34" s="238">
        <f>G34*(1+L34/100)</f>
        <v>0</v>
      </c>
      <c r="N34" s="236">
        <v>2.0000000000000001E-4</v>
      </c>
      <c r="O34" s="236">
        <f>ROUND(E34*N34,2)</f>
        <v>0</v>
      </c>
      <c r="P34" s="236">
        <v>0</v>
      </c>
      <c r="Q34" s="236">
        <f>ROUND(E34*P34,2)</f>
        <v>0</v>
      </c>
      <c r="R34" s="238"/>
      <c r="S34" s="238" t="s">
        <v>165</v>
      </c>
      <c r="T34" s="239">
        <v>2024</v>
      </c>
      <c r="U34" s="224">
        <v>0</v>
      </c>
      <c r="V34" s="224">
        <f>ROUND(E34*U34,2)</f>
        <v>0</v>
      </c>
      <c r="W34" s="224"/>
      <c r="X34" s="224" t="s">
        <v>161</v>
      </c>
      <c r="Y34" s="224" t="s">
        <v>109</v>
      </c>
      <c r="Z34" s="214"/>
      <c r="AA34" s="214"/>
      <c r="AB34" s="214"/>
      <c r="AC34" s="214"/>
      <c r="AD34" s="214"/>
      <c r="AE34" s="214"/>
      <c r="AF34" s="214"/>
      <c r="AG34" s="214" t="s">
        <v>162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 x14ac:dyDescent="0.2">
      <c r="A35" s="240">
        <v>22</v>
      </c>
      <c r="B35" s="241" t="s">
        <v>169</v>
      </c>
      <c r="C35" s="249" t="s">
        <v>170</v>
      </c>
      <c r="D35" s="242" t="s">
        <v>171</v>
      </c>
      <c r="E35" s="243">
        <v>1</v>
      </c>
      <c r="F35" s="244"/>
      <c r="G35" s="245">
        <f>ROUND(E35*F35,2)</f>
        <v>0</v>
      </c>
      <c r="H35" s="244"/>
      <c r="I35" s="245">
        <f>ROUND(E35*H35,2)</f>
        <v>0</v>
      </c>
      <c r="J35" s="244"/>
      <c r="K35" s="245">
        <f>ROUND(E35*J35,2)</f>
        <v>0</v>
      </c>
      <c r="L35" s="245">
        <v>21</v>
      </c>
      <c r="M35" s="245">
        <f>G35*(1+L35/100)</f>
        <v>0</v>
      </c>
      <c r="N35" s="243">
        <v>0</v>
      </c>
      <c r="O35" s="243">
        <f>ROUND(E35*N35,2)</f>
        <v>0</v>
      </c>
      <c r="P35" s="243">
        <v>0</v>
      </c>
      <c r="Q35" s="243">
        <f>ROUND(E35*P35,2)</f>
        <v>0</v>
      </c>
      <c r="R35" s="245"/>
      <c r="S35" s="245" t="s">
        <v>165</v>
      </c>
      <c r="T35" s="246" t="s">
        <v>166</v>
      </c>
      <c r="U35" s="224">
        <v>0</v>
      </c>
      <c r="V35" s="224">
        <f>ROUND(E35*U35,2)</f>
        <v>0</v>
      </c>
      <c r="W35" s="224"/>
      <c r="X35" s="224" t="s">
        <v>161</v>
      </c>
      <c r="Y35" s="224" t="s">
        <v>109</v>
      </c>
      <c r="Z35" s="214"/>
      <c r="AA35" s="214"/>
      <c r="AB35" s="214"/>
      <c r="AC35" s="214"/>
      <c r="AD35" s="214"/>
      <c r="AE35" s="214"/>
      <c r="AF35" s="214"/>
      <c r="AG35" s="214" t="s">
        <v>162</v>
      </c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56.25" outlineLevel="1" x14ac:dyDescent="0.2">
      <c r="A36" s="240">
        <v>23</v>
      </c>
      <c r="B36" s="241" t="s">
        <v>172</v>
      </c>
      <c r="C36" s="249" t="s">
        <v>173</v>
      </c>
      <c r="D36" s="242" t="s">
        <v>135</v>
      </c>
      <c r="E36" s="243">
        <v>25</v>
      </c>
      <c r="F36" s="244"/>
      <c r="G36" s="245">
        <f>ROUND(E36*F36,2)</f>
        <v>0</v>
      </c>
      <c r="H36" s="244"/>
      <c r="I36" s="245">
        <f>ROUND(E36*H36,2)</f>
        <v>0</v>
      </c>
      <c r="J36" s="244"/>
      <c r="K36" s="245">
        <f>ROUND(E36*J36,2)</f>
        <v>0</v>
      </c>
      <c r="L36" s="245">
        <v>21</v>
      </c>
      <c r="M36" s="245">
        <f>G36*(1+L36/100)</f>
        <v>0</v>
      </c>
      <c r="N36" s="243">
        <v>1.4999999999999999E-4</v>
      </c>
      <c r="O36" s="243">
        <f>ROUND(E36*N36,2)</f>
        <v>0</v>
      </c>
      <c r="P36" s="243">
        <v>0</v>
      </c>
      <c r="Q36" s="243">
        <f>ROUND(E36*P36,2)</f>
        <v>0</v>
      </c>
      <c r="R36" s="245" t="s">
        <v>160</v>
      </c>
      <c r="S36" s="245" t="s">
        <v>106</v>
      </c>
      <c r="T36" s="246" t="s">
        <v>107</v>
      </c>
      <c r="U36" s="224">
        <v>0</v>
      </c>
      <c r="V36" s="224">
        <f>ROUND(E36*U36,2)</f>
        <v>0</v>
      </c>
      <c r="W36" s="224"/>
      <c r="X36" s="224" t="s">
        <v>161</v>
      </c>
      <c r="Y36" s="224" t="s">
        <v>109</v>
      </c>
      <c r="Z36" s="214"/>
      <c r="AA36" s="214"/>
      <c r="AB36" s="214"/>
      <c r="AC36" s="214"/>
      <c r="AD36" s="214"/>
      <c r="AE36" s="214"/>
      <c r="AF36" s="214"/>
      <c r="AG36" s="214" t="s">
        <v>174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ht="56.25" outlineLevel="1" x14ac:dyDescent="0.2">
      <c r="A37" s="240">
        <v>24</v>
      </c>
      <c r="B37" s="241" t="s">
        <v>175</v>
      </c>
      <c r="C37" s="249" t="s">
        <v>176</v>
      </c>
      <c r="D37" s="242" t="s">
        <v>135</v>
      </c>
      <c r="E37" s="243">
        <v>310</v>
      </c>
      <c r="F37" s="244"/>
      <c r="G37" s="245">
        <f>ROUND(E37*F37,2)</f>
        <v>0</v>
      </c>
      <c r="H37" s="244"/>
      <c r="I37" s="245">
        <f>ROUND(E37*H37,2)</f>
        <v>0</v>
      </c>
      <c r="J37" s="244"/>
      <c r="K37" s="245">
        <f>ROUND(E37*J37,2)</f>
        <v>0</v>
      </c>
      <c r="L37" s="245">
        <v>21</v>
      </c>
      <c r="M37" s="245">
        <f>G37*(1+L37/100)</f>
        <v>0</v>
      </c>
      <c r="N37" s="243">
        <v>6.0999999999999997E-4</v>
      </c>
      <c r="O37" s="243">
        <f>ROUND(E37*N37,2)</f>
        <v>0.19</v>
      </c>
      <c r="P37" s="243">
        <v>0</v>
      </c>
      <c r="Q37" s="243">
        <f>ROUND(E37*P37,2)</f>
        <v>0</v>
      </c>
      <c r="R37" s="245" t="s">
        <v>160</v>
      </c>
      <c r="S37" s="245" t="s">
        <v>106</v>
      </c>
      <c r="T37" s="246" t="s">
        <v>107</v>
      </c>
      <c r="U37" s="224">
        <v>0</v>
      </c>
      <c r="V37" s="224">
        <f>ROUND(E37*U37,2)</f>
        <v>0</v>
      </c>
      <c r="W37" s="224"/>
      <c r="X37" s="224" t="s">
        <v>161</v>
      </c>
      <c r="Y37" s="224" t="s">
        <v>109</v>
      </c>
      <c r="Z37" s="214"/>
      <c r="AA37" s="214"/>
      <c r="AB37" s="214"/>
      <c r="AC37" s="214"/>
      <c r="AD37" s="214"/>
      <c r="AE37" s="214"/>
      <c r="AF37" s="214"/>
      <c r="AG37" s="214" t="s">
        <v>174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33.75" outlineLevel="1" x14ac:dyDescent="0.2">
      <c r="A38" s="240">
        <v>25</v>
      </c>
      <c r="B38" s="241" t="s">
        <v>177</v>
      </c>
      <c r="C38" s="249" t="s">
        <v>178</v>
      </c>
      <c r="D38" s="242" t="s">
        <v>135</v>
      </c>
      <c r="E38" s="243">
        <v>2.5</v>
      </c>
      <c r="F38" s="244"/>
      <c r="G38" s="245">
        <f>ROUND(E38*F38,2)</f>
        <v>0</v>
      </c>
      <c r="H38" s="244"/>
      <c r="I38" s="245">
        <f>ROUND(E38*H38,2)</f>
        <v>0</v>
      </c>
      <c r="J38" s="244"/>
      <c r="K38" s="245">
        <f>ROUND(E38*J38,2)</f>
        <v>0</v>
      </c>
      <c r="L38" s="245">
        <v>21</v>
      </c>
      <c r="M38" s="245">
        <f>G38*(1+L38/100)</f>
        <v>0</v>
      </c>
      <c r="N38" s="243">
        <v>1.2999999999999999E-4</v>
      </c>
      <c r="O38" s="243">
        <f>ROUND(E38*N38,2)</f>
        <v>0</v>
      </c>
      <c r="P38" s="243">
        <v>0</v>
      </c>
      <c r="Q38" s="243">
        <f>ROUND(E38*P38,2)</f>
        <v>0</v>
      </c>
      <c r="R38" s="245" t="s">
        <v>160</v>
      </c>
      <c r="S38" s="245" t="s">
        <v>106</v>
      </c>
      <c r="T38" s="246" t="s">
        <v>107</v>
      </c>
      <c r="U38" s="224">
        <v>0</v>
      </c>
      <c r="V38" s="224">
        <f>ROUND(E38*U38,2)</f>
        <v>0</v>
      </c>
      <c r="W38" s="224"/>
      <c r="X38" s="224" t="s">
        <v>161</v>
      </c>
      <c r="Y38" s="224" t="s">
        <v>109</v>
      </c>
      <c r="Z38" s="214"/>
      <c r="AA38" s="214"/>
      <c r="AB38" s="214"/>
      <c r="AC38" s="214"/>
      <c r="AD38" s="214"/>
      <c r="AE38" s="214"/>
      <c r="AF38" s="214"/>
      <c r="AG38" s="214" t="s">
        <v>162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40">
        <v>26</v>
      </c>
      <c r="B39" s="241" t="s">
        <v>179</v>
      </c>
      <c r="C39" s="249" t="s">
        <v>180</v>
      </c>
      <c r="D39" s="242" t="s">
        <v>164</v>
      </c>
      <c r="E39" s="243">
        <v>5</v>
      </c>
      <c r="F39" s="244"/>
      <c r="G39" s="245">
        <f>ROUND(E39*F39,2)</f>
        <v>0</v>
      </c>
      <c r="H39" s="244"/>
      <c r="I39" s="245">
        <f>ROUND(E39*H39,2)</f>
        <v>0</v>
      </c>
      <c r="J39" s="244"/>
      <c r="K39" s="245">
        <f>ROUND(E39*J39,2)</f>
        <v>0</v>
      </c>
      <c r="L39" s="245">
        <v>21</v>
      </c>
      <c r="M39" s="245">
        <f>G39*(1+L39/100)</f>
        <v>0</v>
      </c>
      <c r="N39" s="243">
        <v>0</v>
      </c>
      <c r="O39" s="243">
        <f>ROUND(E39*N39,2)</f>
        <v>0</v>
      </c>
      <c r="P39" s="243">
        <v>0</v>
      </c>
      <c r="Q39" s="243">
        <f>ROUND(E39*P39,2)</f>
        <v>0</v>
      </c>
      <c r="R39" s="245"/>
      <c r="S39" s="245" t="s">
        <v>165</v>
      </c>
      <c r="T39" s="246" t="s">
        <v>181</v>
      </c>
      <c r="U39" s="224">
        <v>0</v>
      </c>
      <c r="V39" s="224">
        <f>ROUND(E39*U39,2)</f>
        <v>0</v>
      </c>
      <c r="W39" s="224"/>
      <c r="X39" s="224" t="s">
        <v>161</v>
      </c>
      <c r="Y39" s="224" t="s">
        <v>109</v>
      </c>
      <c r="Z39" s="214"/>
      <c r="AA39" s="214"/>
      <c r="AB39" s="214"/>
      <c r="AC39" s="214"/>
      <c r="AD39" s="214"/>
      <c r="AE39" s="214"/>
      <c r="AF39" s="214"/>
      <c r="AG39" s="214" t="s">
        <v>174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40">
        <v>27</v>
      </c>
      <c r="B40" s="241" t="s">
        <v>182</v>
      </c>
      <c r="C40" s="249" t="s">
        <v>183</v>
      </c>
      <c r="D40" s="242" t="s">
        <v>135</v>
      </c>
      <c r="E40" s="243">
        <v>2.5</v>
      </c>
      <c r="F40" s="244"/>
      <c r="G40" s="245">
        <f>ROUND(E40*F40,2)</f>
        <v>0</v>
      </c>
      <c r="H40" s="244"/>
      <c r="I40" s="245">
        <f>ROUND(E40*H40,2)</f>
        <v>0</v>
      </c>
      <c r="J40" s="244"/>
      <c r="K40" s="245">
        <f>ROUND(E40*J40,2)</f>
        <v>0</v>
      </c>
      <c r="L40" s="245">
        <v>21</v>
      </c>
      <c r="M40" s="245">
        <f>G40*(1+L40/100)</f>
        <v>0</v>
      </c>
      <c r="N40" s="243">
        <v>0</v>
      </c>
      <c r="O40" s="243">
        <f>ROUND(E40*N40,2)</f>
        <v>0</v>
      </c>
      <c r="P40" s="243">
        <v>0</v>
      </c>
      <c r="Q40" s="243">
        <f>ROUND(E40*P40,2)</f>
        <v>0</v>
      </c>
      <c r="R40" s="245"/>
      <c r="S40" s="245" t="s">
        <v>165</v>
      </c>
      <c r="T40" s="246" t="s">
        <v>181</v>
      </c>
      <c r="U40" s="224">
        <v>0</v>
      </c>
      <c r="V40" s="224">
        <f>ROUND(E40*U40,2)</f>
        <v>0</v>
      </c>
      <c r="W40" s="224"/>
      <c r="X40" s="224" t="s">
        <v>161</v>
      </c>
      <c r="Y40" s="224" t="s">
        <v>109</v>
      </c>
      <c r="Z40" s="214"/>
      <c r="AA40" s="214"/>
      <c r="AB40" s="214"/>
      <c r="AC40" s="214"/>
      <c r="AD40" s="214"/>
      <c r="AE40" s="214"/>
      <c r="AF40" s="214"/>
      <c r="AG40" s="214" t="s">
        <v>174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 x14ac:dyDescent="0.2">
      <c r="A41" s="240">
        <v>28</v>
      </c>
      <c r="B41" s="241" t="s">
        <v>184</v>
      </c>
      <c r="C41" s="249" t="s">
        <v>185</v>
      </c>
      <c r="D41" s="242" t="s">
        <v>186</v>
      </c>
      <c r="E41" s="243">
        <v>5</v>
      </c>
      <c r="F41" s="244"/>
      <c r="G41" s="245">
        <f>ROUND(E41*F41,2)</f>
        <v>0</v>
      </c>
      <c r="H41" s="244"/>
      <c r="I41" s="245">
        <f>ROUND(E41*H41,2)</f>
        <v>0</v>
      </c>
      <c r="J41" s="244"/>
      <c r="K41" s="245">
        <f>ROUND(E41*J41,2)</f>
        <v>0</v>
      </c>
      <c r="L41" s="245">
        <v>21</v>
      </c>
      <c r="M41" s="245">
        <f>G41*(1+L41/100)</f>
        <v>0</v>
      </c>
      <c r="N41" s="243">
        <v>0</v>
      </c>
      <c r="O41" s="243">
        <f>ROUND(E41*N41,2)</f>
        <v>0</v>
      </c>
      <c r="P41" s="243">
        <v>0</v>
      </c>
      <c r="Q41" s="243">
        <f>ROUND(E41*P41,2)</f>
        <v>0</v>
      </c>
      <c r="R41" s="245"/>
      <c r="S41" s="245" t="s">
        <v>165</v>
      </c>
      <c r="T41" s="246" t="s">
        <v>166</v>
      </c>
      <c r="U41" s="224">
        <v>0</v>
      </c>
      <c r="V41" s="224">
        <f>ROUND(E41*U41,2)</f>
        <v>0</v>
      </c>
      <c r="W41" s="224"/>
      <c r="X41" s="224" t="s">
        <v>161</v>
      </c>
      <c r="Y41" s="224" t="s">
        <v>109</v>
      </c>
      <c r="Z41" s="214"/>
      <c r="AA41" s="214"/>
      <c r="AB41" s="214"/>
      <c r="AC41" s="214"/>
      <c r="AD41" s="214"/>
      <c r="AE41" s="214"/>
      <c r="AF41" s="214"/>
      <c r="AG41" s="214" t="s">
        <v>162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40">
        <v>29</v>
      </c>
      <c r="B42" s="241" t="s">
        <v>187</v>
      </c>
      <c r="C42" s="256" t="s">
        <v>271</v>
      </c>
      <c r="D42" s="242" t="s">
        <v>164</v>
      </c>
      <c r="E42" s="243">
        <v>10</v>
      </c>
      <c r="F42" s="244"/>
      <c r="G42" s="245">
        <f>ROUND(E42*F42,2)</f>
        <v>0</v>
      </c>
      <c r="H42" s="244"/>
      <c r="I42" s="245">
        <f>ROUND(E42*H42,2)</f>
        <v>0</v>
      </c>
      <c r="J42" s="244"/>
      <c r="K42" s="245">
        <f>ROUND(E42*J42,2)</f>
        <v>0</v>
      </c>
      <c r="L42" s="245">
        <v>21</v>
      </c>
      <c r="M42" s="245">
        <f>G42*(1+L42/100)</f>
        <v>0</v>
      </c>
      <c r="N42" s="243">
        <v>0</v>
      </c>
      <c r="O42" s="243">
        <f>ROUND(E42*N42,2)</f>
        <v>0</v>
      </c>
      <c r="P42" s="243">
        <v>0</v>
      </c>
      <c r="Q42" s="243">
        <f>ROUND(E42*P42,2)</f>
        <v>0</v>
      </c>
      <c r="R42" s="245"/>
      <c r="S42" s="245" t="s">
        <v>165</v>
      </c>
      <c r="T42" s="246">
        <v>2024</v>
      </c>
      <c r="U42" s="224">
        <v>0</v>
      </c>
      <c r="V42" s="224">
        <f>ROUND(E42*U42,2)</f>
        <v>0</v>
      </c>
      <c r="W42" s="224"/>
      <c r="X42" s="224" t="s">
        <v>161</v>
      </c>
      <c r="Y42" s="224" t="s">
        <v>109</v>
      </c>
      <c r="Z42" s="214"/>
      <c r="AA42" s="214"/>
      <c r="AB42" s="214"/>
      <c r="AC42" s="214"/>
      <c r="AD42" s="214"/>
      <c r="AE42" s="214"/>
      <c r="AF42" s="214"/>
      <c r="AG42" s="214" t="s">
        <v>162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1" x14ac:dyDescent="0.2">
      <c r="A43" s="240">
        <v>30</v>
      </c>
      <c r="B43" s="241" t="s">
        <v>188</v>
      </c>
      <c r="C43" s="249" t="s">
        <v>189</v>
      </c>
      <c r="D43" s="242" t="s">
        <v>190</v>
      </c>
      <c r="E43" s="243">
        <v>1</v>
      </c>
      <c r="F43" s="244"/>
      <c r="G43" s="245">
        <f>ROUND(E43*F43,2)</f>
        <v>0</v>
      </c>
      <c r="H43" s="244"/>
      <c r="I43" s="245">
        <f>ROUND(E43*H43,2)</f>
        <v>0</v>
      </c>
      <c r="J43" s="244"/>
      <c r="K43" s="245">
        <f>ROUND(E43*J43,2)</f>
        <v>0</v>
      </c>
      <c r="L43" s="245">
        <v>21</v>
      </c>
      <c r="M43" s="245">
        <f>G43*(1+L43/100)</f>
        <v>0</v>
      </c>
      <c r="N43" s="243">
        <v>0</v>
      </c>
      <c r="O43" s="243">
        <f>ROUND(E43*N43,2)</f>
        <v>0</v>
      </c>
      <c r="P43" s="243">
        <v>0</v>
      </c>
      <c r="Q43" s="243">
        <f>ROUND(E43*P43,2)</f>
        <v>0</v>
      </c>
      <c r="R43" s="245"/>
      <c r="S43" s="245" t="s">
        <v>165</v>
      </c>
      <c r="T43" s="246" t="s">
        <v>181</v>
      </c>
      <c r="U43" s="224">
        <v>0</v>
      </c>
      <c r="V43" s="224">
        <f>ROUND(E43*U43,2)</f>
        <v>0</v>
      </c>
      <c r="W43" s="224"/>
      <c r="X43" s="224" t="s">
        <v>191</v>
      </c>
      <c r="Y43" s="224" t="s">
        <v>109</v>
      </c>
      <c r="Z43" s="214"/>
      <c r="AA43" s="214"/>
      <c r="AB43" s="214"/>
      <c r="AC43" s="214"/>
      <c r="AD43" s="214"/>
      <c r="AE43" s="214"/>
      <c r="AF43" s="214"/>
      <c r="AG43" s="214" t="s">
        <v>192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x14ac:dyDescent="0.2">
      <c r="A44" s="226" t="s">
        <v>100</v>
      </c>
      <c r="B44" s="227" t="s">
        <v>67</v>
      </c>
      <c r="C44" s="248" t="s">
        <v>68</v>
      </c>
      <c r="D44" s="228"/>
      <c r="E44" s="229"/>
      <c r="F44" s="230"/>
      <c r="G44" s="230">
        <f>SUMIF(AG45:AG45,"&lt;&gt;NOR",G45:G45)</f>
        <v>0</v>
      </c>
      <c r="H44" s="230"/>
      <c r="I44" s="230">
        <f>SUM(I45:I45)</f>
        <v>0</v>
      </c>
      <c r="J44" s="230"/>
      <c r="K44" s="230">
        <f>SUM(K45:K45)</f>
        <v>0</v>
      </c>
      <c r="L44" s="230"/>
      <c r="M44" s="230">
        <f>SUM(M45:M45)</f>
        <v>0</v>
      </c>
      <c r="N44" s="229"/>
      <c r="O44" s="229">
        <f>SUM(O45:O45)</f>
        <v>0</v>
      </c>
      <c r="P44" s="229"/>
      <c r="Q44" s="229">
        <f>SUM(Q45:Q45)</f>
        <v>0</v>
      </c>
      <c r="R44" s="230"/>
      <c r="S44" s="230"/>
      <c r="T44" s="231"/>
      <c r="U44" s="225"/>
      <c r="V44" s="225">
        <f>SUM(V45:V45)</f>
        <v>1.37</v>
      </c>
      <c r="W44" s="225"/>
      <c r="X44" s="225"/>
      <c r="Y44" s="225"/>
      <c r="AG44" t="s">
        <v>101</v>
      </c>
    </row>
    <row r="45" spans="1:60" outlineLevel="1" x14ac:dyDescent="0.2">
      <c r="A45" s="233">
        <v>31</v>
      </c>
      <c r="B45" s="234" t="s">
        <v>131</v>
      </c>
      <c r="C45" s="250" t="s">
        <v>132</v>
      </c>
      <c r="D45" s="235" t="s">
        <v>125</v>
      </c>
      <c r="E45" s="236">
        <v>1</v>
      </c>
      <c r="F45" s="237"/>
      <c r="G45" s="238">
        <f>ROUND(E45*F45,2)</f>
        <v>0</v>
      </c>
      <c r="H45" s="237"/>
      <c r="I45" s="238">
        <f>ROUND(E45*H45,2)</f>
        <v>0</v>
      </c>
      <c r="J45" s="237"/>
      <c r="K45" s="238">
        <f>ROUND(E45*J45,2)</f>
        <v>0</v>
      </c>
      <c r="L45" s="238">
        <v>21</v>
      </c>
      <c r="M45" s="238">
        <f>G45*(1+L45/100)</f>
        <v>0</v>
      </c>
      <c r="N45" s="236">
        <v>0</v>
      </c>
      <c r="O45" s="236">
        <f>ROUND(E45*N45,2)</f>
        <v>0</v>
      </c>
      <c r="P45" s="236">
        <v>0</v>
      </c>
      <c r="Q45" s="236">
        <f>ROUND(E45*P45,2)</f>
        <v>0</v>
      </c>
      <c r="R45" s="238" t="s">
        <v>63</v>
      </c>
      <c r="S45" s="238" t="s">
        <v>106</v>
      </c>
      <c r="T45" s="239" t="s">
        <v>193</v>
      </c>
      <c r="U45" s="224">
        <v>1.3666700000000001</v>
      </c>
      <c r="V45" s="224">
        <f>ROUND(E45*U45,2)</f>
        <v>1.37</v>
      </c>
      <c r="W45" s="224"/>
      <c r="X45" s="224" t="s">
        <v>108</v>
      </c>
      <c r="Y45" s="224" t="s">
        <v>109</v>
      </c>
      <c r="Z45" s="214"/>
      <c r="AA45" s="214"/>
      <c r="AB45" s="214"/>
      <c r="AC45" s="214"/>
      <c r="AD45" s="214"/>
      <c r="AE45" s="214"/>
      <c r="AF45" s="214"/>
      <c r="AG45" s="214" t="s">
        <v>110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x14ac:dyDescent="0.2">
      <c r="A46" s="226" t="s">
        <v>100</v>
      </c>
      <c r="B46" s="227" t="s">
        <v>69</v>
      </c>
      <c r="C46" s="248" t="s">
        <v>70</v>
      </c>
      <c r="D46" s="228"/>
      <c r="E46" s="229"/>
      <c r="F46" s="230"/>
      <c r="G46" s="230">
        <f>SUMIF(AG47:AG73,"&lt;&gt;NOR",G47:G73)</f>
        <v>0</v>
      </c>
      <c r="H46" s="230"/>
      <c r="I46" s="230">
        <f>SUM(I47:I73)</f>
        <v>0</v>
      </c>
      <c r="J46" s="230"/>
      <c r="K46" s="230">
        <f>SUM(K47:K73)</f>
        <v>0</v>
      </c>
      <c r="L46" s="230"/>
      <c r="M46" s="230">
        <f>SUM(M47:M73)</f>
        <v>0</v>
      </c>
      <c r="N46" s="229"/>
      <c r="O46" s="229">
        <f>SUM(O47:O73)</f>
        <v>32.119999999999997</v>
      </c>
      <c r="P46" s="229"/>
      <c r="Q46" s="229">
        <f>SUM(Q47:Q73)</f>
        <v>0</v>
      </c>
      <c r="R46" s="230"/>
      <c r="S46" s="230"/>
      <c r="T46" s="231"/>
      <c r="U46" s="225"/>
      <c r="V46" s="225">
        <f>SUM(V47:V73)</f>
        <v>420.91999999999996</v>
      </c>
      <c r="W46" s="225"/>
      <c r="X46" s="225"/>
      <c r="Y46" s="225"/>
      <c r="AG46" t="s">
        <v>101</v>
      </c>
    </row>
    <row r="47" spans="1:60" outlineLevel="1" x14ac:dyDescent="0.2">
      <c r="A47" s="240">
        <v>32</v>
      </c>
      <c r="B47" s="241" t="s">
        <v>194</v>
      </c>
      <c r="C47" s="249" t="s">
        <v>195</v>
      </c>
      <c r="D47" s="242" t="s">
        <v>196</v>
      </c>
      <c r="E47" s="243">
        <v>0.255</v>
      </c>
      <c r="F47" s="244"/>
      <c r="G47" s="245">
        <f>ROUND(E47*F47,2)</f>
        <v>0</v>
      </c>
      <c r="H47" s="244"/>
      <c r="I47" s="245">
        <f>ROUND(E47*H47,2)</f>
        <v>0</v>
      </c>
      <c r="J47" s="244"/>
      <c r="K47" s="245">
        <f>ROUND(E47*J47,2)</f>
        <v>0</v>
      </c>
      <c r="L47" s="245">
        <v>21</v>
      </c>
      <c r="M47" s="245">
        <f>G47*(1+L47/100)</f>
        <v>0</v>
      </c>
      <c r="N47" s="243">
        <v>0</v>
      </c>
      <c r="O47" s="243">
        <f>ROUND(E47*N47,2)</f>
        <v>0</v>
      </c>
      <c r="P47" s="243">
        <v>0</v>
      </c>
      <c r="Q47" s="243">
        <f>ROUND(E47*P47,2)</f>
        <v>0</v>
      </c>
      <c r="R47" s="245"/>
      <c r="S47" s="245" t="s">
        <v>106</v>
      </c>
      <c r="T47" s="246" t="s">
        <v>107</v>
      </c>
      <c r="U47" s="224">
        <v>4.5990000000000002</v>
      </c>
      <c r="V47" s="224">
        <f>ROUND(E47*U47,2)</f>
        <v>1.17</v>
      </c>
      <c r="W47" s="224"/>
      <c r="X47" s="224" t="s">
        <v>108</v>
      </c>
      <c r="Y47" s="224" t="s">
        <v>109</v>
      </c>
      <c r="Z47" s="214"/>
      <c r="AA47" s="214"/>
      <c r="AB47" s="214"/>
      <c r="AC47" s="214"/>
      <c r="AD47" s="214"/>
      <c r="AE47" s="214"/>
      <c r="AF47" s="214"/>
      <c r="AG47" s="214" t="s">
        <v>130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40">
        <v>33</v>
      </c>
      <c r="B48" s="241" t="s">
        <v>197</v>
      </c>
      <c r="C48" s="249" t="s">
        <v>198</v>
      </c>
      <c r="D48" s="242" t="s">
        <v>104</v>
      </c>
      <c r="E48" s="243">
        <v>4</v>
      </c>
      <c r="F48" s="244"/>
      <c r="G48" s="245">
        <f>ROUND(E48*F48,2)</f>
        <v>0</v>
      </c>
      <c r="H48" s="244"/>
      <c r="I48" s="245">
        <f>ROUND(E48*H48,2)</f>
        <v>0</v>
      </c>
      <c r="J48" s="244"/>
      <c r="K48" s="245">
        <f>ROUND(E48*J48,2)</f>
        <v>0</v>
      </c>
      <c r="L48" s="245">
        <v>21</v>
      </c>
      <c r="M48" s="245">
        <f>G48*(1+L48/100)</f>
        <v>0</v>
      </c>
      <c r="N48" s="243">
        <v>0</v>
      </c>
      <c r="O48" s="243">
        <f>ROUND(E48*N48,2)</f>
        <v>0</v>
      </c>
      <c r="P48" s="243">
        <v>0</v>
      </c>
      <c r="Q48" s="243">
        <f>ROUND(E48*P48,2)</f>
        <v>0</v>
      </c>
      <c r="R48" s="245"/>
      <c r="S48" s="245" t="s">
        <v>106</v>
      </c>
      <c r="T48" s="246" t="s">
        <v>107</v>
      </c>
      <c r="U48" s="224">
        <v>0.33900000000000002</v>
      </c>
      <c r="V48" s="224">
        <f>ROUND(E48*U48,2)</f>
        <v>1.36</v>
      </c>
      <c r="W48" s="224"/>
      <c r="X48" s="224" t="s">
        <v>108</v>
      </c>
      <c r="Y48" s="224" t="s">
        <v>109</v>
      </c>
      <c r="Z48" s="214"/>
      <c r="AA48" s="214"/>
      <c r="AB48" s="214"/>
      <c r="AC48" s="214"/>
      <c r="AD48" s="214"/>
      <c r="AE48" s="214"/>
      <c r="AF48" s="214"/>
      <c r="AG48" s="214" t="s">
        <v>110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 x14ac:dyDescent="0.2">
      <c r="A49" s="240">
        <v>34</v>
      </c>
      <c r="B49" s="241" t="s">
        <v>199</v>
      </c>
      <c r="C49" s="249" t="s">
        <v>200</v>
      </c>
      <c r="D49" s="242" t="s">
        <v>135</v>
      </c>
      <c r="E49" s="243">
        <v>16</v>
      </c>
      <c r="F49" s="244"/>
      <c r="G49" s="245">
        <f>ROUND(E49*F49,2)</f>
        <v>0</v>
      </c>
      <c r="H49" s="244"/>
      <c r="I49" s="245">
        <f>ROUND(E49*H49,2)</f>
        <v>0</v>
      </c>
      <c r="J49" s="244"/>
      <c r="K49" s="245">
        <f>ROUND(E49*J49,2)</f>
        <v>0</v>
      </c>
      <c r="L49" s="245">
        <v>21</v>
      </c>
      <c r="M49" s="245">
        <f>G49*(1+L49/100)</f>
        <v>0</v>
      </c>
      <c r="N49" s="243">
        <v>0</v>
      </c>
      <c r="O49" s="243">
        <f>ROUND(E49*N49,2)</f>
        <v>0</v>
      </c>
      <c r="P49" s="243">
        <v>0</v>
      </c>
      <c r="Q49" s="243">
        <f>ROUND(E49*P49,2)</f>
        <v>0</v>
      </c>
      <c r="R49" s="245"/>
      <c r="S49" s="245" t="s">
        <v>106</v>
      </c>
      <c r="T49" s="246" t="s">
        <v>107</v>
      </c>
      <c r="U49" s="224">
        <v>0.14499999999999999</v>
      </c>
      <c r="V49" s="224">
        <f>ROUND(E49*U49,2)</f>
        <v>2.3199999999999998</v>
      </c>
      <c r="W49" s="224"/>
      <c r="X49" s="224" t="s">
        <v>108</v>
      </c>
      <c r="Y49" s="224" t="s">
        <v>109</v>
      </c>
      <c r="Z49" s="214"/>
      <c r="AA49" s="214"/>
      <c r="AB49" s="214"/>
      <c r="AC49" s="214"/>
      <c r="AD49" s="214"/>
      <c r="AE49" s="214"/>
      <c r="AF49" s="214"/>
      <c r="AG49" s="214" t="s">
        <v>110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 x14ac:dyDescent="0.2">
      <c r="A50" s="240">
        <v>35</v>
      </c>
      <c r="B50" s="241" t="s">
        <v>201</v>
      </c>
      <c r="C50" s="249" t="s">
        <v>202</v>
      </c>
      <c r="D50" s="242" t="s">
        <v>203</v>
      </c>
      <c r="E50" s="243">
        <v>2</v>
      </c>
      <c r="F50" s="244"/>
      <c r="G50" s="245">
        <f>ROUND(E50*F50,2)</f>
        <v>0</v>
      </c>
      <c r="H50" s="244"/>
      <c r="I50" s="245">
        <f>ROUND(E50*H50,2)</f>
        <v>0</v>
      </c>
      <c r="J50" s="244"/>
      <c r="K50" s="245">
        <f>ROUND(E50*J50,2)</f>
        <v>0</v>
      </c>
      <c r="L50" s="245">
        <v>21</v>
      </c>
      <c r="M50" s="245">
        <f>G50*(1+L50/100)</f>
        <v>0</v>
      </c>
      <c r="N50" s="243">
        <v>0</v>
      </c>
      <c r="O50" s="243">
        <f>ROUND(E50*N50,2)</f>
        <v>0</v>
      </c>
      <c r="P50" s="243">
        <v>0</v>
      </c>
      <c r="Q50" s="243">
        <f>ROUND(E50*P50,2)</f>
        <v>0</v>
      </c>
      <c r="R50" s="245"/>
      <c r="S50" s="245" t="s">
        <v>106</v>
      </c>
      <c r="T50" s="246" t="s">
        <v>107</v>
      </c>
      <c r="U50" s="224">
        <v>3.44</v>
      </c>
      <c r="V50" s="224">
        <f>ROUND(E50*U50,2)</f>
        <v>6.88</v>
      </c>
      <c r="W50" s="224"/>
      <c r="X50" s="224" t="s">
        <v>108</v>
      </c>
      <c r="Y50" s="224" t="s">
        <v>109</v>
      </c>
      <c r="Z50" s="214"/>
      <c r="AA50" s="214"/>
      <c r="AB50" s="214"/>
      <c r="AC50" s="214"/>
      <c r="AD50" s="214"/>
      <c r="AE50" s="214"/>
      <c r="AF50" s="214"/>
      <c r="AG50" s="214" t="s">
        <v>110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 x14ac:dyDescent="0.2">
      <c r="A51" s="240">
        <v>36</v>
      </c>
      <c r="B51" s="241" t="s">
        <v>204</v>
      </c>
      <c r="C51" s="249" t="s">
        <v>205</v>
      </c>
      <c r="D51" s="242" t="s">
        <v>203</v>
      </c>
      <c r="E51" s="243">
        <v>0.3</v>
      </c>
      <c r="F51" s="244"/>
      <c r="G51" s="245">
        <f>ROUND(E51*F51,2)</f>
        <v>0</v>
      </c>
      <c r="H51" s="244"/>
      <c r="I51" s="245">
        <f>ROUND(E51*H51,2)</f>
        <v>0</v>
      </c>
      <c r="J51" s="244"/>
      <c r="K51" s="245">
        <f>ROUND(E51*J51,2)</f>
        <v>0</v>
      </c>
      <c r="L51" s="245">
        <v>21</v>
      </c>
      <c r="M51" s="245">
        <f>G51*(1+L51/100)</f>
        <v>0</v>
      </c>
      <c r="N51" s="243">
        <v>2.5588600000000001</v>
      </c>
      <c r="O51" s="243">
        <f>ROUND(E51*N51,2)</f>
        <v>0.77</v>
      </c>
      <c r="P51" s="243">
        <v>0</v>
      </c>
      <c r="Q51" s="243">
        <f>ROUND(E51*P51,2)</f>
        <v>0</v>
      </c>
      <c r="R51" s="245"/>
      <c r="S51" s="245" t="s">
        <v>106</v>
      </c>
      <c r="T51" s="246" t="s">
        <v>107</v>
      </c>
      <c r="U51" s="224">
        <v>4</v>
      </c>
      <c r="V51" s="224">
        <f>ROUND(E51*U51,2)</f>
        <v>1.2</v>
      </c>
      <c r="W51" s="224"/>
      <c r="X51" s="224" t="s">
        <v>108</v>
      </c>
      <c r="Y51" s="224" t="s">
        <v>109</v>
      </c>
      <c r="Z51" s="214"/>
      <c r="AA51" s="214"/>
      <c r="AB51" s="214"/>
      <c r="AC51" s="214"/>
      <c r="AD51" s="214"/>
      <c r="AE51" s="214"/>
      <c r="AF51" s="214"/>
      <c r="AG51" s="214" t="s">
        <v>110</v>
      </c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40">
        <v>37</v>
      </c>
      <c r="B52" s="241" t="s">
        <v>206</v>
      </c>
      <c r="C52" s="249" t="s">
        <v>207</v>
      </c>
      <c r="D52" s="242" t="s">
        <v>203</v>
      </c>
      <c r="E52" s="243">
        <v>0.3</v>
      </c>
      <c r="F52" s="244"/>
      <c r="G52" s="245">
        <f>ROUND(E52*F52,2)</f>
        <v>0</v>
      </c>
      <c r="H52" s="244"/>
      <c r="I52" s="245">
        <f>ROUND(E52*H52,2)</f>
        <v>0</v>
      </c>
      <c r="J52" s="244"/>
      <c r="K52" s="245">
        <f>ROUND(E52*J52,2)</f>
        <v>0</v>
      </c>
      <c r="L52" s="245">
        <v>21</v>
      </c>
      <c r="M52" s="245">
        <f>G52*(1+L52/100)</f>
        <v>0</v>
      </c>
      <c r="N52" s="243">
        <v>0</v>
      </c>
      <c r="O52" s="243">
        <f>ROUND(E52*N52,2)</f>
        <v>0</v>
      </c>
      <c r="P52" s="243">
        <v>0</v>
      </c>
      <c r="Q52" s="243">
        <f>ROUND(E52*P52,2)</f>
        <v>0</v>
      </c>
      <c r="R52" s="245"/>
      <c r="S52" s="245" t="s">
        <v>106</v>
      </c>
      <c r="T52" s="246" t="s">
        <v>107</v>
      </c>
      <c r="U52" s="224">
        <v>9.6</v>
      </c>
      <c r="V52" s="224">
        <f>ROUND(E52*U52,2)</f>
        <v>2.88</v>
      </c>
      <c r="W52" s="224"/>
      <c r="X52" s="224" t="s">
        <v>108</v>
      </c>
      <c r="Y52" s="224" t="s">
        <v>109</v>
      </c>
      <c r="Z52" s="214"/>
      <c r="AA52" s="214"/>
      <c r="AB52" s="214"/>
      <c r="AC52" s="214"/>
      <c r="AD52" s="214"/>
      <c r="AE52" s="214"/>
      <c r="AF52" s="214"/>
      <c r="AG52" s="214" t="s">
        <v>110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40">
        <v>38</v>
      </c>
      <c r="B53" s="241" t="s">
        <v>208</v>
      </c>
      <c r="C53" s="249" t="s">
        <v>209</v>
      </c>
      <c r="D53" s="242" t="s">
        <v>125</v>
      </c>
      <c r="E53" s="243">
        <v>5</v>
      </c>
      <c r="F53" s="244"/>
      <c r="G53" s="245">
        <f>ROUND(E53*F53,2)</f>
        <v>0</v>
      </c>
      <c r="H53" s="244"/>
      <c r="I53" s="245">
        <f>ROUND(E53*H53,2)</f>
        <v>0</v>
      </c>
      <c r="J53" s="244"/>
      <c r="K53" s="245">
        <f>ROUND(E53*J53,2)</f>
        <v>0</v>
      </c>
      <c r="L53" s="245">
        <v>21</v>
      </c>
      <c r="M53" s="245">
        <f>G53*(1+L53/100)</f>
        <v>0</v>
      </c>
      <c r="N53" s="243">
        <v>0.61185</v>
      </c>
      <c r="O53" s="243">
        <f>ROUND(E53*N53,2)</f>
        <v>3.06</v>
      </c>
      <c r="P53" s="243">
        <v>0</v>
      </c>
      <c r="Q53" s="243">
        <f>ROUND(E53*P53,2)</f>
        <v>0</v>
      </c>
      <c r="R53" s="245"/>
      <c r="S53" s="245" t="s">
        <v>106</v>
      </c>
      <c r="T53" s="246" t="s">
        <v>107</v>
      </c>
      <c r="U53" s="224">
        <v>2.1629999999999998</v>
      </c>
      <c r="V53" s="224">
        <f>ROUND(E53*U53,2)</f>
        <v>10.82</v>
      </c>
      <c r="W53" s="224"/>
      <c r="X53" s="224" t="s">
        <v>108</v>
      </c>
      <c r="Y53" s="224" t="s">
        <v>109</v>
      </c>
      <c r="Z53" s="214"/>
      <c r="AA53" s="214"/>
      <c r="AB53" s="214"/>
      <c r="AC53" s="214"/>
      <c r="AD53" s="214"/>
      <c r="AE53" s="214"/>
      <c r="AF53" s="214"/>
      <c r="AG53" s="214" t="s">
        <v>110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40">
        <v>39</v>
      </c>
      <c r="B54" s="241" t="s">
        <v>210</v>
      </c>
      <c r="C54" s="249" t="s">
        <v>211</v>
      </c>
      <c r="D54" s="242" t="s">
        <v>125</v>
      </c>
      <c r="E54" s="243">
        <v>2</v>
      </c>
      <c r="F54" s="244"/>
      <c r="G54" s="245">
        <f>ROUND(E54*F54,2)</f>
        <v>0</v>
      </c>
      <c r="H54" s="244"/>
      <c r="I54" s="245">
        <f>ROUND(E54*H54,2)</f>
        <v>0</v>
      </c>
      <c r="J54" s="244"/>
      <c r="K54" s="245">
        <f>ROUND(E54*J54,2)</f>
        <v>0</v>
      </c>
      <c r="L54" s="245">
        <v>21</v>
      </c>
      <c r="M54" s="245">
        <f>G54*(1+L54/100)</f>
        <v>0</v>
      </c>
      <c r="N54" s="243">
        <v>0</v>
      </c>
      <c r="O54" s="243">
        <f>ROUND(E54*N54,2)</f>
        <v>0</v>
      </c>
      <c r="P54" s="243">
        <v>0</v>
      </c>
      <c r="Q54" s="243">
        <f>ROUND(E54*P54,2)</f>
        <v>0</v>
      </c>
      <c r="R54" s="245"/>
      <c r="S54" s="245" t="s">
        <v>106</v>
      </c>
      <c r="T54" s="246" t="s">
        <v>107</v>
      </c>
      <c r="U54" s="224">
        <v>1.86</v>
      </c>
      <c r="V54" s="224">
        <f>ROUND(E54*U54,2)</f>
        <v>3.72</v>
      </c>
      <c r="W54" s="224"/>
      <c r="X54" s="224" t="s">
        <v>108</v>
      </c>
      <c r="Y54" s="224" t="s">
        <v>109</v>
      </c>
      <c r="Z54" s="214"/>
      <c r="AA54" s="214"/>
      <c r="AB54" s="214"/>
      <c r="AC54" s="214"/>
      <c r="AD54" s="214"/>
      <c r="AE54" s="214"/>
      <c r="AF54" s="214"/>
      <c r="AG54" s="214" t="s">
        <v>110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 x14ac:dyDescent="0.2">
      <c r="A55" s="240">
        <v>40</v>
      </c>
      <c r="B55" s="241" t="s">
        <v>212</v>
      </c>
      <c r="C55" s="249" t="s">
        <v>213</v>
      </c>
      <c r="D55" s="242" t="s">
        <v>125</v>
      </c>
      <c r="E55" s="243">
        <v>2</v>
      </c>
      <c r="F55" s="244"/>
      <c r="G55" s="245">
        <f>ROUND(E55*F55,2)</f>
        <v>0</v>
      </c>
      <c r="H55" s="244"/>
      <c r="I55" s="245">
        <f>ROUND(E55*H55,2)</f>
        <v>0</v>
      </c>
      <c r="J55" s="244"/>
      <c r="K55" s="245">
        <f>ROUND(E55*J55,2)</f>
        <v>0</v>
      </c>
      <c r="L55" s="245">
        <v>21</v>
      </c>
      <c r="M55" s="245">
        <f>G55*(1+L55/100)</f>
        <v>0</v>
      </c>
      <c r="N55" s="243">
        <v>0</v>
      </c>
      <c r="O55" s="243">
        <f>ROUND(E55*N55,2)</f>
        <v>0</v>
      </c>
      <c r="P55" s="243">
        <v>0</v>
      </c>
      <c r="Q55" s="243">
        <f>ROUND(E55*P55,2)</f>
        <v>0</v>
      </c>
      <c r="R55" s="245"/>
      <c r="S55" s="245" t="s">
        <v>106</v>
      </c>
      <c r="T55" s="246" t="s">
        <v>107</v>
      </c>
      <c r="U55" s="224">
        <v>0.39200000000000002</v>
      </c>
      <c r="V55" s="224">
        <f>ROUND(E55*U55,2)</f>
        <v>0.78</v>
      </c>
      <c r="W55" s="224"/>
      <c r="X55" s="224" t="s">
        <v>108</v>
      </c>
      <c r="Y55" s="224" t="s">
        <v>109</v>
      </c>
      <c r="Z55" s="214"/>
      <c r="AA55" s="214"/>
      <c r="AB55" s="214"/>
      <c r="AC55" s="214"/>
      <c r="AD55" s="214"/>
      <c r="AE55" s="214"/>
      <c r="AF55" s="214"/>
      <c r="AG55" s="214" t="s">
        <v>110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40">
        <v>41</v>
      </c>
      <c r="B56" s="241" t="s">
        <v>214</v>
      </c>
      <c r="C56" s="249" t="s">
        <v>215</v>
      </c>
      <c r="D56" s="242" t="s">
        <v>125</v>
      </c>
      <c r="E56" s="243">
        <v>7</v>
      </c>
      <c r="F56" s="244"/>
      <c r="G56" s="245">
        <f>ROUND(E56*F56,2)</f>
        <v>0</v>
      </c>
      <c r="H56" s="244"/>
      <c r="I56" s="245">
        <f>ROUND(E56*H56,2)</f>
        <v>0</v>
      </c>
      <c r="J56" s="244"/>
      <c r="K56" s="245">
        <f>ROUND(E56*J56,2)</f>
        <v>0</v>
      </c>
      <c r="L56" s="245">
        <v>21</v>
      </c>
      <c r="M56" s="245">
        <f>G56*(1+L56/100)</f>
        <v>0</v>
      </c>
      <c r="N56" s="243">
        <v>0</v>
      </c>
      <c r="O56" s="243">
        <f>ROUND(E56*N56,2)</f>
        <v>0</v>
      </c>
      <c r="P56" s="243">
        <v>0</v>
      </c>
      <c r="Q56" s="243">
        <f>ROUND(E56*P56,2)</f>
        <v>0</v>
      </c>
      <c r="R56" s="245"/>
      <c r="S56" s="245" t="s">
        <v>106</v>
      </c>
      <c r="T56" s="246" t="s">
        <v>107</v>
      </c>
      <c r="U56" s="224">
        <v>0.64</v>
      </c>
      <c r="V56" s="224">
        <f>ROUND(E56*U56,2)</f>
        <v>4.4800000000000004</v>
      </c>
      <c r="W56" s="224"/>
      <c r="X56" s="224" t="s">
        <v>108</v>
      </c>
      <c r="Y56" s="224" t="s">
        <v>109</v>
      </c>
      <c r="Z56" s="214"/>
      <c r="AA56" s="214"/>
      <c r="AB56" s="214"/>
      <c r="AC56" s="214"/>
      <c r="AD56" s="214"/>
      <c r="AE56" s="214"/>
      <c r="AF56" s="214"/>
      <c r="AG56" s="214" t="s">
        <v>130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40">
        <v>42</v>
      </c>
      <c r="B57" s="241" t="s">
        <v>216</v>
      </c>
      <c r="C57" s="249" t="s">
        <v>217</v>
      </c>
      <c r="D57" s="242" t="s">
        <v>135</v>
      </c>
      <c r="E57" s="243">
        <v>255</v>
      </c>
      <c r="F57" s="244"/>
      <c r="G57" s="245">
        <f>ROUND(E57*F57,2)</f>
        <v>0</v>
      </c>
      <c r="H57" s="244"/>
      <c r="I57" s="245">
        <f>ROUND(E57*H57,2)</f>
        <v>0</v>
      </c>
      <c r="J57" s="244"/>
      <c r="K57" s="245">
        <f>ROUND(E57*J57,2)</f>
        <v>0</v>
      </c>
      <c r="L57" s="245">
        <v>21</v>
      </c>
      <c r="M57" s="245">
        <f>G57*(1+L57/100)</f>
        <v>0</v>
      </c>
      <c r="N57" s="243">
        <v>0</v>
      </c>
      <c r="O57" s="243">
        <f>ROUND(E57*N57,2)</f>
        <v>0</v>
      </c>
      <c r="P57" s="243">
        <v>0</v>
      </c>
      <c r="Q57" s="243">
        <f>ROUND(E57*P57,2)</f>
        <v>0</v>
      </c>
      <c r="R57" s="245"/>
      <c r="S57" s="245" t="s">
        <v>106</v>
      </c>
      <c r="T57" s="246" t="s">
        <v>107</v>
      </c>
      <c r="U57" s="224">
        <v>0.99</v>
      </c>
      <c r="V57" s="224">
        <f>ROUND(E57*U57,2)</f>
        <v>252.45</v>
      </c>
      <c r="W57" s="224"/>
      <c r="X57" s="224" t="s">
        <v>108</v>
      </c>
      <c r="Y57" s="224" t="s">
        <v>109</v>
      </c>
      <c r="Z57" s="214"/>
      <c r="AA57" s="214"/>
      <c r="AB57" s="214"/>
      <c r="AC57" s="214"/>
      <c r="AD57" s="214"/>
      <c r="AE57" s="214"/>
      <c r="AF57" s="214"/>
      <c r="AG57" s="214" t="s">
        <v>110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40">
        <v>43</v>
      </c>
      <c r="B58" s="241" t="s">
        <v>218</v>
      </c>
      <c r="C58" s="249" t="s">
        <v>219</v>
      </c>
      <c r="D58" s="242" t="s">
        <v>135</v>
      </c>
      <c r="E58" s="243">
        <v>255</v>
      </c>
      <c r="F58" s="244"/>
      <c r="G58" s="245">
        <f>ROUND(E58*F58,2)</f>
        <v>0</v>
      </c>
      <c r="H58" s="244"/>
      <c r="I58" s="245">
        <f>ROUND(E58*H58,2)</f>
        <v>0</v>
      </c>
      <c r="J58" s="244"/>
      <c r="K58" s="245">
        <f>ROUND(E58*J58,2)</f>
        <v>0</v>
      </c>
      <c r="L58" s="245">
        <v>21</v>
      </c>
      <c r="M58" s="245">
        <f>G58*(1+L58/100)</f>
        <v>0</v>
      </c>
      <c r="N58" s="243">
        <v>0.11025</v>
      </c>
      <c r="O58" s="243">
        <f>ROUND(E58*N58,2)</f>
        <v>28.11</v>
      </c>
      <c r="P58" s="243">
        <v>0</v>
      </c>
      <c r="Q58" s="243">
        <f>ROUND(E58*P58,2)</f>
        <v>0</v>
      </c>
      <c r="R58" s="245"/>
      <c r="S58" s="245" t="s">
        <v>106</v>
      </c>
      <c r="T58" s="246" t="s">
        <v>107</v>
      </c>
      <c r="U58" s="224">
        <v>0.05</v>
      </c>
      <c r="V58" s="224">
        <f>ROUND(E58*U58,2)</f>
        <v>12.75</v>
      </c>
      <c r="W58" s="224"/>
      <c r="X58" s="224" t="s">
        <v>108</v>
      </c>
      <c r="Y58" s="224" t="s">
        <v>109</v>
      </c>
      <c r="Z58" s="214"/>
      <c r="AA58" s="214"/>
      <c r="AB58" s="214"/>
      <c r="AC58" s="214"/>
      <c r="AD58" s="214"/>
      <c r="AE58" s="214"/>
      <c r="AF58" s="214"/>
      <c r="AG58" s="214" t="s">
        <v>110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 x14ac:dyDescent="0.2">
      <c r="A59" s="240">
        <v>44</v>
      </c>
      <c r="B59" s="241" t="s">
        <v>220</v>
      </c>
      <c r="C59" s="249" t="s">
        <v>221</v>
      </c>
      <c r="D59" s="242" t="s">
        <v>135</v>
      </c>
      <c r="E59" s="243">
        <v>255</v>
      </c>
      <c r="F59" s="244"/>
      <c r="G59" s="245">
        <f>ROUND(E59*F59,2)</f>
        <v>0</v>
      </c>
      <c r="H59" s="244"/>
      <c r="I59" s="245">
        <f>ROUND(E59*H59,2)</f>
        <v>0</v>
      </c>
      <c r="J59" s="244"/>
      <c r="K59" s="245">
        <f>ROUND(E59*J59,2)</f>
        <v>0</v>
      </c>
      <c r="L59" s="245">
        <v>21</v>
      </c>
      <c r="M59" s="245">
        <f>G59*(1+L59/100)</f>
        <v>0</v>
      </c>
      <c r="N59" s="243">
        <v>6.0000000000000002E-5</v>
      </c>
      <c r="O59" s="243">
        <f>ROUND(E59*N59,2)</f>
        <v>0.02</v>
      </c>
      <c r="P59" s="243">
        <v>0</v>
      </c>
      <c r="Q59" s="243">
        <f>ROUND(E59*P59,2)</f>
        <v>0</v>
      </c>
      <c r="R59" s="245"/>
      <c r="S59" s="245" t="s">
        <v>106</v>
      </c>
      <c r="T59" s="246" t="s">
        <v>107</v>
      </c>
      <c r="U59" s="224">
        <v>0.03</v>
      </c>
      <c r="V59" s="224">
        <f>ROUND(E59*U59,2)</f>
        <v>7.65</v>
      </c>
      <c r="W59" s="224"/>
      <c r="X59" s="224" t="s">
        <v>108</v>
      </c>
      <c r="Y59" s="224" t="s">
        <v>109</v>
      </c>
      <c r="Z59" s="214"/>
      <c r="AA59" s="214"/>
      <c r="AB59" s="214"/>
      <c r="AC59" s="214"/>
      <c r="AD59" s="214"/>
      <c r="AE59" s="214"/>
      <c r="AF59" s="214"/>
      <c r="AG59" s="214" t="s">
        <v>130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1" x14ac:dyDescent="0.2">
      <c r="A60" s="240">
        <v>45</v>
      </c>
      <c r="B60" s="241" t="s">
        <v>222</v>
      </c>
      <c r="C60" s="249" t="s">
        <v>223</v>
      </c>
      <c r="D60" s="242" t="s">
        <v>135</v>
      </c>
      <c r="E60" s="243">
        <v>278</v>
      </c>
      <c r="F60" s="244"/>
      <c r="G60" s="245">
        <f>ROUND(E60*F60,2)</f>
        <v>0</v>
      </c>
      <c r="H60" s="244"/>
      <c r="I60" s="245">
        <f>ROUND(E60*H60,2)</f>
        <v>0</v>
      </c>
      <c r="J60" s="244"/>
      <c r="K60" s="245">
        <f>ROUND(E60*J60,2)</f>
        <v>0</v>
      </c>
      <c r="L60" s="245">
        <v>21</v>
      </c>
      <c r="M60" s="245">
        <f>G60*(1+L60/100)</f>
        <v>0</v>
      </c>
      <c r="N60" s="243">
        <v>4.8000000000000001E-4</v>
      </c>
      <c r="O60" s="243">
        <f>ROUND(E60*N60,2)</f>
        <v>0.13</v>
      </c>
      <c r="P60" s="243">
        <v>0</v>
      </c>
      <c r="Q60" s="243">
        <f>ROUND(E60*P60,2)</f>
        <v>0</v>
      </c>
      <c r="R60" s="245"/>
      <c r="S60" s="245" t="s">
        <v>106</v>
      </c>
      <c r="T60" s="246" t="s">
        <v>107</v>
      </c>
      <c r="U60" s="224">
        <v>0.06</v>
      </c>
      <c r="V60" s="224">
        <f>ROUND(E60*U60,2)</f>
        <v>16.68</v>
      </c>
      <c r="W60" s="224"/>
      <c r="X60" s="224" t="s">
        <v>108</v>
      </c>
      <c r="Y60" s="224" t="s">
        <v>109</v>
      </c>
      <c r="Z60" s="214"/>
      <c r="AA60" s="214"/>
      <c r="AB60" s="214"/>
      <c r="AC60" s="214"/>
      <c r="AD60" s="214"/>
      <c r="AE60" s="214"/>
      <c r="AF60" s="214"/>
      <c r="AG60" s="214" t="s">
        <v>110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1" x14ac:dyDescent="0.2">
      <c r="A61" s="240">
        <v>46</v>
      </c>
      <c r="B61" s="241" t="s">
        <v>224</v>
      </c>
      <c r="C61" s="249" t="s">
        <v>225</v>
      </c>
      <c r="D61" s="242" t="s">
        <v>135</v>
      </c>
      <c r="E61" s="243">
        <v>10</v>
      </c>
      <c r="F61" s="244"/>
      <c r="G61" s="245">
        <f>ROUND(E61*F61,2)</f>
        <v>0</v>
      </c>
      <c r="H61" s="244"/>
      <c r="I61" s="245">
        <f>ROUND(E61*H61,2)</f>
        <v>0</v>
      </c>
      <c r="J61" s="244"/>
      <c r="K61" s="245">
        <f>ROUND(E61*J61,2)</f>
        <v>0</v>
      </c>
      <c r="L61" s="245">
        <v>21</v>
      </c>
      <c r="M61" s="245">
        <f>G61*(1+L61/100)</f>
        <v>0</v>
      </c>
      <c r="N61" s="243">
        <v>1.09E-3</v>
      </c>
      <c r="O61" s="243">
        <f>ROUND(E61*N61,2)</f>
        <v>0.01</v>
      </c>
      <c r="P61" s="243">
        <v>0</v>
      </c>
      <c r="Q61" s="243">
        <f>ROUND(E61*P61,2)</f>
        <v>0</v>
      </c>
      <c r="R61" s="245"/>
      <c r="S61" s="245" t="s">
        <v>106</v>
      </c>
      <c r="T61" s="246" t="s">
        <v>107</v>
      </c>
      <c r="U61" s="224">
        <v>6.4000000000000001E-2</v>
      </c>
      <c r="V61" s="224">
        <f>ROUND(E61*U61,2)</f>
        <v>0.64</v>
      </c>
      <c r="W61" s="224"/>
      <c r="X61" s="224" t="s">
        <v>108</v>
      </c>
      <c r="Y61" s="224" t="s">
        <v>109</v>
      </c>
      <c r="Z61" s="214"/>
      <c r="AA61" s="214"/>
      <c r="AB61" s="214"/>
      <c r="AC61" s="214"/>
      <c r="AD61" s="214"/>
      <c r="AE61" s="214"/>
      <c r="AF61" s="214"/>
      <c r="AG61" s="214" t="s">
        <v>110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 x14ac:dyDescent="0.2">
      <c r="A62" s="240">
        <v>47</v>
      </c>
      <c r="B62" s="241" t="s">
        <v>226</v>
      </c>
      <c r="C62" s="249" t="s">
        <v>227</v>
      </c>
      <c r="D62" s="242" t="s">
        <v>135</v>
      </c>
      <c r="E62" s="243">
        <v>255</v>
      </c>
      <c r="F62" s="244"/>
      <c r="G62" s="245">
        <f>ROUND(E62*F62,2)</f>
        <v>0</v>
      </c>
      <c r="H62" s="244"/>
      <c r="I62" s="245">
        <f>ROUND(E62*H62,2)</f>
        <v>0</v>
      </c>
      <c r="J62" s="244"/>
      <c r="K62" s="245">
        <f>ROUND(E62*J62,2)</f>
        <v>0</v>
      </c>
      <c r="L62" s="245">
        <v>21</v>
      </c>
      <c r="M62" s="245">
        <f>G62*(1+L62/100)</f>
        <v>0</v>
      </c>
      <c r="N62" s="243">
        <v>0</v>
      </c>
      <c r="O62" s="243">
        <f>ROUND(E62*N62,2)</f>
        <v>0</v>
      </c>
      <c r="P62" s="243">
        <v>0</v>
      </c>
      <c r="Q62" s="243">
        <f>ROUND(E62*P62,2)</f>
        <v>0</v>
      </c>
      <c r="R62" s="245"/>
      <c r="S62" s="245" t="s">
        <v>106</v>
      </c>
      <c r="T62" s="246" t="s">
        <v>107</v>
      </c>
      <c r="U62" s="224">
        <v>0.17</v>
      </c>
      <c r="V62" s="224">
        <f>ROUND(E62*U62,2)</f>
        <v>43.35</v>
      </c>
      <c r="W62" s="224"/>
      <c r="X62" s="224" t="s">
        <v>108</v>
      </c>
      <c r="Y62" s="224" t="s">
        <v>109</v>
      </c>
      <c r="Z62" s="214"/>
      <c r="AA62" s="214"/>
      <c r="AB62" s="214"/>
      <c r="AC62" s="214"/>
      <c r="AD62" s="214"/>
      <c r="AE62" s="214"/>
      <c r="AF62" s="214"/>
      <c r="AG62" s="214" t="s">
        <v>110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 x14ac:dyDescent="0.2">
      <c r="A63" s="240">
        <v>48</v>
      </c>
      <c r="B63" s="241" t="s">
        <v>228</v>
      </c>
      <c r="C63" s="249" t="s">
        <v>229</v>
      </c>
      <c r="D63" s="242" t="s">
        <v>203</v>
      </c>
      <c r="E63" s="243">
        <v>13</v>
      </c>
      <c r="F63" s="244"/>
      <c r="G63" s="245">
        <f>ROUND(E63*F63,2)</f>
        <v>0</v>
      </c>
      <c r="H63" s="244"/>
      <c r="I63" s="245">
        <f>ROUND(E63*H63,2)</f>
        <v>0</v>
      </c>
      <c r="J63" s="244"/>
      <c r="K63" s="245">
        <f>ROUND(E63*J63,2)</f>
        <v>0</v>
      </c>
      <c r="L63" s="245">
        <v>21</v>
      </c>
      <c r="M63" s="245">
        <f>G63*(1+L63/100)</f>
        <v>0</v>
      </c>
      <c r="N63" s="243">
        <v>0</v>
      </c>
      <c r="O63" s="243">
        <f>ROUND(E63*N63,2)</f>
        <v>0</v>
      </c>
      <c r="P63" s="243">
        <v>0</v>
      </c>
      <c r="Q63" s="243">
        <f>ROUND(E63*P63,2)</f>
        <v>0</v>
      </c>
      <c r="R63" s="245"/>
      <c r="S63" s="245" t="s">
        <v>106</v>
      </c>
      <c r="T63" s="246" t="s">
        <v>107</v>
      </c>
      <c r="U63" s="224">
        <v>0.66</v>
      </c>
      <c r="V63" s="224">
        <f>ROUND(E63*U63,2)</f>
        <v>8.58</v>
      </c>
      <c r="W63" s="224"/>
      <c r="X63" s="224" t="s">
        <v>108</v>
      </c>
      <c r="Y63" s="224" t="s">
        <v>109</v>
      </c>
      <c r="Z63" s="214"/>
      <c r="AA63" s="214"/>
      <c r="AB63" s="214"/>
      <c r="AC63" s="214"/>
      <c r="AD63" s="214"/>
      <c r="AE63" s="214"/>
      <c r="AF63" s="214"/>
      <c r="AG63" s="214" t="s">
        <v>130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40">
        <v>49</v>
      </c>
      <c r="B64" s="241" t="s">
        <v>230</v>
      </c>
      <c r="C64" s="249" t="s">
        <v>231</v>
      </c>
      <c r="D64" s="242" t="s">
        <v>203</v>
      </c>
      <c r="E64" s="243">
        <v>130</v>
      </c>
      <c r="F64" s="244"/>
      <c r="G64" s="245">
        <f>ROUND(E64*F64,2)</f>
        <v>0</v>
      </c>
      <c r="H64" s="244"/>
      <c r="I64" s="245">
        <f>ROUND(E64*H64,2)</f>
        <v>0</v>
      </c>
      <c r="J64" s="244"/>
      <c r="K64" s="245">
        <f>ROUND(E64*J64,2)</f>
        <v>0</v>
      </c>
      <c r="L64" s="245">
        <v>21</v>
      </c>
      <c r="M64" s="245">
        <f>G64*(1+L64/100)</f>
        <v>0</v>
      </c>
      <c r="N64" s="243">
        <v>0</v>
      </c>
      <c r="O64" s="243">
        <f>ROUND(E64*N64,2)</f>
        <v>0</v>
      </c>
      <c r="P64" s="243">
        <v>0</v>
      </c>
      <c r="Q64" s="243">
        <f>ROUND(E64*P64,2)</f>
        <v>0</v>
      </c>
      <c r="R64" s="245"/>
      <c r="S64" s="245" t="s">
        <v>106</v>
      </c>
      <c r="T64" s="246" t="s">
        <v>107</v>
      </c>
      <c r="U64" s="224">
        <v>0</v>
      </c>
      <c r="V64" s="224">
        <f>ROUND(E64*U64,2)</f>
        <v>0</v>
      </c>
      <c r="W64" s="224"/>
      <c r="X64" s="224" t="s">
        <v>108</v>
      </c>
      <c r="Y64" s="224" t="s">
        <v>109</v>
      </c>
      <c r="Z64" s="214"/>
      <c r="AA64" s="214"/>
      <c r="AB64" s="214"/>
      <c r="AC64" s="214"/>
      <c r="AD64" s="214"/>
      <c r="AE64" s="214"/>
      <c r="AF64" s="214"/>
      <c r="AG64" s="214" t="s">
        <v>110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40">
        <v>50</v>
      </c>
      <c r="B65" s="241" t="s">
        <v>232</v>
      </c>
      <c r="C65" s="249" t="s">
        <v>233</v>
      </c>
      <c r="D65" s="242" t="s">
        <v>104</v>
      </c>
      <c r="E65" s="243">
        <v>240</v>
      </c>
      <c r="F65" s="244"/>
      <c r="G65" s="245">
        <f>ROUND(E65*F65,2)</f>
        <v>0</v>
      </c>
      <c r="H65" s="244"/>
      <c r="I65" s="245">
        <f>ROUND(E65*H65,2)</f>
        <v>0</v>
      </c>
      <c r="J65" s="244"/>
      <c r="K65" s="245">
        <f>ROUND(E65*J65,2)</f>
        <v>0</v>
      </c>
      <c r="L65" s="245">
        <v>21</v>
      </c>
      <c r="M65" s="245">
        <f>G65*(1+L65/100)</f>
        <v>0</v>
      </c>
      <c r="N65" s="243">
        <v>2.0000000000000002E-5</v>
      </c>
      <c r="O65" s="243">
        <f>ROUND(E65*N65,2)</f>
        <v>0</v>
      </c>
      <c r="P65" s="243">
        <v>0</v>
      </c>
      <c r="Q65" s="243">
        <f>ROUND(E65*P65,2)</f>
        <v>0</v>
      </c>
      <c r="R65" s="245"/>
      <c r="S65" s="245" t="s">
        <v>106</v>
      </c>
      <c r="T65" s="246" t="s">
        <v>107</v>
      </c>
      <c r="U65" s="224">
        <v>0.05</v>
      </c>
      <c r="V65" s="224">
        <f>ROUND(E65*U65,2)</f>
        <v>12</v>
      </c>
      <c r="W65" s="224"/>
      <c r="X65" s="224" t="s">
        <v>108</v>
      </c>
      <c r="Y65" s="224" t="s">
        <v>109</v>
      </c>
      <c r="Z65" s="214"/>
      <c r="AA65" s="214"/>
      <c r="AB65" s="214"/>
      <c r="AC65" s="214"/>
      <c r="AD65" s="214"/>
      <c r="AE65" s="214"/>
      <c r="AF65" s="214"/>
      <c r="AG65" s="214" t="s">
        <v>110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40">
        <v>51</v>
      </c>
      <c r="B66" s="241" t="s">
        <v>234</v>
      </c>
      <c r="C66" s="249" t="s">
        <v>235</v>
      </c>
      <c r="D66" s="242" t="s">
        <v>104</v>
      </c>
      <c r="E66" s="243">
        <v>240</v>
      </c>
      <c r="F66" s="244"/>
      <c r="G66" s="245">
        <f>ROUND(E66*F66,2)</f>
        <v>0</v>
      </c>
      <c r="H66" s="244"/>
      <c r="I66" s="245">
        <f>ROUND(E66*H66,2)</f>
        <v>0</v>
      </c>
      <c r="J66" s="244"/>
      <c r="K66" s="245">
        <f>ROUND(E66*J66,2)</f>
        <v>0</v>
      </c>
      <c r="L66" s="245">
        <v>21</v>
      </c>
      <c r="M66" s="245">
        <f>G66*(1+L66/100)</f>
        <v>0</v>
      </c>
      <c r="N66" s="243">
        <v>0</v>
      </c>
      <c r="O66" s="243">
        <f>ROUND(E66*N66,2)</f>
        <v>0</v>
      </c>
      <c r="P66" s="243">
        <v>0</v>
      </c>
      <c r="Q66" s="243">
        <f>ROUND(E66*P66,2)</f>
        <v>0</v>
      </c>
      <c r="R66" s="245"/>
      <c r="S66" s="245" t="s">
        <v>106</v>
      </c>
      <c r="T66" s="246" t="s">
        <v>107</v>
      </c>
      <c r="U66" s="224">
        <v>0.13</v>
      </c>
      <c r="V66" s="224">
        <f>ROUND(E66*U66,2)</f>
        <v>31.2</v>
      </c>
      <c r="W66" s="224"/>
      <c r="X66" s="224" t="s">
        <v>108</v>
      </c>
      <c r="Y66" s="224" t="s">
        <v>109</v>
      </c>
      <c r="Z66" s="214"/>
      <c r="AA66" s="214"/>
      <c r="AB66" s="214"/>
      <c r="AC66" s="214"/>
      <c r="AD66" s="214"/>
      <c r="AE66" s="214"/>
      <c r="AF66" s="214"/>
      <c r="AG66" s="214" t="s">
        <v>130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40">
        <v>52</v>
      </c>
      <c r="B67" s="241" t="s">
        <v>236</v>
      </c>
      <c r="C67" s="249" t="s">
        <v>237</v>
      </c>
      <c r="D67" s="242" t="s">
        <v>238</v>
      </c>
      <c r="E67" s="243">
        <v>0.255</v>
      </c>
      <c r="F67" s="244"/>
      <c r="G67" s="245">
        <f>ROUND(E67*F67,2)</f>
        <v>0</v>
      </c>
      <c r="H67" s="244"/>
      <c r="I67" s="245">
        <f>ROUND(E67*H67,2)</f>
        <v>0</v>
      </c>
      <c r="J67" s="244"/>
      <c r="K67" s="245">
        <f>ROUND(E67*J67,2)</f>
        <v>0</v>
      </c>
      <c r="L67" s="245">
        <v>21</v>
      </c>
      <c r="M67" s="245">
        <f>G67*(1+L67/100)</f>
        <v>0</v>
      </c>
      <c r="N67" s="243">
        <v>0</v>
      </c>
      <c r="O67" s="243">
        <f>ROUND(E67*N67,2)</f>
        <v>0</v>
      </c>
      <c r="P67" s="243">
        <v>0</v>
      </c>
      <c r="Q67" s="243">
        <f>ROUND(E67*P67,2)</f>
        <v>0</v>
      </c>
      <c r="R67" s="245"/>
      <c r="S67" s="245" t="s">
        <v>165</v>
      </c>
      <c r="T67" s="246" t="s">
        <v>151</v>
      </c>
      <c r="U67" s="224">
        <v>0.02</v>
      </c>
      <c r="V67" s="224">
        <f>ROUND(E67*U67,2)</f>
        <v>0.01</v>
      </c>
      <c r="W67" s="224"/>
      <c r="X67" s="224" t="s">
        <v>108</v>
      </c>
      <c r="Y67" s="224" t="s">
        <v>109</v>
      </c>
      <c r="Z67" s="214"/>
      <c r="AA67" s="214"/>
      <c r="AB67" s="214"/>
      <c r="AC67" s="214"/>
      <c r="AD67" s="214"/>
      <c r="AE67" s="214"/>
      <c r="AF67" s="214"/>
      <c r="AG67" s="214" t="s">
        <v>239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40">
        <v>53</v>
      </c>
      <c r="B68" s="241" t="s">
        <v>240</v>
      </c>
      <c r="C68" s="249" t="s">
        <v>241</v>
      </c>
      <c r="D68" s="242" t="s">
        <v>196</v>
      </c>
      <c r="E68" s="243">
        <v>2</v>
      </c>
      <c r="F68" s="244"/>
      <c r="G68" s="245">
        <f>ROUND(E68*F68,2)</f>
        <v>0</v>
      </c>
      <c r="H68" s="244"/>
      <c r="I68" s="245">
        <f>ROUND(E68*H68,2)</f>
        <v>0</v>
      </c>
      <c r="J68" s="244"/>
      <c r="K68" s="245">
        <f>ROUND(E68*J68,2)</f>
        <v>0</v>
      </c>
      <c r="L68" s="245">
        <v>21</v>
      </c>
      <c r="M68" s="245">
        <f>G68*(1+L68/100)</f>
        <v>0</v>
      </c>
      <c r="N68" s="243">
        <v>9.9000000000000008E-3</v>
      </c>
      <c r="O68" s="243">
        <f>ROUND(E68*N68,2)</f>
        <v>0.02</v>
      </c>
      <c r="P68" s="243">
        <v>0</v>
      </c>
      <c r="Q68" s="243">
        <f>ROUND(E68*P68,2)</f>
        <v>0</v>
      </c>
      <c r="R68" s="245"/>
      <c r="S68" s="245" t="s">
        <v>150</v>
      </c>
      <c r="T68" s="246" t="s">
        <v>151</v>
      </c>
      <c r="U68" s="224">
        <v>0</v>
      </c>
      <c r="V68" s="224">
        <f>ROUND(E68*U68,2)</f>
        <v>0</v>
      </c>
      <c r="W68" s="224"/>
      <c r="X68" s="224" t="s">
        <v>108</v>
      </c>
      <c r="Y68" s="224" t="s">
        <v>109</v>
      </c>
      <c r="Z68" s="214"/>
      <c r="AA68" s="214"/>
      <c r="AB68" s="214"/>
      <c r="AC68" s="214"/>
      <c r="AD68" s="214"/>
      <c r="AE68" s="214"/>
      <c r="AF68" s="214"/>
      <c r="AG68" s="214" t="s">
        <v>110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 x14ac:dyDescent="0.2">
      <c r="A69" s="240">
        <v>54</v>
      </c>
      <c r="B69" s="241" t="s">
        <v>242</v>
      </c>
      <c r="C69" s="249" t="s">
        <v>243</v>
      </c>
      <c r="D69" s="242" t="s">
        <v>244</v>
      </c>
      <c r="E69" s="243">
        <v>4.5</v>
      </c>
      <c r="F69" s="244"/>
      <c r="G69" s="245">
        <f>ROUND(E69*F69,2)</f>
        <v>0</v>
      </c>
      <c r="H69" s="244"/>
      <c r="I69" s="245">
        <f>ROUND(E69*H69,2)</f>
        <v>0</v>
      </c>
      <c r="J69" s="244"/>
      <c r="K69" s="245">
        <f>ROUND(E69*J69,2)</f>
        <v>0</v>
      </c>
      <c r="L69" s="245">
        <v>21</v>
      </c>
      <c r="M69" s="245">
        <f>G69*(1+L69/100)</f>
        <v>0</v>
      </c>
      <c r="N69" s="243">
        <v>0</v>
      </c>
      <c r="O69" s="243">
        <f>ROUND(E69*N69,2)</f>
        <v>0</v>
      </c>
      <c r="P69" s="243">
        <v>0</v>
      </c>
      <c r="Q69" s="243">
        <f>ROUND(E69*P69,2)</f>
        <v>0</v>
      </c>
      <c r="R69" s="245"/>
      <c r="S69" s="245" t="s">
        <v>150</v>
      </c>
      <c r="T69" s="246" t="s">
        <v>151</v>
      </c>
      <c r="U69" s="224">
        <v>0</v>
      </c>
      <c r="V69" s="224">
        <f>ROUND(E69*U69,2)</f>
        <v>0</v>
      </c>
      <c r="W69" s="224"/>
      <c r="X69" s="224" t="s">
        <v>108</v>
      </c>
      <c r="Y69" s="224" t="s">
        <v>109</v>
      </c>
      <c r="Z69" s="214"/>
      <c r="AA69" s="214"/>
      <c r="AB69" s="214"/>
      <c r="AC69" s="214"/>
      <c r="AD69" s="214"/>
      <c r="AE69" s="214"/>
      <c r="AF69" s="214"/>
      <c r="AG69" s="214" t="s">
        <v>110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40">
        <v>55</v>
      </c>
      <c r="B70" s="241" t="s">
        <v>245</v>
      </c>
      <c r="C70" s="249" t="s">
        <v>246</v>
      </c>
      <c r="D70" s="242" t="s">
        <v>244</v>
      </c>
      <c r="E70" s="243">
        <v>45</v>
      </c>
      <c r="F70" s="244"/>
      <c r="G70" s="245">
        <f>ROUND(E70*F70,2)</f>
        <v>0</v>
      </c>
      <c r="H70" s="244"/>
      <c r="I70" s="245">
        <f>ROUND(E70*H70,2)</f>
        <v>0</v>
      </c>
      <c r="J70" s="244"/>
      <c r="K70" s="245">
        <f>ROUND(E70*J70,2)</f>
        <v>0</v>
      </c>
      <c r="L70" s="245">
        <v>21</v>
      </c>
      <c r="M70" s="245">
        <f>G70*(1+L70/100)</f>
        <v>0</v>
      </c>
      <c r="N70" s="243">
        <v>0</v>
      </c>
      <c r="O70" s="243">
        <f>ROUND(E70*N70,2)</f>
        <v>0</v>
      </c>
      <c r="P70" s="243">
        <v>0</v>
      </c>
      <c r="Q70" s="243">
        <f>ROUND(E70*P70,2)</f>
        <v>0</v>
      </c>
      <c r="R70" s="245"/>
      <c r="S70" s="245" t="s">
        <v>150</v>
      </c>
      <c r="T70" s="246" t="s">
        <v>151</v>
      </c>
      <c r="U70" s="224">
        <v>0</v>
      </c>
      <c r="V70" s="224">
        <f>ROUND(E70*U70,2)</f>
        <v>0</v>
      </c>
      <c r="W70" s="224"/>
      <c r="X70" s="224" t="s">
        <v>108</v>
      </c>
      <c r="Y70" s="224" t="s">
        <v>109</v>
      </c>
      <c r="Z70" s="214"/>
      <c r="AA70" s="214"/>
      <c r="AB70" s="214"/>
      <c r="AC70" s="214"/>
      <c r="AD70" s="214"/>
      <c r="AE70" s="214"/>
      <c r="AF70" s="214"/>
      <c r="AG70" s="214" t="s">
        <v>110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 x14ac:dyDescent="0.2">
      <c r="A71" s="240">
        <v>56</v>
      </c>
      <c r="B71" s="241" t="s">
        <v>247</v>
      </c>
      <c r="C71" s="249" t="s">
        <v>248</v>
      </c>
      <c r="D71" s="242" t="s">
        <v>171</v>
      </c>
      <c r="E71" s="243">
        <v>4.5</v>
      </c>
      <c r="F71" s="244"/>
      <c r="G71" s="245">
        <f>ROUND(E71*F71,2)</f>
        <v>0</v>
      </c>
      <c r="H71" s="244"/>
      <c r="I71" s="245">
        <f>ROUND(E71*H71,2)</f>
        <v>0</v>
      </c>
      <c r="J71" s="244"/>
      <c r="K71" s="245">
        <f>ROUND(E71*J71,2)</f>
        <v>0</v>
      </c>
      <c r="L71" s="245">
        <v>21</v>
      </c>
      <c r="M71" s="245">
        <f>G71*(1+L71/100)</f>
        <v>0</v>
      </c>
      <c r="N71" s="243">
        <v>0</v>
      </c>
      <c r="O71" s="243">
        <f>ROUND(E71*N71,2)</f>
        <v>0</v>
      </c>
      <c r="P71" s="243">
        <v>0</v>
      </c>
      <c r="Q71" s="243">
        <f>ROUND(E71*P71,2)</f>
        <v>0</v>
      </c>
      <c r="R71" s="245"/>
      <c r="S71" s="245" t="s">
        <v>165</v>
      </c>
      <c r="T71" s="246" t="s">
        <v>181</v>
      </c>
      <c r="U71" s="224">
        <v>0</v>
      </c>
      <c r="V71" s="224">
        <f>ROUND(E71*U71,2)</f>
        <v>0</v>
      </c>
      <c r="W71" s="224"/>
      <c r="X71" s="224" t="s">
        <v>191</v>
      </c>
      <c r="Y71" s="224" t="s">
        <v>109</v>
      </c>
      <c r="Z71" s="214"/>
      <c r="AA71" s="214"/>
      <c r="AB71" s="214"/>
      <c r="AC71" s="214"/>
      <c r="AD71" s="214"/>
      <c r="AE71" s="214"/>
      <c r="AF71" s="214"/>
      <c r="AG71" s="214" t="s">
        <v>249</v>
      </c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 x14ac:dyDescent="0.2">
      <c r="A72" s="240">
        <v>57</v>
      </c>
      <c r="B72" s="241" t="s">
        <v>250</v>
      </c>
      <c r="C72" s="249" t="s">
        <v>251</v>
      </c>
      <c r="D72" s="242" t="s">
        <v>252</v>
      </c>
      <c r="E72" s="243">
        <v>23</v>
      </c>
      <c r="F72" s="244"/>
      <c r="G72" s="245">
        <f>ROUND(E72*F72,2)</f>
        <v>0</v>
      </c>
      <c r="H72" s="244"/>
      <c r="I72" s="245">
        <f>ROUND(E72*H72,2)</f>
        <v>0</v>
      </c>
      <c r="J72" s="244"/>
      <c r="K72" s="245">
        <f>ROUND(E72*J72,2)</f>
        <v>0</v>
      </c>
      <c r="L72" s="245">
        <v>21</v>
      </c>
      <c r="M72" s="245">
        <f>G72*(1+L72/100)</f>
        <v>0</v>
      </c>
      <c r="N72" s="243">
        <v>0</v>
      </c>
      <c r="O72" s="243">
        <f>ROUND(E72*N72,2)</f>
        <v>0</v>
      </c>
      <c r="P72" s="243">
        <v>0</v>
      </c>
      <c r="Q72" s="243">
        <f>ROUND(E72*P72,2)</f>
        <v>0</v>
      </c>
      <c r="R72" s="245"/>
      <c r="S72" s="245" t="s">
        <v>165</v>
      </c>
      <c r="T72" s="246" t="s">
        <v>181</v>
      </c>
      <c r="U72" s="224">
        <v>0</v>
      </c>
      <c r="V72" s="224">
        <f>ROUND(E72*U72,2)</f>
        <v>0</v>
      </c>
      <c r="W72" s="224"/>
      <c r="X72" s="224" t="s">
        <v>191</v>
      </c>
      <c r="Y72" s="224" t="s">
        <v>109</v>
      </c>
      <c r="Z72" s="214"/>
      <c r="AA72" s="214"/>
      <c r="AB72" s="214"/>
      <c r="AC72" s="214"/>
      <c r="AD72" s="214"/>
      <c r="AE72" s="214"/>
      <c r="AF72" s="214"/>
      <c r="AG72" s="214" t="s">
        <v>249</v>
      </c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 x14ac:dyDescent="0.2">
      <c r="A73" s="240">
        <v>58</v>
      </c>
      <c r="B73" s="241" t="s">
        <v>253</v>
      </c>
      <c r="C73" s="249" t="s">
        <v>254</v>
      </c>
      <c r="D73" s="242" t="s">
        <v>135</v>
      </c>
      <c r="E73" s="243">
        <v>255</v>
      </c>
      <c r="F73" s="244"/>
      <c r="G73" s="245">
        <f>ROUND(E73*F73,2)</f>
        <v>0</v>
      </c>
      <c r="H73" s="244"/>
      <c r="I73" s="245">
        <f>ROUND(E73*H73,2)</f>
        <v>0</v>
      </c>
      <c r="J73" s="244"/>
      <c r="K73" s="245">
        <f>ROUND(E73*J73,2)</f>
        <v>0</v>
      </c>
      <c r="L73" s="245">
        <v>21</v>
      </c>
      <c r="M73" s="245">
        <f>G73*(1+L73/100)</f>
        <v>0</v>
      </c>
      <c r="N73" s="243">
        <v>0</v>
      </c>
      <c r="O73" s="243">
        <f>ROUND(E73*N73,2)</f>
        <v>0</v>
      </c>
      <c r="P73" s="243">
        <v>0</v>
      </c>
      <c r="Q73" s="243">
        <f>ROUND(E73*P73,2)</f>
        <v>0</v>
      </c>
      <c r="R73" s="245"/>
      <c r="S73" s="245" t="s">
        <v>165</v>
      </c>
      <c r="T73" s="246" t="s">
        <v>181</v>
      </c>
      <c r="U73" s="224">
        <v>0</v>
      </c>
      <c r="V73" s="224">
        <f>ROUND(E73*U73,2)</f>
        <v>0</v>
      </c>
      <c r="W73" s="224"/>
      <c r="X73" s="224" t="s">
        <v>191</v>
      </c>
      <c r="Y73" s="224" t="s">
        <v>109</v>
      </c>
      <c r="Z73" s="214"/>
      <c r="AA73" s="214"/>
      <c r="AB73" s="214"/>
      <c r="AC73" s="214"/>
      <c r="AD73" s="214"/>
      <c r="AE73" s="214"/>
      <c r="AF73" s="214"/>
      <c r="AG73" s="214" t="s">
        <v>249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x14ac:dyDescent="0.2">
      <c r="A74" s="226" t="s">
        <v>100</v>
      </c>
      <c r="B74" s="227" t="s">
        <v>71</v>
      </c>
      <c r="C74" s="248" t="s">
        <v>27</v>
      </c>
      <c r="D74" s="228"/>
      <c r="E74" s="229"/>
      <c r="F74" s="230"/>
      <c r="G74" s="230">
        <f>SUMIF(AG75:AG76,"&lt;&gt;NOR",G75:G76)</f>
        <v>0</v>
      </c>
      <c r="H74" s="230"/>
      <c r="I74" s="230">
        <f>SUM(I75:I76)</f>
        <v>0</v>
      </c>
      <c r="J74" s="230"/>
      <c r="K74" s="230">
        <f>SUM(K75:K76)</f>
        <v>0</v>
      </c>
      <c r="L74" s="230"/>
      <c r="M74" s="230">
        <f>SUM(M75:M76)</f>
        <v>0</v>
      </c>
      <c r="N74" s="229"/>
      <c r="O74" s="229">
        <f>SUM(O75:O76)</f>
        <v>0</v>
      </c>
      <c r="P74" s="229"/>
      <c r="Q74" s="229">
        <f>SUM(Q75:Q76)</f>
        <v>0</v>
      </c>
      <c r="R74" s="230"/>
      <c r="S74" s="230"/>
      <c r="T74" s="231"/>
      <c r="U74" s="225"/>
      <c r="V74" s="225">
        <f>SUM(V75:V76)</f>
        <v>0</v>
      </c>
      <c r="W74" s="225"/>
      <c r="X74" s="225"/>
      <c r="Y74" s="225"/>
      <c r="AG74" t="s">
        <v>101</v>
      </c>
    </row>
    <row r="75" spans="1:60" outlineLevel="1" x14ac:dyDescent="0.2">
      <c r="A75" s="240">
        <v>59</v>
      </c>
      <c r="B75" s="241" t="s">
        <v>255</v>
      </c>
      <c r="C75" s="249" t="s">
        <v>256</v>
      </c>
      <c r="D75" s="242" t="s">
        <v>257</v>
      </c>
      <c r="E75" s="243">
        <v>1</v>
      </c>
      <c r="F75" s="244"/>
      <c r="G75" s="245">
        <f>ROUND(E75*F75,2)</f>
        <v>0</v>
      </c>
      <c r="H75" s="244"/>
      <c r="I75" s="245">
        <f>ROUND(E75*H75,2)</f>
        <v>0</v>
      </c>
      <c r="J75" s="244"/>
      <c r="K75" s="245">
        <f>ROUND(E75*J75,2)</f>
        <v>0</v>
      </c>
      <c r="L75" s="245">
        <v>21</v>
      </c>
      <c r="M75" s="245">
        <f>G75*(1+L75/100)</f>
        <v>0</v>
      </c>
      <c r="N75" s="243">
        <v>0</v>
      </c>
      <c r="O75" s="243">
        <f>ROUND(E75*N75,2)</f>
        <v>0</v>
      </c>
      <c r="P75" s="243">
        <v>0</v>
      </c>
      <c r="Q75" s="243">
        <f>ROUND(E75*P75,2)</f>
        <v>0</v>
      </c>
      <c r="R75" s="245"/>
      <c r="S75" s="245" t="s">
        <v>165</v>
      </c>
      <c r="T75" s="246" t="s">
        <v>181</v>
      </c>
      <c r="U75" s="224">
        <v>0</v>
      </c>
      <c r="V75" s="224">
        <f>ROUND(E75*U75,2)</f>
        <v>0</v>
      </c>
      <c r="W75" s="224"/>
      <c r="X75" s="224" t="s">
        <v>191</v>
      </c>
      <c r="Y75" s="224" t="s">
        <v>109</v>
      </c>
      <c r="Z75" s="214"/>
      <c r="AA75" s="214"/>
      <c r="AB75" s="214"/>
      <c r="AC75" s="214"/>
      <c r="AD75" s="214"/>
      <c r="AE75" s="214"/>
      <c r="AF75" s="214"/>
      <c r="AG75" s="214" t="s">
        <v>249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 x14ac:dyDescent="0.2">
      <c r="A76" s="233">
        <v>60</v>
      </c>
      <c r="B76" s="234" t="s">
        <v>258</v>
      </c>
      <c r="C76" s="250" t="s">
        <v>259</v>
      </c>
      <c r="D76" s="235" t="s">
        <v>171</v>
      </c>
      <c r="E76" s="236">
        <v>1</v>
      </c>
      <c r="F76" s="237"/>
      <c r="G76" s="238">
        <f>ROUND(E76*F76,2)</f>
        <v>0</v>
      </c>
      <c r="H76" s="237"/>
      <c r="I76" s="238">
        <f>ROUND(E76*H76,2)</f>
        <v>0</v>
      </c>
      <c r="J76" s="237"/>
      <c r="K76" s="238">
        <f>ROUND(E76*J76,2)</f>
        <v>0</v>
      </c>
      <c r="L76" s="238">
        <v>21</v>
      </c>
      <c r="M76" s="238">
        <f>G76*(1+L76/100)</f>
        <v>0</v>
      </c>
      <c r="N76" s="236">
        <v>0</v>
      </c>
      <c r="O76" s="236">
        <f>ROUND(E76*N76,2)</f>
        <v>0</v>
      </c>
      <c r="P76" s="236">
        <v>0</v>
      </c>
      <c r="Q76" s="236">
        <f>ROUND(E76*P76,2)</f>
        <v>0</v>
      </c>
      <c r="R76" s="238"/>
      <c r="S76" s="238" t="s">
        <v>106</v>
      </c>
      <c r="T76" s="239" t="s">
        <v>181</v>
      </c>
      <c r="U76" s="224">
        <v>0</v>
      </c>
      <c r="V76" s="224">
        <f>ROUND(E76*U76,2)</f>
        <v>0</v>
      </c>
      <c r="W76" s="224"/>
      <c r="X76" s="224" t="s">
        <v>191</v>
      </c>
      <c r="Y76" s="224" t="s">
        <v>109</v>
      </c>
      <c r="Z76" s="214"/>
      <c r="AA76" s="214"/>
      <c r="AB76" s="214"/>
      <c r="AC76" s="214"/>
      <c r="AD76" s="214"/>
      <c r="AE76" s="214"/>
      <c r="AF76" s="214"/>
      <c r="AG76" s="214" t="s">
        <v>249</v>
      </c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x14ac:dyDescent="0.2">
      <c r="A77" s="226" t="s">
        <v>100</v>
      </c>
      <c r="B77" s="227" t="s">
        <v>72</v>
      </c>
      <c r="C77" s="248" t="s">
        <v>28</v>
      </c>
      <c r="D77" s="228"/>
      <c r="E77" s="229"/>
      <c r="F77" s="230"/>
      <c r="G77" s="230">
        <f>SUMIF(AG78:AG81,"&lt;&gt;NOR",G78:G81)</f>
        <v>0</v>
      </c>
      <c r="H77" s="230"/>
      <c r="I77" s="230">
        <f>SUM(I78:I81)</f>
        <v>0</v>
      </c>
      <c r="J77" s="230"/>
      <c r="K77" s="230">
        <f>SUM(K78:K81)</f>
        <v>0</v>
      </c>
      <c r="L77" s="230"/>
      <c r="M77" s="230">
        <f>SUM(M78:M81)</f>
        <v>0</v>
      </c>
      <c r="N77" s="229"/>
      <c r="O77" s="229">
        <f>SUM(O78:O81)</f>
        <v>0</v>
      </c>
      <c r="P77" s="229"/>
      <c r="Q77" s="229">
        <f>SUM(Q78:Q81)</f>
        <v>0</v>
      </c>
      <c r="R77" s="230"/>
      <c r="S77" s="230"/>
      <c r="T77" s="231"/>
      <c r="U77" s="225"/>
      <c r="V77" s="225">
        <f>SUM(V78:V81)</f>
        <v>0</v>
      </c>
      <c r="W77" s="225"/>
      <c r="X77" s="225"/>
      <c r="Y77" s="225"/>
      <c r="AG77" t="s">
        <v>101</v>
      </c>
    </row>
    <row r="78" spans="1:60" outlineLevel="1" x14ac:dyDescent="0.2">
      <c r="A78" s="240">
        <v>61</v>
      </c>
      <c r="B78" s="241" t="s">
        <v>260</v>
      </c>
      <c r="C78" s="249" t="s">
        <v>261</v>
      </c>
      <c r="D78" s="242" t="s">
        <v>125</v>
      </c>
      <c r="E78" s="243">
        <v>5</v>
      </c>
      <c r="F78" s="244"/>
      <c r="G78" s="245">
        <f>ROUND(E78*F78,2)</f>
        <v>0</v>
      </c>
      <c r="H78" s="244"/>
      <c r="I78" s="245">
        <f>ROUND(E78*H78,2)</f>
        <v>0</v>
      </c>
      <c r="J78" s="244"/>
      <c r="K78" s="245">
        <f>ROUND(E78*J78,2)</f>
        <v>0</v>
      </c>
      <c r="L78" s="245">
        <v>21</v>
      </c>
      <c r="M78" s="245">
        <f>G78*(1+L78/100)</f>
        <v>0</v>
      </c>
      <c r="N78" s="243">
        <v>0</v>
      </c>
      <c r="O78" s="243">
        <f>ROUND(E78*N78,2)</f>
        <v>0</v>
      </c>
      <c r="P78" s="243">
        <v>0</v>
      </c>
      <c r="Q78" s="243">
        <f>ROUND(E78*P78,2)</f>
        <v>0</v>
      </c>
      <c r="R78" s="245"/>
      <c r="S78" s="245" t="s">
        <v>165</v>
      </c>
      <c r="T78" s="246" t="s">
        <v>151</v>
      </c>
      <c r="U78" s="224">
        <v>0</v>
      </c>
      <c r="V78" s="224">
        <f>ROUND(E78*U78,2)</f>
        <v>0</v>
      </c>
      <c r="W78" s="224"/>
      <c r="X78" s="224" t="s">
        <v>191</v>
      </c>
      <c r="Y78" s="224" t="s">
        <v>109</v>
      </c>
      <c r="Z78" s="214"/>
      <c r="AA78" s="214"/>
      <c r="AB78" s="214"/>
      <c r="AC78" s="214"/>
      <c r="AD78" s="214"/>
      <c r="AE78" s="214"/>
      <c r="AF78" s="214"/>
      <c r="AG78" s="214" t="s">
        <v>249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40">
        <v>62</v>
      </c>
      <c r="B79" s="241" t="s">
        <v>262</v>
      </c>
      <c r="C79" s="249" t="s">
        <v>263</v>
      </c>
      <c r="D79" s="242" t="s">
        <v>171</v>
      </c>
      <c r="E79" s="243">
        <v>5</v>
      </c>
      <c r="F79" s="244"/>
      <c r="G79" s="245">
        <f>ROUND(E79*F79,2)</f>
        <v>0</v>
      </c>
      <c r="H79" s="244"/>
      <c r="I79" s="245">
        <f>ROUND(E79*H79,2)</f>
        <v>0</v>
      </c>
      <c r="J79" s="244"/>
      <c r="K79" s="245">
        <f>ROUND(E79*J79,2)</f>
        <v>0</v>
      </c>
      <c r="L79" s="245">
        <v>21</v>
      </c>
      <c r="M79" s="245">
        <f>G79*(1+L79/100)</f>
        <v>0</v>
      </c>
      <c r="N79" s="243">
        <v>0</v>
      </c>
      <c r="O79" s="243">
        <f>ROUND(E79*N79,2)</f>
        <v>0</v>
      </c>
      <c r="P79" s="243">
        <v>0</v>
      </c>
      <c r="Q79" s="243">
        <f>ROUND(E79*P79,2)</f>
        <v>0</v>
      </c>
      <c r="R79" s="245"/>
      <c r="S79" s="245" t="s">
        <v>165</v>
      </c>
      <c r="T79" s="246" t="s">
        <v>181</v>
      </c>
      <c r="U79" s="224">
        <v>0</v>
      </c>
      <c r="V79" s="224">
        <f>ROUND(E79*U79,2)</f>
        <v>0</v>
      </c>
      <c r="W79" s="224"/>
      <c r="X79" s="224" t="s">
        <v>191</v>
      </c>
      <c r="Y79" s="224" t="s">
        <v>109</v>
      </c>
      <c r="Z79" s="214"/>
      <c r="AA79" s="214"/>
      <c r="AB79" s="214"/>
      <c r="AC79" s="214"/>
      <c r="AD79" s="214"/>
      <c r="AE79" s="214"/>
      <c r="AF79" s="214"/>
      <c r="AG79" s="214" t="s">
        <v>249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40">
        <v>63</v>
      </c>
      <c r="B80" s="241" t="s">
        <v>264</v>
      </c>
      <c r="C80" s="249" t="s">
        <v>265</v>
      </c>
      <c r="D80" s="242" t="s">
        <v>164</v>
      </c>
      <c r="E80" s="243">
        <v>5</v>
      </c>
      <c r="F80" s="244"/>
      <c r="G80" s="245">
        <f>ROUND(E80*F80,2)</f>
        <v>0</v>
      </c>
      <c r="H80" s="244"/>
      <c r="I80" s="245">
        <f>ROUND(E80*H80,2)</f>
        <v>0</v>
      </c>
      <c r="J80" s="244"/>
      <c r="K80" s="245">
        <f>ROUND(E80*J80,2)</f>
        <v>0</v>
      </c>
      <c r="L80" s="245">
        <v>21</v>
      </c>
      <c r="M80" s="245">
        <f>G80*(1+L80/100)</f>
        <v>0</v>
      </c>
      <c r="N80" s="243">
        <v>0</v>
      </c>
      <c r="O80" s="243">
        <f>ROUND(E80*N80,2)</f>
        <v>0</v>
      </c>
      <c r="P80" s="243">
        <v>0</v>
      </c>
      <c r="Q80" s="243">
        <f>ROUND(E80*P80,2)</f>
        <v>0</v>
      </c>
      <c r="R80" s="245"/>
      <c r="S80" s="245" t="s">
        <v>165</v>
      </c>
      <c r="T80" s="246" t="s">
        <v>151</v>
      </c>
      <c r="U80" s="224">
        <v>0</v>
      </c>
      <c r="V80" s="224">
        <f>ROUND(E80*U80,2)</f>
        <v>0</v>
      </c>
      <c r="W80" s="224"/>
      <c r="X80" s="224" t="s">
        <v>191</v>
      </c>
      <c r="Y80" s="224" t="s">
        <v>109</v>
      </c>
      <c r="Z80" s="214"/>
      <c r="AA80" s="214"/>
      <c r="AB80" s="214"/>
      <c r="AC80" s="214"/>
      <c r="AD80" s="214"/>
      <c r="AE80" s="214"/>
      <c r="AF80" s="214"/>
      <c r="AG80" s="214" t="s">
        <v>249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 x14ac:dyDescent="0.2">
      <c r="A81" s="233">
        <v>64</v>
      </c>
      <c r="B81" s="234" t="s">
        <v>266</v>
      </c>
      <c r="C81" s="250" t="s">
        <v>267</v>
      </c>
      <c r="D81" s="235" t="s">
        <v>171</v>
      </c>
      <c r="E81" s="236">
        <v>1</v>
      </c>
      <c r="F81" s="237"/>
      <c r="G81" s="238">
        <f>ROUND(E81*F81,2)</f>
        <v>0</v>
      </c>
      <c r="H81" s="237"/>
      <c r="I81" s="238">
        <f>ROUND(E81*H81,2)</f>
        <v>0</v>
      </c>
      <c r="J81" s="237"/>
      <c r="K81" s="238">
        <f>ROUND(E81*J81,2)</f>
        <v>0</v>
      </c>
      <c r="L81" s="238">
        <v>21</v>
      </c>
      <c r="M81" s="238">
        <f>G81*(1+L81/100)</f>
        <v>0</v>
      </c>
      <c r="N81" s="236">
        <v>0</v>
      </c>
      <c r="O81" s="236">
        <f>ROUND(E81*N81,2)</f>
        <v>0</v>
      </c>
      <c r="P81" s="236">
        <v>0</v>
      </c>
      <c r="Q81" s="236">
        <f>ROUND(E81*P81,2)</f>
        <v>0</v>
      </c>
      <c r="R81" s="238"/>
      <c r="S81" s="238" t="s">
        <v>106</v>
      </c>
      <c r="T81" s="239" t="s">
        <v>181</v>
      </c>
      <c r="U81" s="224">
        <v>0</v>
      </c>
      <c r="V81" s="224">
        <f>ROUND(E81*U81,2)</f>
        <v>0</v>
      </c>
      <c r="W81" s="224"/>
      <c r="X81" s="224" t="s">
        <v>191</v>
      </c>
      <c r="Y81" s="224" t="s">
        <v>109</v>
      </c>
      <c r="Z81" s="214"/>
      <c r="AA81" s="214"/>
      <c r="AB81" s="214"/>
      <c r="AC81" s="214"/>
      <c r="AD81" s="214"/>
      <c r="AE81" s="214"/>
      <c r="AF81" s="214"/>
      <c r="AG81" s="214" t="s">
        <v>249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x14ac:dyDescent="0.2">
      <c r="A82" s="3"/>
      <c r="B82" s="4"/>
      <c r="C82" s="252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AE82">
        <v>12</v>
      </c>
      <c r="AF82">
        <v>21</v>
      </c>
      <c r="AG82" t="s">
        <v>86</v>
      </c>
    </row>
    <row r="83" spans="1:60" x14ac:dyDescent="0.2">
      <c r="A83" s="217"/>
      <c r="B83" s="218" t="s">
        <v>29</v>
      </c>
      <c r="C83" s="253"/>
      <c r="D83" s="219"/>
      <c r="E83" s="220"/>
      <c r="F83" s="220"/>
      <c r="G83" s="232">
        <f>G8+G11+G17+G31+G44+G46+G74+G77</f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E83">
        <f>SUMIF(L7:L81,AE82,G7:G81)</f>
        <v>0</v>
      </c>
      <c r="AF83">
        <f>SUMIF(L7:L81,AF82,G7:G81)</f>
        <v>0</v>
      </c>
      <c r="AG83" t="s">
        <v>268</v>
      </c>
    </row>
    <row r="84" spans="1:60" x14ac:dyDescent="0.2">
      <c r="C84" s="254"/>
      <c r="D84" s="10"/>
      <c r="AG84" t="s">
        <v>269</v>
      </c>
    </row>
    <row r="85" spans="1:60" x14ac:dyDescent="0.2">
      <c r="D85" s="10"/>
    </row>
    <row r="86" spans="1:60" x14ac:dyDescent="0.2">
      <c r="D86" s="10"/>
    </row>
    <row r="87" spans="1:60" x14ac:dyDescent="0.2">
      <c r="D87" s="10"/>
    </row>
    <row r="88" spans="1:60" x14ac:dyDescent="0.2">
      <c r="D88" s="10"/>
    </row>
    <row r="89" spans="1:60" x14ac:dyDescent="0.2">
      <c r="D89" s="10"/>
    </row>
    <row r="90" spans="1:60" x14ac:dyDescent="0.2">
      <c r="D90" s="10"/>
    </row>
    <row r="91" spans="1:60" x14ac:dyDescent="0.2">
      <c r="D91" s="10"/>
    </row>
    <row r="92" spans="1:60" x14ac:dyDescent="0.2">
      <c r="D92" s="10"/>
    </row>
    <row r="93" spans="1:60" x14ac:dyDescent="0.2">
      <c r="D93" s="10"/>
    </row>
    <row r="94" spans="1:60" x14ac:dyDescent="0.2">
      <c r="D94" s="10"/>
    </row>
    <row r="95" spans="1:60" x14ac:dyDescent="0.2">
      <c r="D95" s="10"/>
    </row>
    <row r="96" spans="1:60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</sheetData>
  <sheetProtection formatRows="0"/>
  <mergeCells count="6">
    <mergeCell ref="A1:G1"/>
    <mergeCell ref="C2:G2"/>
    <mergeCell ref="C3:G3"/>
    <mergeCell ref="C4:G4"/>
    <mergeCell ref="C13:G13"/>
    <mergeCell ref="C15:G15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401 240830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'401 240830 Pol'!Názvy_tisku</vt:lpstr>
      <vt:lpstr>oadresa</vt:lpstr>
      <vt:lpstr>Stavba!Objednatel</vt:lpstr>
      <vt:lpstr>Stavba!Objekt</vt:lpstr>
      <vt:lpstr>'401 240830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cp:lastPrinted>2019-03-19T12:27:02Z</cp:lastPrinted>
  <dcterms:created xsi:type="dcterms:W3CDTF">2009-04-08T07:15:50Z</dcterms:created>
  <dcterms:modified xsi:type="dcterms:W3CDTF">2025-07-24T07:18:01Z</dcterms:modified>
</cp:coreProperties>
</file>