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tišek Bažant\Desktop\kros - excel\"/>
    </mc:Choice>
  </mc:AlternateContent>
  <bookViews>
    <workbookView xWindow="0" yWindow="0" windowWidth="0" windowHeight="0"/>
  </bookViews>
  <sheets>
    <sheet name="Rekapitulace stavby" sheetId="1" r:id="rId1"/>
    <sheet name="001 - Objekt H" sheetId="2" r:id="rId2"/>
    <sheet name="002 - Hromosvod Bílina ob..." sheetId="3" r:id="rId3"/>
    <sheet name="999 - vedlejší a ostatní ..." sheetId="4" r:id="rId4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'001 - Objekt H'!$C$137:$K$1037</definedName>
    <definedName name="_xlnm.Print_Area" localSheetId="1">'001 - Objekt H'!$C$4:$J$76,'001 - Objekt H'!$C$82:$J$117,'001 - Objekt H'!$C$123:$K$1037</definedName>
    <definedName name="_xlnm.Print_Titles" localSheetId="1">'001 - Objekt H'!$137:$137</definedName>
    <definedName name="_xlnm._FilterDatabase" localSheetId="2" hidden="1">'002 - Hromosvod Bílina ob...'!$C$124:$K$215</definedName>
    <definedName name="_xlnm.Print_Area" localSheetId="2">'002 - Hromosvod Bílina ob...'!$C$4:$J$76,'002 - Hromosvod Bílina ob...'!$C$82:$J$104,'002 - Hromosvod Bílina ob...'!$C$110:$K$215</definedName>
    <definedName name="_xlnm.Print_Titles" localSheetId="2">'002 - Hromosvod Bílina ob...'!$124:$124</definedName>
    <definedName name="_xlnm._FilterDatabase" localSheetId="3" hidden="1">'999 - vedlejší a ostatní ...'!$C$123:$K$151</definedName>
    <definedName name="_xlnm.Print_Area" localSheetId="3">'999 - vedlejší a ostatní ...'!$C$4:$J$76,'999 - vedlejší a ostatní ...'!$C$82:$J$103,'999 - vedlejší a ostatní ...'!$C$109:$K$151</definedName>
    <definedName name="_xlnm.Print_Titles" localSheetId="3">'999 - vedlejší a ostatní ...'!$123:$123</definedName>
  </definedNames>
  <calcPr/>
</workbook>
</file>

<file path=xl/calcChain.xml><?xml version="1.0" encoding="utf-8"?>
<calcChain xmlns="http://schemas.openxmlformats.org/spreadsheetml/2006/main">
  <c i="4" l="1" r="J39"/>
  <c r="J38"/>
  <c i="1" r="AY98"/>
  <c i="4" r="J37"/>
  <c i="1" r="AX98"/>
  <c i="4"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T135"/>
  <c r="R139"/>
  <c r="R135"/>
  <c r="P139"/>
  <c r="P135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8"/>
  <c r="E116"/>
  <c r="F91"/>
  <c r="E89"/>
  <c r="J26"/>
  <c r="E26"/>
  <c r="J94"/>
  <c r="J25"/>
  <c r="J23"/>
  <c r="E23"/>
  <c r="J120"/>
  <c r="J22"/>
  <c r="J20"/>
  <c r="E20"/>
  <c r="F94"/>
  <c r="J19"/>
  <c r="J17"/>
  <c r="E17"/>
  <c r="F120"/>
  <c r="J16"/>
  <c r="J14"/>
  <c r="J118"/>
  <c r="E7"/>
  <c r="E112"/>
  <c i="3" r="J39"/>
  <c r="J38"/>
  <c i="1" r="AY97"/>
  <c i="3" r="J37"/>
  <c i="1" r="AX97"/>
  <c i="3"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2" r="J39"/>
  <c r="J38"/>
  <c i="1" r="AY96"/>
  <c i="2" r="J37"/>
  <c i="1" r="AX96"/>
  <c i="2" r="BI1032"/>
  <c r="BH1032"/>
  <c r="BG1032"/>
  <c r="BF1032"/>
  <c r="T1032"/>
  <c r="R1032"/>
  <c r="P1032"/>
  <c r="BI1030"/>
  <c r="BH1030"/>
  <c r="BG1030"/>
  <c r="BF1030"/>
  <c r="T1030"/>
  <c r="R1030"/>
  <c r="P1030"/>
  <c r="BI1024"/>
  <c r="BH1024"/>
  <c r="BG1024"/>
  <c r="BF1024"/>
  <c r="T1024"/>
  <c r="R1024"/>
  <c r="P1024"/>
  <c r="BI1017"/>
  <c r="BH1017"/>
  <c r="BG1017"/>
  <c r="BF1017"/>
  <c r="T1017"/>
  <c r="R1017"/>
  <c r="P1017"/>
  <c r="BI1011"/>
  <c r="BH1011"/>
  <c r="BG1011"/>
  <c r="BF1011"/>
  <c r="T1011"/>
  <c r="R1011"/>
  <c r="P1011"/>
  <c r="BI1007"/>
  <c r="BH1007"/>
  <c r="BG1007"/>
  <c r="BF1007"/>
  <c r="T1007"/>
  <c r="R1007"/>
  <c r="P1007"/>
  <c r="BI1002"/>
  <c r="BH1002"/>
  <c r="BG1002"/>
  <c r="BF1002"/>
  <c r="T1002"/>
  <c r="R1002"/>
  <c r="P1002"/>
  <c r="BI996"/>
  <c r="BH996"/>
  <c r="BG996"/>
  <c r="BF996"/>
  <c r="T996"/>
  <c r="R996"/>
  <c r="P996"/>
  <c r="BI992"/>
  <c r="BH992"/>
  <c r="BG992"/>
  <c r="BF992"/>
  <c r="T992"/>
  <c r="R992"/>
  <c r="P992"/>
  <c r="BI986"/>
  <c r="BH986"/>
  <c r="BG986"/>
  <c r="BF986"/>
  <c r="T986"/>
  <c r="R986"/>
  <c r="P986"/>
  <c r="BI984"/>
  <c r="BH984"/>
  <c r="BG984"/>
  <c r="BF984"/>
  <c r="T984"/>
  <c r="R984"/>
  <c r="P984"/>
  <c r="BI978"/>
  <c r="BH978"/>
  <c r="BG978"/>
  <c r="BF978"/>
  <c r="T978"/>
  <c r="R978"/>
  <c r="P978"/>
  <c r="BI976"/>
  <c r="BH976"/>
  <c r="BG976"/>
  <c r="BF976"/>
  <c r="T976"/>
  <c r="R976"/>
  <c r="P976"/>
  <c r="BI973"/>
  <c r="BH973"/>
  <c r="BG973"/>
  <c r="BF973"/>
  <c r="T973"/>
  <c r="R973"/>
  <c r="P973"/>
  <c r="BI971"/>
  <c r="BH971"/>
  <c r="BG971"/>
  <c r="BF971"/>
  <c r="T971"/>
  <c r="R971"/>
  <c r="P971"/>
  <c r="BI966"/>
  <c r="BH966"/>
  <c r="BG966"/>
  <c r="BF966"/>
  <c r="T966"/>
  <c r="R966"/>
  <c r="P966"/>
  <c r="BI960"/>
  <c r="BH960"/>
  <c r="BG960"/>
  <c r="BF960"/>
  <c r="T960"/>
  <c r="R960"/>
  <c r="P960"/>
  <c r="BI955"/>
  <c r="BH955"/>
  <c r="BG955"/>
  <c r="BF955"/>
  <c r="T955"/>
  <c r="R955"/>
  <c r="P955"/>
  <c r="BI949"/>
  <c r="BH949"/>
  <c r="BG949"/>
  <c r="BF949"/>
  <c r="T949"/>
  <c r="R949"/>
  <c r="P949"/>
  <c r="BI946"/>
  <c r="BH946"/>
  <c r="BG946"/>
  <c r="BF946"/>
  <c r="T946"/>
  <c r="R946"/>
  <c r="P946"/>
  <c r="BI941"/>
  <c r="BH941"/>
  <c r="BG941"/>
  <c r="BF941"/>
  <c r="T941"/>
  <c r="R941"/>
  <c r="P941"/>
  <c r="BI938"/>
  <c r="BH938"/>
  <c r="BG938"/>
  <c r="BF938"/>
  <c r="T938"/>
  <c r="R938"/>
  <c r="P938"/>
  <c r="BI932"/>
  <c r="BH932"/>
  <c r="BG932"/>
  <c r="BF932"/>
  <c r="T932"/>
  <c r="R932"/>
  <c r="P932"/>
  <c r="BI926"/>
  <c r="BH926"/>
  <c r="BG926"/>
  <c r="BF926"/>
  <c r="T926"/>
  <c r="R926"/>
  <c r="P926"/>
  <c r="BI920"/>
  <c r="BH920"/>
  <c r="BG920"/>
  <c r="BF920"/>
  <c r="T920"/>
  <c r="R920"/>
  <c r="P920"/>
  <c r="BI916"/>
  <c r="BH916"/>
  <c r="BG916"/>
  <c r="BF916"/>
  <c r="T916"/>
  <c r="R916"/>
  <c r="P916"/>
  <c r="BI909"/>
  <c r="BH909"/>
  <c r="BG909"/>
  <c r="BF909"/>
  <c r="T909"/>
  <c r="R909"/>
  <c r="P909"/>
  <c r="BI904"/>
  <c r="BH904"/>
  <c r="BG904"/>
  <c r="BF904"/>
  <c r="T904"/>
  <c r="R904"/>
  <c r="P904"/>
  <c r="BI897"/>
  <c r="BH897"/>
  <c r="BG897"/>
  <c r="BF897"/>
  <c r="T897"/>
  <c r="R897"/>
  <c r="P897"/>
  <c r="BI888"/>
  <c r="BH888"/>
  <c r="BG888"/>
  <c r="BF888"/>
  <c r="T888"/>
  <c r="R888"/>
  <c r="P888"/>
  <c r="BI882"/>
  <c r="BH882"/>
  <c r="BG882"/>
  <c r="BF882"/>
  <c r="T882"/>
  <c r="R882"/>
  <c r="P882"/>
  <c r="BI875"/>
  <c r="BH875"/>
  <c r="BG875"/>
  <c r="BF875"/>
  <c r="T875"/>
  <c r="R875"/>
  <c r="P875"/>
  <c r="BI868"/>
  <c r="BH868"/>
  <c r="BG868"/>
  <c r="BF868"/>
  <c r="T868"/>
  <c r="R868"/>
  <c r="P868"/>
  <c r="BI862"/>
  <c r="BH862"/>
  <c r="BG862"/>
  <c r="BF862"/>
  <c r="T862"/>
  <c r="R862"/>
  <c r="P862"/>
  <c r="BI856"/>
  <c r="BH856"/>
  <c r="BG856"/>
  <c r="BF856"/>
  <c r="T856"/>
  <c r="R856"/>
  <c r="P856"/>
  <c r="BI850"/>
  <c r="BH850"/>
  <c r="BG850"/>
  <c r="BF850"/>
  <c r="T850"/>
  <c r="R850"/>
  <c r="P850"/>
  <c r="BI844"/>
  <c r="BH844"/>
  <c r="BG844"/>
  <c r="BF844"/>
  <c r="T844"/>
  <c r="R844"/>
  <c r="P844"/>
  <c r="BI840"/>
  <c r="BH840"/>
  <c r="BG840"/>
  <c r="BF840"/>
  <c r="T840"/>
  <c r="R840"/>
  <c r="P840"/>
  <c r="BI834"/>
  <c r="BH834"/>
  <c r="BG834"/>
  <c r="BF834"/>
  <c r="T834"/>
  <c r="R834"/>
  <c r="P834"/>
  <c r="BI827"/>
  <c r="BH827"/>
  <c r="BG827"/>
  <c r="BF827"/>
  <c r="T827"/>
  <c r="R827"/>
  <c r="P827"/>
  <c r="BI819"/>
  <c r="BH819"/>
  <c r="BG819"/>
  <c r="BF819"/>
  <c r="T819"/>
  <c r="R819"/>
  <c r="P819"/>
  <c r="BI814"/>
  <c r="BH814"/>
  <c r="BG814"/>
  <c r="BF814"/>
  <c r="T814"/>
  <c r="R814"/>
  <c r="P814"/>
  <c r="BI808"/>
  <c r="BH808"/>
  <c r="BG808"/>
  <c r="BF808"/>
  <c r="T808"/>
  <c r="R808"/>
  <c r="P808"/>
  <c r="BI803"/>
  <c r="BH803"/>
  <c r="BG803"/>
  <c r="BF803"/>
  <c r="T803"/>
  <c r="R803"/>
  <c r="P803"/>
  <c r="BI798"/>
  <c r="BH798"/>
  <c r="BG798"/>
  <c r="BF798"/>
  <c r="T798"/>
  <c r="R798"/>
  <c r="P798"/>
  <c r="BI793"/>
  <c r="BH793"/>
  <c r="BG793"/>
  <c r="BF793"/>
  <c r="T793"/>
  <c r="R793"/>
  <c r="P793"/>
  <c r="BI790"/>
  <c r="BH790"/>
  <c r="BG790"/>
  <c r="BF790"/>
  <c r="T790"/>
  <c r="R790"/>
  <c r="P790"/>
  <c r="BI779"/>
  <c r="BH779"/>
  <c r="BG779"/>
  <c r="BF779"/>
  <c r="T779"/>
  <c r="R779"/>
  <c r="P779"/>
  <c r="BI768"/>
  <c r="BH768"/>
  <c r="BG768"/>
  <c r="BF768"/>
  <c r="T768"/>
  <c r="R768"/>
  <c r="P768"/>
  <c r="BI762"/>
  <c r="BH762"/>
  <c r="BG762"/>
  <c r="BF762"/>
  <c r="T762"/>
  <c r="R762"/>
  <c r="P762"/>
  <c r="BI757"/>
  <c r="BH757"/>
  <c r="BG757"/>
  <c r="BF757"/>
  <c r="T757"/>
  <c r="R757"/>
  <c r="P757"/>
  <c r="BI751"/>
  <c r="BH751"/>
  <c r="BG751"/>
  <c r="BF751"/>
  <c r="T751"/>
  <c r="R751"/>
  <c r="P751"/>
  <c r="BI725"/>
  <c r="BH725"/>
  <c r="BG725"/>
  <c r="BF725"/>
  <c r="T725"/>
  <c r="R725"/>
  <c r="P725"/>
  <c r="BI695"/>
  <c r="BH695"/>
  <c r="BG695"/>
  <c r="BF695"/>
  <c r="T695"/>
  <c r="R695"/>
  <c r="P695"/>
  <c r="BI667"/>
  <c r="BH667"/>
  <c r="BG667"/>
  <c r="BF667"/>
  <c r="T667"/>
  <c r="R667"/>
  <c r="P667"/>
  <c r="BI639"/>
  <c r="BH639"/>
  <c r="BG639"/>
  <c r="BF639"/>
  <c r="T639"/>
  <c r="R639"/>
  <c r="P639"/>
  <c r="BI607"/>
  <c r="BH607"/>
  <c r="BG607"/>
  <c r="BF607"/>
  <c r="T607"/>
  <c r="R607"/>
  <c r="P607"/>
  <c r="BI575"/>
  <c r="BH575"/>
  <c r="BG575"/>
  <c r="BF575"/>
  <c r="T575"/>
  <c r="R575"/>
  <c r="P575"/>
  <c r="BI569"/>
  <c r="BH569"/>
  <c r="BG569"/>
  <c r="BF569"/>
  <c r="T569"/>
  <c r="R569"/>
  <c r="P569"/>
  <c r="BI543"/>
  <c r="BH543"/>
  <c r="BG543"/>
  <c r="BF543"/>
  <c r="T543"/>
  <c r="R543"/>
  <c r="P543"/>
  <c r="BI513"/>
  <c r="BH513"/>
  <c r="BG513"/>
  <c r="BF513"/>
  <c r="T513"/>
  <c r="R513"/>
  <c r="P513"/>
  <c r="BI509"/>
  <c r="BH509"/>
  <c r="BG509"/>
  <c r="BF509"/>
  <c r="T509"/>
  <c r="R509"/>
  <c r="P509"/>
  <c r="BI504"/>
  <c r="BH504"/>
  <c r="BG504"/>
  <c r="BF504"/>
  <c r="T504"/>
  <c r="R504"/>
  <c r="P504"/>
  <c r="BI499"/>
  <c r="BH499"/>
  <c r="BG499"/>
  <c r="BF499"/>
  <c r="T499"/>
  <c r="R499"/>
  <c r="P499"/>
  <c r="BI493"/>
  <c r="BH493"/>
  <c r="BG493"/>
  <c r="BF493"/>
  <c r="T493"/>
  <c r="R493"/>
  <c r="P493"/>
  <c r="BI489"/>
  <c r="BH489"/>
  <c r="BG489"/>
  <c r="BF489"/>
  <c r="T489"/>
  <c r="T488"/>
  <c r="R489"/>
  <c r="R488"/>
  <c r="P489"/>
  <c r="P488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1"/>
  <c r="BH471"/>
  <c r="BG471"/>
  <c r="BF471"/>
  <c r="T471"/>
  <c r="R471"/>
  <c r="P471"/>
  <c r="BI465"/>
  <c r="BH465"/>
  <c r="BG465"/>
  <c r="BF465"/>
  <c r="T465"/>
  <c r="R465"/>
  <c r="P465"/>
  <c r="BI461"/>
  <c r="BH461"/>
  <c r="BG461"/>
  <c r="BF461"/>
  <c r="T461"/>
  <c r="R461"/>
  <c r="P461"/>
  <c r="BI455"/>
  <c r="BH455"/>
  <c r="BG455"/>
  <c r="BF455"/>
  <c r="T455"/>
  <c r="R455"/>
  <c r="P455"/>
  <c r="BI452"/>
  <c r="BH452"/>
  <c r="BG452"/>
  <c r="BF452"/>
  <c r="T452"/>
  <c r="R452"/>
  <c r="P452"/>
  <c r="BI446"/>
  <c r="BH446"/>
  <c r="BG446"/>
  <c r="BF446"/>
  <c r="T446"/>
  <c r="R446"/>
  <c r="P446"/>
  <c r="BI440"/>
  <c r="BH440"/>
  <c r="BG440"/>
  <c r="BF440"/>
  <c r="T440"/>
  <c r="R440"/>
  <c r="P440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22"/>
  <c r="BH422"/>
  <c r="BG422"/>
  <c r="BF422"/>
  <c r="T422"/>
  <c r="R422"/>
  <c r="P422"/>
  <c r="BI417"/>
  <c r="BH417"/>
  <c r="BG417"/>
  <c r="BF417"/>
  <c r="T417"/>
  <c r="R417"/>
  <c r="P417"/>
  <c r="BI415"/>
  <c r="BH415"/>
  <c r="BG415"/>
  <c r="BF415"/>
  <c r="T415"/>
  <c r="R415"/>
  <c r="P415"/>
  <c r="BI410"/>
  <c r="BH410"/>
  <c r="BG410"/>
  <c r="BF410"/>
  <c r="T410"/>
  <c r="R410"/>
  <c r="P410"/>
  <c r="BI407"/>
  <c r="BH407"/>
  <c r="BG407"/>
  <c r="BF407"/>
  <c r="T407"/>
  <c r="R407"/>
  <c r="P407"/>
  <c r="BI401"/>
  <c r="BH401"/>
  <c r="BG401"/>
  <c r="BF401"/>
  <c r="T401"/>
  <c r="R401"/>
  <c r="P401"/>
  <c r="BI398"/>
  <c r="BH398"/>
  <c r="BG398"/>
  <c r="BF398"/>
  <c r="T398"/>
  <c r="R398"/>
  <c r="P398"/>
  <c r="BI392"/>
  <c r="BH392"/>
  <c r="BG392"/>
  <c r="BF392"/>
  <c r="T392"/>
  <c r="R392"/>
  <c r="P392"/>
  <c r="BI387"/>
  <c r="BH387"/>
  <c r="BG387"/>
  <c r="BF387"/>
  <c r="T387"/>
  <c r="T386"/>
  <c r="R387"/>
  <c r="R386"/>
  <c r="P387"/>
  <c r="P386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5"/>
  <c r="BH325"/>
  <c r="BG325"/>
  <c r="BF325"/>
  <c r="T325"/>
  <c r="R325"/>
  <c r="P325"/>
  <c r="BI319"/>
  <c r="BH319"/>
  <c r="BG319"/>
  <c r="BF319"/>
  <c r="T319"/>
  <c r="R319"/>
  <c r="P319"/>
  <c r="BI313"/>
  <c r="BH313"/>
  <c r="BG313"/>
  <c r="BF313"/>
  <c r="T313"/>
  <c r="R313"/>
  <c r="P313"/>
  <c r="BI305"/>
  <c r="BH305"/>
  <c r="BG305"/>
  <c r="BF305"/>
  <c r="T305"/>
  <c r="R305"/>
  <c r="P305"/>
  <c r="BI299"/>
  <c r="BH299"/>
  <c r="BG299"/>
  <c r="BF299"/>
  <c r="T299"/>
  <c r="R299"/>
  <c r="P299"/>
  <c r="BI293"/>
  <c r="BH293"/>
  <c r="BG293"/>
  <c r="BF293"/>
  <c r="T293"/>
  <c r="R293"/>
  <c r="P293"/>
  <c r="BI287"/>
  <c r="BH287"/>
  <c r="BG287"/>
  <c r="BF287"/>
  <c r="T287"/>
  <c r="R287"/>
  <c r="P287"/>
  <c r="BI281"/>
  <c r="BH281"/>
  <c r="BG281"/>
  <c r="BF281"/>
  <c r="T281"/>
  <c r="R281"/>
  <c r="P281"/>
  <c r="BI275"/>
  <c r="BH275"/>
  <c r="BG275"/>
  <c r="BF275"/>
  <c r="T275"/>
  <c r="R275"/>
  <c r="P275"/>
  <c r="BI269"/>
  <c r="BH269"/>
  <c r="BG269"/>
  <c r="BF269"/>
  <c r="T269"/>
  <c r="R269"/>
  <c r="P269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24"/>
  <c r="BH224"/>
  <c r="BG224"/>
  <c r="BF224"/>
  <c r="T224"/>
  <c r="R224"/>
  <c r="P224"/>
  <c r="BI217"/>
  <c r="BH217"/>
  <c r="BG217"/>
  <c r="BF217"/>
  <c r="T217"/>
  <c r="R217"/>
  <c r="P217"/>
  <c r="BI211"/>
  <c r="BH211"/>
  <c r="BG211"/>
  <c r="BF211"/>
  <c r="T211"/>
  <c r="R211"/>
  <c r="P211"/>
  <c r="BI205"/>
  <c r="BH205"/>
  <c r="BG205"/>
  <c r="BF205"/>
  <c r="T205"/>
  <c r="R205"/>
  <c r="P205"/>
  <c r="BI202"/>
  <c r="BH202"/>
  <c r="BG202"/>
  <c r="BF202"/>
  <c r="T202"/>
  <c r="R202"/>
  <c r="P202"/>
  <c r="BI197"/>
  <c r="BH197"/>
  <c r="BG197"/>
  <c r="BF197"/>
  <c r="T197"/>
  <c r="R197"/>
  <c r="P197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T173"/>
  <c r="R174"/>
  <c r="R173"/>
  <c r="P174"/>
  <c r="P173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F132"/>
  <c r="E130"/>
  <c r="F91"/>
  <c r="E89"/>
  <c r="J26"/>
  <c r="E26"/>
  <c r="J135"/>
  <c r="J25"/>
  <c r="J23"/>
  <c r="E23"/>
  <c r="J134"/>
  <c r="J22"/>
  <c r="J20"/>
  <c r="E20"/>
  <c r="F94"/>
  <c r="J19"/>
  <c r="J17"/>
  <c r="E17"/>
  <c r="F134"/>
  <c r="J16"/>
  <c r="J14"/>
  <c r="J91"/>
  <c r="E7"/>
  <c r="E126"/>
  <c i="1" r="L90"/>
  <c r="AM90"/>
  <c r="AM89"/>
  <c r="L89"/>
  <c r="AM87"/>
  <c r="L87"/>
  <c r="L85"/>
  <c r="L84"/>
  <c i="2" r="J1017"/>
  <c r="BK941"/>
  <c r="J1032"/>
  <c r="J960"/>
  <c r="J850"/>
  <c r="J803"/>
  <c r="BK695"/>
  <c r="J499"/>
  <c r="BK465"/>
  <c r="J417"/>
  <c r="J384"/>
  <c r="J350"/>
  <c r="BK313"/>
  <c r="BK239"/>
  <c r="BK141"/>
  <c r="J955"/>
  <c r="BK1030"/>
  <c r="BK960"/>
  <c r="J904"/>
  <c r="BK862"/>
  <c r="J856"/>
  <c r="J819"/>
  <c r="J790"/>
  <c r="BK725"/>
  <c r="J575"/>
  <c r="BK429"/>
  <c r="BK380"/>
  <c r="BK339"/>
  <c r="J293"/>
  <c r="J251"/>
  <c r="BK197"/>
  <c r="BK157"/>
  <c r="J996"/>
  <c r="J932"/>
  <c r="J808"/>
  <c r="J725"/>
  <c r="BK499"/>
  <c r="J480"/>
  <c r="BK415"/>
  <c r="BK387"/>
  <c r="J357"/>
  <c r="J287"/>
  <c r="BK257"/>
  <c r="BK205"/>
  <c r="J181"/>
  <c r="J141"/>
  <c i="3" r="BK179"/>
  <c r="J130"/>
  <c r="J187"/>
  <c r="BK169"/>
  <c r="BK138"/>
  <c r="BK208"/>
  <c r="J189"/>
  <c r="J165"/>
  <c r="BK149"/>
  <c r="J199"/>
  <c r="BK181"/>
  <c r="J128"/>
  <c r="J151"/>
  <c i="4" r="J128"/>
  <c r="J136"/>
  <c r="BK126"/>
  <c i="2" r="J1002"/>
  <c r="J875"/>
  <c r="J984"/>
  <c r="BK856"/>
  <c r="BK827"/>
  <c r="J757"/>
  <c r="J569"/>
  <c r="BK471"/>
  <c r="BK422"/>
  <c r="J380"/>
  <c r="J336"/>
  <c r="J249"/>
  <c r="J202"/>
  <c i="1" r="AS95"/>
  <c i="2" r="J888"/>
  <c r="J941"/>
  <c r="BK798"/>
  <c r="BK779"/>
  <c r="J695"/>
  <c r="J493"/>
  <c r="BK424"/>
  <c r="BK372"/>
  <c r="BK346"/>
  <c r="J319"/>
  <c r="BK269"/>
  <c r="BK243"/>
  <c r="J167"/>
  <c r="BK1017"/>
  <c r="BK966"/>
  <c r="J814"/>
  <c r="J751"/>
  <c r="J504"/>
  <c r="J485"/>
  <c r="BK455"/>
  <c r="J422"/>
  <c r="BK376"/>
  <c r="BK350"/>
  <c r="BK293"/>
  <c r="J224"/>
  <c r="J174"/>
  <c i="3" r="BK214"/>
  <c r="J193"/>
  <c r="J155"/>
  <c r="J201"/>
  <c r="BK183"/>
  <c r="BK163"/>
  <c r="BK140"/>
  <c r="J204"/>
  <c r="BK187"/>
  <c r="J157"/>
  <c r="BK130"/>
  <c r="J179"/>
  <c r="BK161"/>
  <c r="J159"/>
  <c r="BK136"/>
  <c i="4" r="BK128"/>
  <c i="2" r="J992"/>
  <c r="J916"/>
  <c r="BK996"/>
  <c r="BK949"/>
  <c r="BK850"/>
  <c r="BK768"/>
  <c r="J543"/>
  <c r="BK474"/>
  <c r="J440"/>
  <c r="BK407"/>
  <c r="J376"/>
  <c r="J343"/>
  <c r="J281"/>
  <c r="J205"/>
  <c r="J150"/>
  <c r="BK1007"/>
  <c r="J926"/>
  <c r="J1007"/>
  <c r="J949"/>
  <c r="BK920"/>
  <c r="BK868"/>
  <c r="BK904"/>
  <c r="BK844"/>
  <c r="BK803"/>
  <c r="BK762"/>
  <c r="J607"/>
  <c r="J452"/>
  <c r="BK401"/>
  <c r="BK364"/>
  <c r="BK336"/>
  <c r="BK287"/>
  <c r="J257"/>
  <c r="BK224"/>
  <c r="BK187"/>
  <c r="J154"/>
  <c r="BK992"/>
  <c r="BK897"/>
  <c r="J779"/>
  <c r="J509"/>
  <c r="BK489"/>
  <c r="J465"/>
  <c r="J424"/>
  <c r="BK392"/>
  <c r="J364"/>
  <c r="BK319"/>
  <c r="J263"/>
  <c r="J187"/>
  <c r="J163"/>
  <c i="3" r="J212"/>
  <c r="J177"/>
  <c r="BK143"/>
  <c r="BK197"/>
  <c r="BK175"/>
  <c r="BK157"/>
  <c r="BK212"/>
  <c r="BK199"/>
  <c r="J183"/>
  <c r="BK159"/>
  <c r="J136"/>
  <c r="BK193"/>
  <c r="BK177"/>
  <c r="J149"/>
  <c r="BK145"/>
  <c i="4" r="BK136"/>
  <c r="J130"/>
  <c r="J146"/>
  <c i="2" r="BK976"/>
  <c r="J840"/>
  <c r="BK986"/>
  <c r="J909"/>
  <c r="J844"/>
  <c r="BK751"/>
  <c r="BK509"/>
  <c r="BK480"/>
  <c r="J434"/>
  <c r="J392"/>
  <c r="J339"/>
  <c r="J269"/>
  <c r="BK217"/>
  <c r="J147"/>
  <c r="BK932"/>
  <c r="J1011"/>
  <c r="BK973"/>
  <c r="J946"/>
  <c r="BK875"/>
  <c r="J834"/>
  <c r="BK808"/>
  <c r="J798"/>
  <c r="BK667"/>
  <c r="BK569"/>
  <c r="J461"/>
  <c r="BK417"/>
  <c r="J353"/>
  <c r="BK333"/>
  <c r="BK299"/>
  <c r="BK263"/>
  <c r="J211"/>
  <c r="BK1024"/>
  <c r="BK978"/>
  <c r="BK909"/>
  <c r="BK793"/>
  <c r="J667"/>
  <c r="J513"/>
  <c r="J471"/>
  <c r="BK434"/>
  <c r="J410"/>
  <c r="BK384"/>
  <c r="J360"/>
  <c r="BK281"/>
  <c r="J239"/>
  <c r="J197"/>
  <c r="J157"/>
  <c i="3" r="BK210"/>
  <c r="J169"/>
  <c r="J208"/>
  <c r="J181"/>
  <c r="J153"/>
  <c r="J214"/>
  <c r="BK206"/>
  <c r="J185"/>
  <c r="J134"/>
  <c r="BK191"/>
  <c r="J173"/>
  <c r="BK171"/>
  <c r="BK132"/>
  <c i="4" r="BK133"/>
  <c r="J126"/>
  <c r="BK139"/>
  <c i="2" r="BK984"/>
  <c r="J966"/>
  <c r="BK814"/>
  <c r="J976"/>
  <c r="BK882"/>
  <c r="BK819"/>
  <c r="BK607"/>
  <c r="J489"/>
  <c r="J455"/>
  <c r="BK410"/>
  <c r="J387"/>
  <c r="BK353"/>
  <c r="J305"/>
  <c r="BK246"/>
  <c r="BK181"/>
  <c r="J1024"/>
  <c r="J920"/>
  <c r="J978"/>
  <c r="BK926"/>
  <c r="J882"/>
  <c r="BK938"/>
  <c r="BK840"/>
  <c r="J793"/>
  <c r="BK757"/>
  <c r="BK513"/>
  <c r="J446"/>
  <c r="J415"/>
  <c r="BK368"/>
  <c r="BK343"/>
  <c r="J313"/>
  <c r="BK249"/>
  <c r="J217"/>
  <c r="BK163"/>
  <c r="BK1011"/>
  <c r="J971"/>
  <c r="J862"/>
  <c r="J762"/>
  <c r="BK543"/>
  <c r="J474"/>
  <c r="BK452"/>
  <c r="J401"/>
  <c r="J368"/>
  <c r="J346"/>
  <c r="BK305"/>
  <c r="J275"/>
  <c r="BK211"/>
  <c r="BK167"/>
  <c i="3" r="BK204"/>
  <c r="BK165"/>
  <c r="BK195"/>
  <c r="BK155"/>
  <c r="BK128"/>
  <c r="J197"/>
  <c r="J171"/>
  <c r="J161"/>
  <c r="J143"/>
  <c r="J195"/>
  <c r="BK185"/>
  <c r="BK134"/>
  <c r="BK153"/>
  <c i="4" r="BK148"/>
  <c r="BK146"/>
  <c r="BK130"/>
  <c r="J139"/>
  <c i="2" r="BK1032"/>
  <c r="BK971"/>
  <c r="J1030"/>
  <c r="BK955"/>
  <c r="J868"/>
  <c r="BK834"/>
  <c r="J639"/>
  <c r="BK485"/>
  <c r="BK461"/>
  <c r="J429"/>
  <c r="BK398"/>
  <c r="BK357"/>
  <c r="J333"/>
  <c r="BK251"/>
  <c r="BK154"/>
  <c r="J973"/>
  <c r="BK888"/>
  <c r="BK1002"/>
  <c r="J938"/>
  <c r="J897"/>
  <c r="BK916"/>
  <c r="J827"/>
  <c r="J768"/>
  <c r="BK639"/>
  <c r="BK504"/>
  <c r="BK440"/>
  <c r="J398"/>
  <c r="BK360"/>
  <c r="BK325"/>
  <c r="BK275"/>
  <c r="J246"/>
  <c r="BK174"/>
  <c r="BK147"/>
  <c r="J986"/>
  <c r="BK946"/>
  <c r="BK790"/>
  <c r="BK575"/>
  <c r="BK493"/>
  <c r="BK446"/>
  <c r="J407"/>
  <c r="J372"/>
  <c r="J325"/>
  <c r="J299"/>
  <c r="J243"/>
  <c r="BK202"/>
  <c r="BK150"/>
  <c i="3" r="BK201"/>
  <c r="J138"/>
  <c r="BK173"/>
  <c r="J145"/>
  <c r="J210"/>
  <c r="J191"/>
  <c r="J163"/>
  <c r="BK151"/>
  <c r="J206"/>
  <c r="BK189"/>
  <c r="J175"/>
  <c r="J132"/>
  <c r="J140"/>
  <c i="4" r="J148"/>
  <c r="J133"/>
  <c i="2" l="1" r="P140"/>
  <c r="T156"/>
  <c r="P223"/>
  <c r="P492"/>
  <c r="P919"/>
  <c r="T995"/>
  <c r="T1029"/>
  <c r="BK156"/>
  <c r="J156"/>
  <c r="J101"/>
  <c r="R223"/>
  <c r="T492"/>
  <c r="BK919"/>
  <c r="J919"/>
  <c r="J113"/>
  <c r="P1010"/>
  <c r="P1029"/>
  <c i="3" r="BK168"/>
  <c r="J168"/>
  <c r="J102"/>
  <c r="T203"/>
  <c i="2" r="BK140"/>
  <c r="J140"/>
  <c r="J100"/>
  <c r="P156"/>
  <c r="T223"/>
  <c r="BK492"/>
  <c r="J492"/>
  <c r="J111"/>
  <c r="R919"/>
  <c r="R995"/>
  <c r="BK1029"/>
  <c r="J1029"/>
  <c r="J116"/>
  <c i="3" r="T127"/>
  <c r="T126"/>
  <c r="BK203"/>
  <c r="J203"/>
  <c r="J103"/>
  <c i="2" r="T140"/>
  <c r="BK223"/>
  <c r="J223"/>
  <c r="J104"/>
  <c r="P342"/>
  <c r="T342"/>
  <c r="P391"/>
  <c r="T391"/>
  <c r="P464"/>
  <c r="R464"/>
  <c r="P843"/>
  <c r="R843"/>
  <c r="BK995"/>
  <c r="J995"/>
  <c r="J114"/>
  <c r="T1010"/>
  <c i="3" r="BK127"/>
  <c r="J127"/>
  <c r="J100"/>
  <c r="R168"/>
  <c r="P203"/>
  <c i="4" r="BK145"/>
  <c r="J145"/>
  <c r="J102"/>
  <c i="2" r="R156"/>
  <c r="P180"/>
  <c r="R180"/>
  <c r="BK342"/>
  <c r="J342"/>
  <c r="J105"/>
  <c r="R342"/>
  <c r="BK391"/>
  <c r="J391"/>
  <c r="J108"/>
  <c r="R391"/>
  <c r="BK464"/>
  <c r="J464"/>
  <c r="J109"/>
  <c r="T464"/>
  <c r="BK843"/>
  <c r="J843"/>
  <c r="J112"/>
  <c r="T843"/>
  <c r="P995"/>
  <c r="R1010"/>
  <c i="3" r="R127"/>
  <c r="R126"/>
  <c r="P168"/>
  <c r="P167"/>
  <c r="R203"/>
  <c i="4" r="P145"/>
  <c r="P125"/>
  <c r="P124"/>
  <c i="1" r="AU98"/>
  <c i="2" r="R140"/>
  <c r="R139"/>
  <c r="BK180"/>
  <c r="J180"/>
  <c r="J103"/>
  <c r="T180"/>
  <c r="R492"/>
  <c r="R390"/>
  <c r="R138"/>
  <c r="T919"/>
  <c r="BK1010"/>
  <c r="J1010"/>
  <c r="J115"/>
  <c r="R1029"/>
  <c i="3" r="P127"/>
  <c r="P126"/>
  <c r="P125"/>
  <c i="1" r="AU97"/>
  <c i="3" r="T168"/>
  <c r="T167"/>
  <c i="4" r="R145"/>
  <c r="R125"/>
  <c r="R124"/>
  <c r="T145"/>
  <c r="T125"/>
  <c r="T124"/>
  <c i="2" r="BK488"/>
  <c r="J488"/>
  <c r="J110"/>
  <c r="BK386"/>
  <c r="J386"/>
  <c r="J106"/>
  <c r="BK173"/>
  <c r="J173"/>
  <c r="J102"/>
  <c i="4" r="BK132"/>
  <c r="J132"/>
  <c r="J100"/>
  <c r="BK135"/>
  <c r="J135"/>
  <c r="J101"/>
  <c i="3" r="BK167"/>
  <c r="J167"/>
  <c r="J101"/>
  <c i="4" r="J93"/>
  <c r="BE126"/>
  <c r="BE128"/>
  <c r="BE130"/>
  <c r="BE136"/>
  <c r="BE146"/>
  <c r="E85"/>
  <c r="F93"/>
  <c r="J91"/>
  <c r="J121"/>
  <c r="BE139"/>
  <c r="BE148"/>
  <c r="BE133"/>
  <c r="F121"/>
  <c i="3" r="BK126"/>
  <c r="J126"/>
  <c r="J99"/>
  <c i="2" r="BK139"/>
  <c r="J139"/>
  <c r="J99"/>
  <c i="3" r="F94"/>
  <c r="BE149"/>
  <c r="BE161"/>
  <c r="E113"/>
  <c r="BE143"/>
  <c r="BE157"/>
  <c r="BE171"/>
  <c r="BE199"/>
  <c r="BE201"/>
  <c r="BE212"/>
  <c i="2" r="BK390"/>
  <c r="J390"/>
  <c r="J107"/>
  <c i="3" r="J119"/>
  <c r="BE138"/>
  <c r="BE140"/>
  <c r="BE145"/>
  <c r="BE155"/>
  <c r="BE169"/>
  <c r="BE175"/>
  <c r="BE177"/>
  <c r="BE181"/>
  <c r="BE210"/>
  <c r="BE130"/>
  <c r="BE153"/>
  <c r="BE165"/>
  <c r="BE179"/>
  <c r="BE183"/>
  <c r="BE189"/>
  <c r="BE128"/>
  <c r="BE132"/>
  <c r="BE134"/>
  <c r="BE136"/>
  <c r="BE151"/>
  <c r="BE159"/>
  <c r="BE163"/>
  <c r="BE173"/>
  <c r="BE185"/>
  <c r="BE187"/>
  <c r="BE191"/>
  <c r="BE193"/>
  <c r="BE195"/>
  <c r="BE197"/>
  <c r="BE204"/>
  <c r="BE206"/>
  <c r="BE208"/>
  <c r="BE214"/>
  <c i="2" r="E85"/>
  <c r="J93"/>
  <c r="J94"/>
  <c r="J132"/>
  <c r="F135"/>
  <c r="BE147"/>
  <c r="BE163"/>
  <c r="BE174"/>
  <c r="BE187"/>
  <c r="BE202"/>
  <c r="BE205"/>
  <c r="BE251"/>
  <c r="BE287"/>
  <c r="BE313"/>
  <c r="BE325"/>
  <c r="BE346"/>
  <c r="BE353"/>
  <c r="BE360"/>
  <c r="BE380"/>
  <c r="BE410"/>
  <c r="BE424"/>
  <c r="BE429"/>
  <c r="BE440"/>
  <c r="BE465"/>
  <c r="BE474"/>
  <c r="BE485"/>
  <c r="BE489"/>
  <c r="BE493"/>
  <c r="BE513"/>
  <c r="BE569"/>
  <c r="BE757"/>
  <c r="BE768"/>
  <c r="BE798"/>
  <c r="BE834"/>
  <c r="BE844"/>
  <c r="BE888"/>
  <c r="BE926"/>
  <c r="BE955"/>
  <c r="BE960"/>
  <c r="BE973"/>
  <c r="BE984"/>
  <c r="BE1007"/>
  <c r="BE1030"/>
  <c r="F93"/>
  <c r="BE141"/>
  <c r="BE154"/>
  <c r="BE157"/>
  <c r="BE167"/>
  <c r="BE181"/>
  <c r="BE211"/>
  <c r="BE217"/>
  <c r="BE239"/>
  <c r="BE246"/>
  <c r="BE257"/>
  <c r="BE269"/>
  <c r="BE275"/>
  <c r="BE281"/>
  <c r="BE293"/>
  <c r="BE305"/>
  <c r="BE319"/>
  <c r="BE336"/>
  <c r="BE339"/>
  <c r="BE343"/>
  <c r="BE357"/>
  <c r="BE364"/>
  <c r="BE372"/>
  <c r="BE376"/>
  <c r="BE422"/>
  <c r="BE434"/>
  <c r="BE446"/>
  <c r="BE461"/>
  <c r="BE471"/>
  <c r="BE480"/>
  <c r="BE499"/>
  <c r="BE509"/>
  <c r="BE543"/>
  <c r="BE575"/>
  <c r="BE607"/>
  <c r="BE639"/>
  <c r="BE695"/>
  <c r="BE751"/>
  <c r="BE762"/>
  <c r="BE779"/>
  <c r="BE790"/>
  <c r="BE803"/>
  <c r="BE808"/>
  <c r="BE814"/>
  <c r="BE882"/>
  <c r="BE897"/>
  <c r="BE920"/>
  <c r="BE932"/>
  <c r="BE819"/>
  <c r="BE909"/>
  <c r="BE916"/>
  <c r="BE941"/>
  <c r="BE976"/>
  <c r="BE986"/>
  <c r="BE1017"/>
  <c r="BE938"/>
  <c r="BE966"/>
  <c r="BE978"/>
  <c r="BE1002"/>
  <c r="BE1011"/>
  <c r="BE150"/>
  <c r="BE197"/>
  <c r="BE224"/>
  <c r="BE243"/>
  <c r="BE249"/>
  <c r="BE263"/>
  <c r="BE299"/>
  <c r="BE333"/>
  <c r="BE350"/>
  <c r="BE368"/>
  <c r="BE384"/>
  <c r="BE387"/>
  <c r="BE392"/>
  <c r="BE398"/>
  <c r="BE401"/>
  <c r="BE407"/>
  <c r="BE415"/>
  <c r="BE417"/>
  <c r="BE452"/>
  <c r="BE455"/>
  <c r="BE504"/>
  <c r="BE667"/>
  <c r="BE725"/>
  <c r="BE793"/>
  <c r="BE840"/>
  <c r="BE875"/>
  <c r="BE904"/>
  <c r="BE946"/>
  <c r="BE971"/>
  <c r="BE992"/>
  <c r="BE827"/>
  <c r="BE850"/>
  <c r="BE856"/>
  <c r="BE862"/>
  <c r="BE868"/>
  <c r="BE949"/>
  <c r="BE996"/>
  <c r="BE1024"/>
  <c r="BE1032"/>
  <c r="J36"/>
  <c i="1" r="AW96"/>
  <c i="2" r="F37"/>
  <c i="1" r="BB96"/>
  <c i="4" r="F38"/>
  <c i="1" r="BC98"/>
  <c i="2" r="F36"/>
  <c i="1" r="BA96"/>
  <c i="2" r="F39"/>
  <c i="1" r="BD96"/>
  <c r="AS94"/>
  <c i="2" r="F38"/>
  <c i="1" r="BC96"/>
  <c i="3" r="J36"/>
  <c i="1" r="AW97"/>
  <c i="3" r="F36"/>
  <c i="1" r="BA97"/>
  <c i="3" r="F37"/>
  <c i="1" r="BB97"/>
  <c i="3" r="F38"/>
  <c i="1" r="BC97"/>
  <c i="3" r="F39"/>
  <c i="1" r="BD97"/>
  <c i="4" r="F37"/>
  <c i="1" r="BB98"/>
  <c i="4" r="J36"/>
  <c i="1" r="AW98"/>
  <c i="4" r="F36"/>
  <c i="1" r="BA98"/>
  <c i="4" r="F39"/>
  <c i="1" r="BD98"/>
  <c i="2" l="1" r="P390"/>
  <c i="3" r="R167"/>
  <c r="R125"/>
  <c r="T125"/>
  <c i="2" r="T390"/>
  <c r="P139"/>
  <c r="P138"/>
  <c i="1" r="AU96"/>
  <c i="2" r="T139"/>
  <c i="4" r="BK125"/>
  <c r="J125"/>
  <c r="J99"/>
  <c i="3" r="BK125"/>
  <c r="J125"/>
  <c i="2" r="BK138"/>
  <c r="J138"/>
  <c r="J98"/>
  <c i="1" r="AU95"/>
  <c r="AU94"/>
  <c i="3" r="F35"/>
  <c i="1" r="AZ97"/>
  <c r="BD95"/>
  <c r="BD94"/>
  <c r="W33"/>
  <c i="3" r="J35"/>
  <c i="1" r="AV97"/>
  <c r="AT97"/>
  <c i="4" r="J35"/>
  <c i="1" r="AV98"/>
  <c r="AT98"/>
  <c r="BB95"/>
  <c r="AX95"/>
  <c i="2" r="J35"/>
  <c i="1" r="AV96"/>
  <c r="AT96"/>
  <c i="2" r="F35"/>
  <c i="1" r="AZ96"/>
  <c i="3" r="J32"/>
  <c i="1" r="AG97"/>
  <c i="4" r="F35"/>
  <c i="1" r="AZ98"/>
  <c r="BC95"/>
  <c r="AY95"/>
  <c r="BA95"/>
  <c r="AW95"/>
  <c i="2" l="1" r="T138"/>
  <c i="4" r="BK124"/>
  <c r="J124"/>
  <c r="J98"/>
  <c i="1" r="AN97"/>
  <c i="3" r="J98"/>
  <c r="J41"/>
  <c i="1" r="AZ95"/>
  <c r="AV95"/>
  <c r="AT95"/>
  <c r="BA94"/>
  <c r="W30"/>
  <c i="2" r="J32"/>
  <c i="1" r="AG96"/>
  <c r="BC94"/>
  <c r="AY94"/>
  <c r="BB94"/>
  <c r="W31"/>
  <c i="2" l="1" r="J41"/>
  <c i="1" r="AN96"/>
  <c i="4" r="J32"/>
  <c i="1" r="AG98"/>
  <c r="AG95"/>
  <c r="AG94"/>
  <c r="AK26"/>
  <c r="AW94"/>
  <c r="AK30"/>
  <c r="AX94"/>
  <c r="W32"/>
  <c r="AZ94"/>
  <c r="AV94"/>
  <c r="AK29"/>
  <c l="1" r="AN95"/>
  <c i="4" r="J41"/>
  <c i="1" r="AK35"/>
  <c r="AN98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<sst xmlns="http://schemas.openxmlformats.org/spreadsheetml/2006/main">
  <si>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</si>
  <si>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</si>
  <si>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</si>
  <si>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</si>
  <si>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</si>
  <si>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{802d7b47-3226-4c10-9883-f8ccb4c101d6}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</si>
  <si>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</si>
  <si>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</si>
  <si>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</si>
  <si>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</si>
  <si>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</si>
  <si>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</si>
  <si>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</si>
  <si>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</si>
  <si>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24P-FAP01D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</si>
  <si>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</si>
  <si>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</si>
  <si>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Bílina - oprava střech objektů bývalého pivovaru - rev 07.05.25</t>
  </si>
  <si>
    <t>KSO:</t>
  </si>
  <si>
    <t>CC-CZ:</t>
  </si>
  <si>
    <t>Místo:</t>
  </si>
  <si>
    <t xml:space="preserve"> </t>
  </si>
  <si>
    <t>Datum:</t>
  </si>
  <si>
    <t>22. 11. 2024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</si>
  <si>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</si>
  <si>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</si>
  <si>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</si>
  <si>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</si>
  <si>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</si>
  <si>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</si>
  <si>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</si>
  <si>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</si>
  <si>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</si>
  <si>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</si>
  <si>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</si>
  <si>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</si>
  <si>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</si>
  <si>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</si>
  <si>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</si>
  <si>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</si>
  <si>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</si>
  <si>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</si>
  <si>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</si>
  <si>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</si>
  <si>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</si>
  <si>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</si>
  <si>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</si>
  <si>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</si>
  <si>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</si>
  <si>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</si>
  <si>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</si>
  <si>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</si>
  <si>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</si>
  <si>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</si>
  <si>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</si>
  <si>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</si>
  <si>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</si>
  <si>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</si>
  <si>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</si>
  <si>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</si>
  <si>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</si>
  <si>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</si>
  <si>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</si>
  <si>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</si>
  <si>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</si>
  <si>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</si>
  <si>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</si>
  <si>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</si>
  <si>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</si>
  <si>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</si>
  <si>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</si>
  <si>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</si>
  <si>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</si>
  <si>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</si>
  <si>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</si>
  <si>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</si>
  <si>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</si>
  <si>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SO-02</t>
  </si>
  <si>
    <t>č.p. 2</t>
  </si>
  <si>
    <t>STA</t>
  </si>
  <si>
    <t>1</t>
  </si>
  <si>
    <t>{cfae704d-dea0-49de-834c-b9f1d2445bba}</t>
  </si>
  <si>
    <t>2</t>
  </si>
  <si>
    <t>/</t>
  </si>
  <si>
    <t>001</t>
  </si>
  <si>
    <t>Objekt H</t>
  </si>
  <si>
    <t>Soupis</t>
  </si>
  <si>
    <t>{4383d38d-d3d6-437b-ba4f-1c5ddf283542}</t>
  </si>
  <si>
    <t>002</t>
  </si>
  <si>
    <t>Hromosvod Bílina objekt H</t>
  </si>
  <si>
    <t>{2cc2aaa3-d776-4faf-a5a2-08c2193dd010}</t>
  </si>
  <si>
    <t>999</t>
  </si>
  <si>
    <t>vedlejší a ostatní náklady stavby</t>
  </si>
  <si>
    <t>{3ba7b059-bbff-4f97-80c0-3d3fbbcf5814}</t>
  </si>
  <si>
    <t>KRYCÍ LIST SOUPISU PRACÍ</t>
  </si>
  <si>
    <t>Objekt:</t>
  </si>
  <si>
    <t>SO-02 - č.p. 2</t>
  </si>
  <si>
    <t>Soupis:</t>
  </si>
  <si>
    <t>001 - Objekt 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</si>
  <si>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</si>
  <si>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</si>
  <si>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</si>
  <si>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</si>
  <si>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</si>
  <si>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</si>
  <si>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</si>
  <si>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</si>
  <si>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</si>
  <si>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</si>
  <si>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</si>
  <si>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</si>
  <si>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</si>
  <si>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</si>
  <si>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</si>
  <si>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</si>
  <si>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</si>
  <si>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</si>
  <si>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</si>
  <si>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</si>
  <si>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</si>
  <si>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</si>
  <si>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</si>
  <si>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</si>
  <si>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</si>
  <si>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</si>
  <si>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</si>
  <si>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</si>
  <si>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</si>
  <si>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</si>
  <si>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</si>
  <si>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</si>
  <si>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</si>
  <si>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</si>
  <si>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</si>
  <si>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</si>
  <si>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</si>
  <si>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</si>
  <si>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</si>
  <si>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</si>
  <si>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</si>
  <si>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</si>
  <si>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</si>
  <si>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</si>
  <si>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CS ÚRS 2024 02</t>
  </si>
  <si>
    <t>4</t>
  </si>
  <si>
    <t>834271142</t>
  </si>
  <si>
    <t>PP</t>
  </si>
  <si>
    <t>Odstranění křovin a stromů s odstraněním kořenů ručně průměru kmene do 100 mm jakékoliv plochy v rovině nebo ve svahu o sklonu do 1:5</t>
  </si>
  <si>
    <t>Online PSC</t>
  </si>
  <si>
    <t>https://podminky.urs.cz/item/CS_URS_2024_02/111211101</t>
  </si>
  <si>
    <t>VV</t>
  </si>
  <si>
    <t>kolem objektu</t>
  </si>
  <si>
    <t>200,00</t>
  </si>
  <si>
    <t>Součet</t>
  </si>
  <si>
    <t>162301501</t>
  </si>
  <si>
    <t>Vodorovné přemístění křovin do 5 km D kmene do 100 mm</t>
  </si>
  <si>
    <t>-451439451</t>
  </si>
  <si>
    <t>Vodorovné přemístění smýcených křovin do průměru kmene 100 mm na vzdálenost do 5 000 m</t>
  </si>
  <si>
    <t>https://podminky.urs.cz/item/CS_URS_2024_02/162301501</t>
  </si>
  <si>
    <t>3</t>
  </si>
  <si>
    <t>162301981</t>
  </si>
  <si>
    <t>Příplatek k vodorovnému přemístění křovin D kmene do 100 mm ZKD 1 km</t>
  </si>
  <si>
    <t>-1724624257</t>
  </si>
  <si>
    <t>Vodorovné přemístění smýcených křovin Příplatek k ceně za každých dalších i započatých 1 000 m</t>
  </si>
  <si>
    <t>https://podminky.urs.cz/item/CS_URS_2024_02/162301981</t>
  </si>
  <si>
    <t>200*5 'Přepočtené koeficientem množství</t>
  </si>
  <si>
    <t>M</t>
  </si>
  <si>
    <t>94620170</t>
  </si>
  <si>
    <t>poplatek za uložení stavebního odpadu dřevěného zatříděného kódem 17 02 01</t>
  </si>
  <si>
    <t>t</t>
  </si>
  <si>
    <t>8</t>
  </si>
  <si>
    <t>1280432183</t>
  </si>
  <si>
    <t>Svislé a kompletní konstrukce</t>
  </si>
  <si>
    <t>5</t>
  </si>
  <si>
    <t>314231511</t>
  </si>
  <si>
    <t>Zdivo komínů nad střechou průduch do 150x150 na MC včetně spárování z cihel pálených dl 290 mm</t>
  </si>
  <si>
    <t>m3</t>
  </si>
  <si>
    <t>-88746175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</si>
  <si>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</si>
  <si>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https://podminky.urs.cz/item/CS_URS_2024_02/314231511</t>
  </si>
  <si>
    <t>doplnění odbouráné části komínového tělesa</t>
  </si>
  <si>
    <t>3,05*0,65*1,00</t>
  </si>
  <si>
    <t>6</t>
  </si>
  <si>
    <t>31723 - x 1</t>
  </si>
  <si>
    <t>štuková profilace říms</t>
  </si>
  <si>
    <t>m</t>
  </si>
  <si>
    <t>-1079977548</t>
  </si>
  <si>
    <t>16,51*2</t>
  </si>
  <si>
    <t>7</t>
  </si>
  <si>
    <t>317235811</t>
  </si>
  <si>
    <t>Doplnění zdiva hlavních a kordónových říms cihlami pálenými na maltu</t>
  </si>
  <si>
    <t>-2097972452</t>
  </si>
  <si>
    <t>Doplnění zdiva hlavních a kordonových říms s dodáním hmot, cihlami pálenými na maltu</t>
  </si>
  <si>
    <t>https://podminky.urs.cz/item/CS_URS_2024_02/317235811</t>
  </si>
  <si>
    <t>doplnění poškozených říms</t>
  </si>
  <si>
    <t>16,51*2*0,50*0,60*0,60</t>
  </si>
  <si>
    <t>Vodorovné konstrukce</t>
  </si>
  <si>
    <t>413231231</t>
  </si>
  <si>
    <t>Zazdívka zhlaví stropních trámů průřezu přes 0,04 m2</t>
  </si>
  <si>
    <t>kus</t>
  </si>
  <si>
    <t>-2046812999</t>
  </si>
  <si>
    <t>Zazdívka zhlaví stropních trámů nebo válcovaných nosníků pálenými cihlami trámů, průřezu přes 0,04 m2</t>
  </si>
  <si>
    <t>https://podminky.urs.cz/item/CS_URS_2024_02/413231231</t>
  </si>
  <si>
    <t>vazné trámy</t>
  </si>
  <si>
    <t>16*2</t>
  </si>
  <si>
    <t>Úpravy povrchů, podlahy a osazování výplní</t>
  </si>
  <si>
    <t>9</t>
  </si>
  <si>
    <t>622325459</t>
  </si>
  <si>
    <t>Oprava vnější vápenné omítky s celoplošným přeštukováním členitosti 3 v rozsahu přes 80 do 100 %</t>
  </si>
  <si>
    <t>-536902469</t>
  </si>
  <si>
    <t>Oprava vápenné omítky s celoplošným přeštukováním vnějších ploch stupně členitosti 3, v rozsahu opravované plochy přes 80 do 100%</t>
  </si>
  <si>
    <t>https://podminky.urs.cz/item/CS_URS_2024_02/622325459</t>
  </si>
  <si>
    <t>oprava omítky římsy</t>
  </si>
  <si>
    <t>69,04</t>
  </si>
  <si>
    <t>10</t>
  </si>
  <si>
    <t>623131100</t>
  </si>
  <si>
    <t>Vápenný postřik vnějších pilířů nebo sloupů nanášený celoplošně ručně</t>
  </si>
  <si>
    <t>1770813879</t>
  </si>
  <si>
    <t>Podkladní a spojovací vrstva vnějších omítaných ploch vápenný postřik nanášený ručně celoplošně pilířů nebo sloupů</t>
  </si>
  <si>
    <t>https://podminky.urs.cz/item/CS_URS_2024_02/623131100</t>
  </si>
  <si>
    <t>oprava omítky komínového tělesa</t>
  </si>
  <si>
    <t>(3,05+0,65)*2*1,50</t>
  </si>
  <si>
    <t>(1,95+0,65)*2*1,50</t>
  </si>
  <si>
    <t>(1,10+0,65)*2*1,50*2</t>
  </si>
  <si>
    <t>atika</t>
  </si>
  <si>
    <t>19,00*1,00*2*2</t>
  </si>
  <si>
    <t>11</t>
  </si>
  <si>
    <t>623311131</t>
  </si>
  <si>
    <t>Vápenný štuk vnějších pilířů nebo sloupů tloušťky do 3 mm</t>
  </si>
  <si>
    <t>24623743</t>
  </si>
  <si>
    <t>Vápenný štuk vnějších ploch tloušťky do 3 mm pilířů nebo sloupů</t>
  </si>
  <si>
    <t>https://podminky.urs.cz/item/CS_URS_2024_02/623311131</t>
  </si>
  <si>
    <t>105,40</t>
  </si>
  <si>
    <t>623321121</t>
  </si>
  <si>
    <t>Vápenocementová omítka hladká jednovrstvá vnějších pilířů nebo sloupů nanášená ručně</t>
  </si>
  <si>
    <t>306353091</t>
  </si>
  <si>
    <t>Omítka vápenocementová vnějších ploch nanášená ručně jednovrstvá, tloušťky do 15 mm hladká pilířů nebo sloupů</t>
  </si>
  <si>
    <t>https://podminky.urs.cz/item/CS_URS_2024_02/623321121</t>
  </si>
  <si>
    <t>13</t>
  </si>
  <si>
    <t>623321191</t>
  </si>
  <si>
    <t>Příplatek k vápenocementové omítce vnějších sloupů za každých dalších 5 mm tloušťky ručně</t>
  </si>
  <si>
    <t>-347467398</t>
  </si>
  <si>
    <t>Omítka vápenocementová vnějších ploch nanášená ručně Příplatek k cenám za každých dalších i započatých 5 mm tloušťky omítky přes 15 mm pilířů nebo sloupů</t>
  </si>
  <si>
    <t>https://podminky.urs.cz/item/CS_URS_2024_02/623321191</t>
  </si>
  <si>
    <t>2 x</t>
  </si>
  <si>
    <t>29,40*2</t>
  </si>
  <si>
    <t>14</t>
  </si>
  <si>
    <t>635221421</t>
  </si>
  <si>
    <t>Doplnění násypů pod podlahy, mazaniny a dlažby škvárou pl přes 2 m2</t>
  </si>
  <si>
    <t>292100875</t>
  </si>
  <si>
    <t>Doplnění násypů pod podlahy, mazaniny a dlažby škvárou (s dodáním hmot), s udusáním a urovnáním povrchu násypu plochy jednotlivě přes 2 m2</t>
  </si>
  <si>
    <t>https://podminky.urs.cz/item/CS_URS_2024_02/635221421</t>
  </si>
  <si>
    <t>lokální oprava stávající podlahy - odhad 30 %</t>
  </si>
  <si>
    <t>(16,51-0,47)*(14,737-1,05)*0,30*0,07</t>
  </si>
  <si>
    <t>15</t>
  </si>
  <si>
    <t>636211111</t>
  </si>
  <si>
    <t>Dlažba z cihel pálených dl 290 mm na MC 5 naplocho</t>
  </si>
  <si>
    <t>632867815</t>
  </si>
  <si>
    <t>Dlažba z cihel pálených plných dl. 290 mm se zalitím spár na celou výšku cementovou maltou pro spárování do malty MC-5, kladených naplocho</t>
  </si>
  <si>
    <t>https://podminky.urs.cz/item/CS_URS_2024_02/636211111</t>
  </si>
  <si>
    <t>(16,51-0,47)*(14,737-1,05)*0,30</t>
  </si>
  <si>
    <t>Ostatní konstrukce a práce, bourání</t>
  </si>
  <si>
    <t>16</t>
  </si>
  <si>
    <t>941111132</t>
  </si>
  <si>
    <t>Montáž lešení řadového trubkového lehkého s podlahami zatížení do 200 kg/m2 š od 1,2 do 1,5 m v přes 10 do 25 m</t>
  </si>
  <si>
    <t>1163304615</t>
  </si>
  <si>
    <t>Lešení řadové trubkové lehké pracovní s podlahami s provozním zatížením tř. 3 do 200 kg/m2 šířky tř. W12 od 1,2 do 1,5 m, výšky výšky přes 10 do 25 m montáž</t>
  </si>
  <si>
    <t>https://podminky.urs.cz/item/CS_URS_2024_02/941111132</t>
  </si>
  <si>
    <t>pro opravy</t>
  </si>
  <si>
    <t>17,30*12,00*2</t>
  </si>
  <si>
    <t>(4,50+1,50+4,50+1,50+4,50)*12</t>
  </si>
  <si>
    <t>rezerva</t>
  </si>
  <si>
    <t>613,20*0,25</t>
  </si>
  <si>
    <t>komíny</t>
  </si>
  <si>
    <t>(3,05+0,65+2*1,50)*2*7,00</t>
  </si>
  <si>
    <t>(1,95+0,65+2*1,50)*2*7,00</t>
  </si>
  <si>
    <t>(1,10+0,65+2*1,50)*2*7,00*2</t>
  </si>
  <si>
    <t>přesahy, členění</t>
  </si>
  <si>
    <t>1071,70*0,30</t>
  </si>
  <si>
    <t>17</t>
  </si>
  <si>
    <t>941111232</t>
  </si>
  <si>
    <t>Příplatek k lešení řadovému trubkovému lehkému s podlahami do 200 kg/m2 š od 1,2 do 1,5 m v přes 10 do 25 m za každý den použití</t>
  </si>
  <si>
    <t>-782443790</t>
  </si>
  <si>
    <t>Lešení řadové trubkové lehké pracovní s podlahami s provozním zatížením tř. 3 do 200 kg/m2 šířky tř. W12 od 1,2 do 1,5 m, výšky výšky přes 10 do 25 m příplatek k ceně za každý den použití</t>
  </si>
  <si>
    <t>https://podminky.urs.cz/item/CS_URS_2024_02/941111232</t>
  </si>
  <si>
    <t>1393,21*90 'Přepočtené koeficientem množství</t>
  </si>
  <si>
    <t>18</t>
  </si>
  <si>
    <t>941111832</t>
  </si>
  <si>
    <t>Demontáž lešení řadového trubkového lehkého s podlahami zatížení do 200 kg/m2 š od 1,2 do 1,5 m v přes 10 do 25 m</t>
  </si>
  <si>
    <t>-1824304958</t>
  </si>
  <si>
    <t>Lešení řadové trubkové lehké pracovní s podlahami s provozním zatížením tř. 3 do 200 kg/m2 šířky tř. W12 od 1,2 do 1,5 m, výšky výšky přes 10 do 25 m demontáž</t>
  </si>
  <si>
    <t>https://podminky.urs.cz/item/CS_URS_2024_02/941111832</t>
  </si>
  <si>
    <t>19</t>
  </si>
  <si>
    <t>941121311</t>
  </si>
  <si>
    <t>Odborná prohlídka lešení řadového trubkového těžkého s podlahami zatížení do 300 kg/m2 š od 1,5 do 1,8 m v do 25 m pl do 500 m2 nezakrytého</t>
  </si>
  <si>
    <t>163136432</t>
  </si>
  <si>
    <t>Odborná prohlídka lešení řadového trubkového těžkého pracovního s podlahami s provozním zatížením tř. 4 do 300 kg/m2 šířky tř. W15 od 1,5 do 1,8 m výšky do 25 m, celkové plochy do 500 m2 nezakrytého</t>
  </si>
  <si>
    <t>https://podminky.urs.cz/item/CS_URS_2024_02/941121311</t>
  </si>
  <si>
    <t>20</t>
  </si>
  <si>
    <t>94910 - x 1</t>
  </si>
  <si>
    <t>stavba lešení ve stísněných podmínkách</t>
  </si>
  <si>
    <t>Kč</t>
  </si>
  <si>
    <t>-1679696588</t>
  </si>
  <si>
    <t>949101112</t>
  </si>
  <si>
    <t>Lešení pomocné pro objekty pozemních staveb s lešeňovou podlahou v přes 1,9 do 3,5 m zatížení do 150 kg/m2</t>
  </si>
  <si>
    <t>1515563622</t>
  </si>
  <si>
    <t>Lešení pomocné pracovní pro objekty pozemních staveb pro zatížení do 150 kg/m2, o výšce lešeňové podlahy přes 1,9 do 3,5 m</t>
  </si>
  <si>
    <t>https://podminky.urs.cz/item/CS_URS_2024_02/949101112</t>
  </si>
  <si>
    <t>pro opravu krovu</t>
  </si>
  <si>
    <t>17,26*15,64*2</t>
  </si>
  <si>
    <t>22</t>
  </si>
  <si>
    <t>952902601</t>
  </si>
  <si>
    <t>Čištění budov vysátí prachu z trámů</t>
  </si>
  <si>
    <t>531774548</t>
  </si>
  <si>
    <t>Čištění budov při provádění oprav a udržovacích prací vysátím prachu z trámů, nosníků apod.</t>
  </si>
  <si>
    <t>https://podminky.urs.cz/item/CS_URS_2024_02/952902601</t>
  </si>
  <si>
    <t>plocha trámů</t>
  </si>
  <si>
    <t>320,00*1,80</t>
  </si>
  <si>
    <t>23</t>
  </si>
  <si>
    <t>952902611</t>
  </si>
  <si>
    <t>Čištění budov vysátí prachu z ostatních ploch</t>
  </si>
  <si>
    <t>-587839873</t>
  </si>
  <si>
    <t>Čištění budov při provádění oprav a udržovacích prací vysátím prachu z ostatních ploch</t>
  </si>
  <si>
    <t>https://podminky.urs.cz/item/CS_URS_2024_02/952902611</t>
  </si>
  <si>
    <t>půda</t>
  </si>
  <si>
    <t>14,00*16,00</t>
  </si>
  <si>
    <t>24</t>
  </si>
  <si>
    <t>952903001</t>
  </si>
  <si>
    <t>Čištění budov odstranění ptačího nebo netopýřího trusu z podlahy</t>
  </si>
  <si>
    <t>651952659</t>
  </si>
  <si>
    <t>Čištění budov při provádění oprav a udržovacích prací odstraněním ptačího nebo netopýřího trusu z podlahy</t>
  </si>
  <si>
    <t>https://podminky.urs.cz/item/CS_URS_2024_02/952903001</t>
  </si>
  <si>
    <t>půda 40 %</t>
  </si>
  <si>
    <t>340,00*0,40</t>
  </si>
  <si>
    <t>25</t>
  </si>
  <si>
    <t>962032641</t>
  </si>
  <si>
    <t>Bourání zdiva komínového z cihel z cihel pálených, šamotových nebo vápenopískových na MC</t>
  </si>
  <si>
    <t>-783199842</t>
  </si>
  <si>
    <t>Bourání zdiva nadzákladového komínového z cihel pálených, šamotových nebo vápenopískových, na maltu cementovou</t>
  </si>
  <si>
    <t>https://podminky.urs.cz/item/CS_URS_2024_02/962032641</t>
  </si>
  <si>
    <t>odbourání části komínového tělesa</t>
  </si>
  <si>
    <t>26</t>
  </si>
  <si>
    <t>964061331</t>
  </si>
  <si>
    <t>Uvolnění zhlaví trámů ze zdiva cihelného průřezu zhlaví do 0,05 m2</t>
  </si>
  <si>
    <t>1651545633</t>
  </si>
  <si>
    <t>Uvolnění zhlaví trámu pro jakoukoliv délku uložení, ze zdiva cihelného, o průřezu zhlaví do 0,05 m2</t>
  </si>
  <si>
    <t>https://podminky.urs.cz/item/CS_URS_2024_02/964061331</t>
  </si>
  <si>
    <t>přezdívka zhlaví vazných trámů</t>
  </si>
  <si>
    <t>2*16</t>
  </si>
  <si>
    <t>27</t>
  </si>
  <si>
    <t>965081112</t>
  </si>
  <si>
    <t>Bourání dlažby z dlaždic půdních pl do 1 m2</t>
  </si>
  <si>
    <t>-1266277572</t>
  </si>
  <si>
    <t>Bourání podlah z dlaždic bez podkladního lože nebo mazaniny, s jakoukoliv výplní spár půdních, plochy do 1 m2</t>
  </si>
  <si>
    <t>https://podminky.urs.cz/item/CS_URS_2024_02/965081112</t>
  </si>
  <si>
    <t>28</t>
  </si>
  <si>
    <t>965083111</t>
  </si>
  <si>
    <t>Odstranění násypů pod podlahami mezi trámy tl do 100 mm pl do 2 m2</t>
  </si>
  <si>
    <t>-872904471</t>
  </si>
  <si>
    <t>Odstranění násypu mezi stropními trámy tl. do 100 mm, plochy do 2 m2</t>
  </si>
  <si>
    <t>https://podminky.urs.cz/item/CS_URS_2024_02/965083111</t>
  </si>
  <si>
    <t>29</t>
  </si>
  <si>
    <t>968062244</t>
  </si>
  <si>
    <t>Vybourání dřevěných rámů oken jednoduchých včetně křídel pl do 1 m2</t>
  </si>
  <si>
    <t>740845370</t>
  </si>
  <si>
    <t>Vybourání dřevěných rámů oken s křídly, dveřních zárubní, vrat, stěn, ostění nebo obkladů rámů oken s křídly jednoduchých, plochy do 1 m2</t>
  </si>
  <si>
    <t>https://podminky.urs.cz/item/CS_URS_2024_02/968062244</t>
  </si>
  <si>
    <t>okno dle ozn O - 01</t>
  </si>
  <si>
    <t>0,60*0,30*6</t>
  </si>
  <si>
    <t>30</t>
  </si>
  <si>
    <t>978013191</t>
  </si>
  <si>
    <t>Otlučení (osekání) vnitřní vápenné nebo vápenocementové omítky stěn v rozsahu přes 50 do 100 %</t>
  </si>
  <si>
    <t>-1714988876</t>
  </si>
  <si>
    <t>Otlučení vápenných nebo vápenocementových omítek vnitřních ploch stěn s vyškrabáním spar, s očištěním zdiva, v rozsahu přes 50 do 100 %</t>
  </si>
  <si>
    <t>https://podminky.urs.cz/item/CS_URS_2024_02/978013191</t>
  </si>
  <si>
    <t>31</t>
  </si>
  <si>
    <t>978019391</t>
  </si>
  <si>
    <t>Otlučení (osekání) vnější vápenné nebo vápenocementové omítky stupně členitosti 3 až 5 v rozsahu přes 80 do 100 %</t>
  </si>
  <si>
    <t>1570195842</t>
  </si>
  <si>
    <t>Otlučení vápenných nebo vápenocementových omítek vnějších ploch s vyškrabáním spar a s očištěním zdiva stupně členitosti 3 až 5, v rozsahu přes 80 do 100 %</t>
  </si>
  <si>
    <t>https://podminky.urs.cz/item/CS_URS_2024_02/978019391</t>
  </si>
  <si>
    <t>římsy?</t>
  </si>
  <si>
    <t>17,26*2*2,00</t>
  </si>
  <si>
    <t>32</t>
  </si>
  <si>
    <t>985221021</t>
  </si>
  <si>
    <t>Postupné rozebírání cihelného zdiva pro další použití do 1 m3</t>
  </si>
  <si>
    <t>1690860530</t>
  </si>
  <si>
    <t>Postupné rozebírání zdiva pro další použití cihelného, objemu do 1 m3</t>
  </si>
  <si>
    <t>https://podminky.urs.cz/item/CS_URS_2024_02/985221021</t>
  </si>
  <si>
    <t>16,51*2*0,50*0,60*0,30</t>
  </si>
  <si>
    <t>33</t>
  </si>
  <si>
    <t>985223310</t>
  </si>
  <si>
    <t>Přezdívání cihelného zdiva do vápenné nebo vápenocementové malty objemu do 1 m3</t>
  </si>
  <si>
    <t>1663455368</t>
  </si>
  <si>
    <t>Přezdívání zdiva do vápenné nebo vápenocementové malty cihelného, objemu do 1 m3</t>
  </si>
  <si>
    <t>https://podminky.urs.cz/item/CS_URS_2024_02/985223310</t>
  </si>
  <si>
    <t>přezdění zhlaví vazných tráků</t>
  </si>
  <si>
    <t>0,60*0,45*0,50*16*2</t>
  </si>
  <si>
    <t>9,10*2*0,30*0,60*2</t>
  </si>
  <si>
    <t>34</t>
  </si>
  <si>
    <t>59610002</t>
  </si>
  <si>
    <t>cihla pálená plná přes P15 do P20 290x140x65mm</t>
  </si>
  <si>
    <t>257049697</t>
  </si>
  <si>
    <t>10,872*320,25 'Přepočtené koeficientem množství</t>
  </si>
  <si>
    <t>35</t>
  </si>
  <si>
    <t>993111111</t>
  </si>
  <si>
    <t>Dovoz a odvoz lešení řadového do 10 km včetně naložení a složení</t>
  </si>
  <si>
    <t>-748334269</t>
  </si>
  <si>
    <t>Dovoz a odvoz lešení včetně naložení a složení řadového, na vzdálenost do 10 km</t>
  </si>
  <si>
    <t>https://podminky.urs.cz/item/CS_URS_2024_02/993111111</t>
  </si>
  <si>
    <t>36</t>
  </si>
  <si>
    <t>993111119</t>
  </si>
  <si>
    <t>Příplatek k ceně dovozu a odvozu lešení řadového ZKD 10 km přes 10 km</t>
  </si>
  <si>
    <t>-957646057</t>
  </si>
  <si>
    <t>Dovoz a odvoz lešení včetně naložení a složení řadového, na vzdálenost Příplatek k ceně za každých dalších i započatých 10 km přes 10 km</t>
  </si>
  <si>
    <t>https://podminky.urs.cz/item/CS_URS_2024_02/993111119</t>
  </si>
  <si>
    <t>997</t>
  </si>
  <si>
    <t>Přesun sutě</t>
  </si>
  <si>
    <t>37</t>
  </si>
  <si>
    <t>997013211</t>
  </si>
  <si>
    <t>Vnitrostaveništní doprava suti a vybouraných hmot pro budovy v do 6 m ručně</t>
  </si>
  <si>
    <t>1716928423</t>
  </si>
  <si>
    <t>Vnitrostaveništní doprava suti a vybouraných hmot vodorovně do 50 m s naložením ručně pro budovy a haly výšky do 6 m</t>
  </si>
  <si>
    <t>https://podminky.urs.cz/item/CS_URS_2024_02/997013211</t>
  </si>
  <si>
    <t>38</t>
  </si>
  <si>
    <t>997013219</t>
  </si>
  <si>
    <t>Příplatek k vnitrostaveništní dopravě suti a vybouraných hmot za zvětšenou dopravu suti ZKD 10 m</t>
  </si>
  <si>
    <t>2061754148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</si>
  <si>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</si>
  <si>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https://podminky.urs.cz/item/CS_URS_2024_02/997013219</t>
  </si>
  <si>
    <t>79,664*2 'Přepočtené koeficientem množství</t>
  </si>
  <si>
    <t>39</t>
  </si>
  <si>
    <t>997013312</t>
  </si>
  <si>
    <t>Montáž a demontáž shozu suti v přes 10 do 20 m</t>
  </si>
  <si>
    <t>-1095665703</t>
  </si>
  <si>
    <t>Shoz na stavební suť montáž a demontáž shozu výšky přes 10 do 20 m</t>
  </si>
  <si>
    <t>https://podminky.urs.cz/item/CS_URS_2024_02/997013312</t>
  </si>
  <si>
    <t>40</t>
  </si>
  <si>
    <t>997013322</t>
  </si>
  <si>
    <t>Příplatek k shozu suti v přes 10 do 20 m za první a ZKD den použití</t>
  </si>
  <si>
    <t>2141076900</t>
  </si>
  <si>
    <t>Shoz na stavební suť montáž a demontáž shozu výšky Příplatek za první a každý další den použití shozu výšky přes 10 do 20 m</t>
  </si>
  <si>
    <t>https://podminky.urs.cz/item/CS_URS_2024_02/997013322</t>
  </si>
  <si>
    <t>12*60 'Přepočtené koeficientem množství</t>
  </si>
  <si>
    <t>41</t>
  </si>
  <si>
    <t>997013501</t>
  </si>
  <si>
    <t>Odvoz suti a vybouraných hmot na skládku nebo meziskládku do 1 km se složením</t>
  </si>
  <si>
    <t>-1329938149</t>
  </si>
  <si>
    <t>Odvoz suti a vybouraných hmot na skládku nebo meziskládku se složením, na vzdálenost do 1 km</t>
  </si>
  <si>
    <t>https://podminky.urs.cz/item/CS_URS_2024_02/997013501</t>
  </si>
  <si>
    <t>42</t>
  </si>
  <si>
    <t>997013509</t>
  </si>
  <si>
    <t>Příplatek k odvozu suti a vybouraných hmot na skládku ZKD 1 km přes 1 km</t>
  </si>
  <si>
    <t>-1195843466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</si>
  <si>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</si>
  <si>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</si>
  <si>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79,664*15 'Přepočtené koeficientem množství</t>
  </si>
  <si>
    <t>43</t>
  </si>
  <si>
    <t>252766154</t>
  </si>
  <si>
    <t>0,044+7,367</t>
  </si>
  <si>
    <t>44</t>
  </si>
  <si>
    <t>94620250</t>
  </si>
  <si>
    <t>poplatek za uložení směsného stavebního a demoličního odpadu zatříděného kódem 17 09 04</t>
  </si>
  <si>
    <t>1771384262</t>
  </si>
  <si>
    <t>(6,454+1,352+4,971)*0,30</t>
  </si>
  <si>
    <t>45</t>
  </si>
  <si>
    <t>94620003</t>
  </si>
  <si>
    <t>poplatek za uložení stavebního odpadu cihelného zatříděného kódem 17 01 02</t>
  </si>
  <si>
    <t>1881058285</t>
  </si>
  <si>
    <t>(3,314+1,536+2,964+5,795+21,20+24,452)*0,30</t>
  </si>
  <si>
    <t>46</t>
  </si>
  <si>
    <t>94621002</t>
  </si>
  <si>
    <t>poplatek za uložení stavebního odpadu cihelného zatříděného kódem 17 01 02 na recyklační skládku</t>
  </si>
  <si>
    <t>260616585</t>
  </si>
  <si>
    <t>(3,314+1,536+2,964+5,795+21,20+24,452)*0,70</t>
  </si>
  <si>
    <t>47</t>
  </si>
  <si>
    <t>94621004</t>
  </si>
  <si>
    <t>poplatek za uložení směsného stavebního a demoličního odpadu zatříděného kódem 17 09 04 na recyklační skládku</t>
  </si>
  <si>
    <t>-1911790190</t>
  </si>
  <si>
    <t>(6,454+1,52+4,971)*0,70</t>
  </si>
  <si>
    <t>48</t>
  </si>
  <si>
    <t>946žel</t>
  </si>
  <si>
    <t>železo do výkupu - výzisk</t>
  </si>
  <si>
    <t>468721438</t>
  </si>
  <si>
    <t>998</t>
  </si>
  <si>
    <t>Přesun hmot</t>
  </si>
  <si>
    <t>49</t>
  </si>
  <si>
    <t>998011009</t>
  </si>
  <si>
    <t>Přesun hmot pro budovy zděné s omezením mechanizace pro budovy v přes 6 do 12 m</t>
  </si>
  <si>
    <t>249910934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</si>
  <si>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</si>
  <si>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https://podminky.urs.cz/item/CS_URS_2024_02/998011009</t>
  </si>
  <si>
    <t>PSV</t>
  </si>
  <si>
    <t>Práce a dodávky PSV</t>
  </si>
  <si>
    <t>712</t>
  </si>
  <si>
    <t>Povlakové krytiny</t>
  </si>
  <si>
    <t>50</t>
  </si>
  <si>
    <t>712311101</t>
  </si>
  <si>
    <t>Provedení povlakové krytiny střech do 10° za studena lakem penetračním nebo asfaltovým</t>
  </si>
  <si>
    <t>-1977932793</t>
  </si>
  <si>
    <t>Provedení povlakové krytiny střech plochých do 10° natěradly a tmely za studena nátěrem lakem penetračním nebo asfaltovým</t>
  </si>
  <si>
    <t>https://podminky.urs.cz/item/CS_URS_2024_02/712311101</t>
  </si>
  <si>
    <t>S-02</t>
  </si>
  <si>
    <t>4,20*5,45</t>
  </si>
  <si>
    <t>51</t>
  </si>
  <si>
    <t>11163150</t>
  </si>
  <si>
    <t>lak penetrační asfaltový</t>
  </si>
  <si>
    <t>1220889324</t>
  </si>
  <si>
    <t>22,89*0,00032 'Přepočtené koeficientem množství</t>
  </si>
  <si>
    <t>52</t>
  </si>
  <si>
    <t>712331111</t>
  </si>
  <si>
    <t>Provedení povlakové krytiny střech do 10° podkladní vrstvy pásy na sucho samolepící</t>
  </si>
  <si>
    <t>-248396978</t>
  </si>
  <si>
    <t>Provedení povlakové krytiny střech plochých do 10° pásy na sucho podkladní samolepící asfaltový pás</t>
  </si>
  <si>
    <t>https://podminky.urs.cz/item/CS_URS_2024_02/712331111</t>
  </si>
  <si>
    <t>53</t>
  </si>
  <si>
    <t>62866281</t>
  </si>
  <si>
    <t>pás asfaltový samolepicí modifikovaný SBS s vložkou ze skleněné tkaniny se spalitelnou fólií nebo jemnozrnným minerálním posypem nebo textilií na horním povrchu tl 3,0mm</t>
  </si>
  <si>
    <t>-627629297</t>
  </si>
  <si>
    <t>22,89*1,1655 'Přepočtené koeficientem množství</t>
  </si>
  <si>
    <t>54</t>
  </si>
  <si>
    <t>712363115</t>
  </si>
  <si>
    <t>Provedení povlakové krytiny střech do 10° zaizolování prostupů kruhového průřezu D do 300 mm</t>
  </si>
  <si>
    <t>1962288280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</si>
  <si>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</si>
  <si>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https://podminky.urs.cz/item/CS_URS_2024_02/712363115</t>
  </si>
  <si>
    <t>55</t>
  </si>
  <si>
    <t>28342010</t>
  </si>
  <si>
    <t>manžeta těsnící pro prostupy hydroizolací z PVC uzavřená kruhová vnitřní průměr 11-35</t>
  </si>
  <si>
    <t>-81368639</t>
  </si>
  <si>
    <t>56</t>
  </si>
  <si>
    <t>712363122</t>
  </si>
  <si>
    <t>Provedení povlakové krytiny střech do 10° provedení rohů a koutů navařením izolačních tvarovek</t>
  </si>
  <si>
    <t>-9668650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</si>
  <si>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</si>
  <si>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https://podminky.urs.cz/item/CS_URS_2024_02/712363122</t>
  </si>
  <si>
    <t>4*2</t>
  </si>
  <si>
    <t>57</t>
  </si>
  <si>
    <t>28322072</t>
  </si>
  <si>
    <t>roh vnitřní pro střešní fólie mPVC barevné</t>
  </si>
  <si>
    <t>-821431295</t>
  </si>
  <si>
    <t>58</t>
  </si>
  <si>
    <t>712363352</t>
  </si>
  <si>
    <t>Povlakové krytiny střech do 10° z tvarovaných poplastovaných lišt délky 2 m koutová lišta vnitřní rš 100 mm</t>
  </si>
  <si>
    <t>1109387030</t>
  </si>
  <si>
    <t>Povlakové krytiny střech plochých do 10° z tvarovaných poplastovaných lišt pro mPVC vnitřní koutová lišta rš 100 mm</t>
  </si>
  <si>
    <t>https://podminky.urs.cz/item/CS_URS_2024_02/712363352</t>
  </si>
  <si>
    <t>5,45*2+4,20*2</t>
  </si>
  <si>
    <t>59</t>
  </si>
  <si>
    <t>712363353</t>
  </si>
  <si>
    <t>Povlakové krytiny střech do 10° z tvarovaných poplastovaných lišt délky 2 m koutová lišta vnější rš 100 mm</t>
  </si>
  <si>
    <t>1511913198</t>
  </si>
  <si>
    <t>Povlakové krytiny střech plochých do 10° z tvarovaných poplastovaných lišt pro mPVC vnější koutová lišta rš 100 mm</t>
  </si>
  <si>
    <t>https://podminky.urs.cz/item/CS_URS_2024_02/712363353</t>
  </si>
  <si>
    <t>60</t>
  </si>
  <si>
    <t>712363553</t>
  </si>
  <si>
    <t>Provedení povlak krytiny mechanicky kotvenou do trapézu TI tl přes 200 do 240 mm rohové pole, budova v do 18 m</t>
  </si>
  <si>
    <t>1944369109</t>
  </si>
  <si>
    <t>Provedení povlakové krytiny střech plochých do 10° z mechanicky kotvených hydroizolačních fólií včetně položení fólie a horkovzdušného svaření tl. tepelné izolace přes 200 do 240 mm budovy výšky do 18 m, kotvené do trapézového plechu nebo do dřeva rohové pole</t>
  </si>
  <si>
    <t>https://podminky.urs.cz/item/CS_URS_2024_02/712363553</t>
  </si>
  <si>
    <t>61</t>
  </si>
  <si>
    <t>28322013</t>
  </si>
  <si>
    <t>fólie hydroizolační střešní mPVC mechanicky kotvená barevná tl 1,5mm</t>
  </si>
  <si>
    <t>1028897162</t>
  </si>
  <si>
    <t>specifikace materiálu</t>
  </si>
  <si>
    <t>22,890*1,16</t>
  </si>
  <si>
    <t>9,65*1,16</t>
  </si>
  <si>
    <t>62</t>
  </si>
  <si>
    <t>712391171</t>
  </si>
  <si>
    <t>Provedení povlakové krytiny střech do 10° podkladní textilní vrstvy</t>
  </si>
  <si>
    <t>-1452830964</t>
  </si>
  <si>
    <t>Provedení povlakové krytiny střech plochých do 10° -ostatní práce provedení vrstvy textilní podkladní</t>
  </si>
  <si>
    <t>https://podminky.urs.cz/item/CS_URS_2024_02/712391171</t>
  </si>
  <si>
    <t>63</t>
  </si>
  <si>
    <t>69311172</t>
  </si>
  <si>
    <t>geotextilie PP s ÚV stabilizací 300g/m2</t>
  </si>
  <si>
    <t>-2013828536</t>
  </si>
  <si>
    <t>22,89*1,155 'Přepočtené koeficientem množství</t>
  </si>
  <si>
    <t>64</t>
  </si>
  <si>
    <t>712861705</t>
  </si>
  <si>
    <t>Provedení povlakové krytiny vytažením na konstrukce fólií lepenou se svařovanými spoji</t>
  </si>
  <si>
    <t>-745723612</t>
  </si>
  <si>
    <t>Provedení povlakové krytiny střech samostatným vytažením izolačního povlaku fólií na konstrukce převyšující úroveň střechy, přilepenou se svařovanými spoji</t>
  </si>
  <si>
    <t>https://podminky.urs.cz/item/CS_URS_2024_02/712861705</t>
  </si>
  <si>
    <t>5,45*2*0,50</t>
  </si>
  <si>
    <t>4,20*2*0,50</t>
  </si>
  <si>
    <t>65</t>
  </si>
  <si>
    <t>998712122</t>
  </si>
  <si>
    <t>Přesun hmot tonážní pro krytiny povlakové ruční v objektech v přes 6 do 12 m</t>
  </si>
  <si>
    <t>-1152372810</t>
  </si>
  <si>
    <t>Přesun hmot pro povlakové krytiny stanovený z hmotnosti přesunovaného materiálu vodorovná dopravní vzdálenost do 50 m ruční (bez užití mechanizace) v objektech výšky přes 6 do 12 m</t>
  </si>
  <si>
    <t>https://podminky.urs.cz/item/CS_URS_2024_02/998712122</t>
  </si>
  <si>
    <t>713</t>
  </si>
  <si>
    <t>Izolace tepelné</t>
  </si>
  <si>
    <t>66</t>
  </si>
  <si>
    <t>713141136</t>
  </si>
  <si>
    <t>Montáž izolace tepelné střech plochých lepené za studena nízkoexpanzní (PUR) pěnou 1 vrstva rohoží, pásů, dílců, desek</t>
  </si>
  <si>
    <t>-1972891340</t>
  </si>
  <si>
    <t>Montáž tepelné izolace střech plochých rohožemi, pásy, deskami, dílci, bloky (izolační materiál ve specifikaci) přilepenými za studena jednovrstvá nízkoexpanzní (PUR) pěnou</t>
  </si>
  <si>
    <t>https://podminky.urs.cz/item/CS_URS_2024_02/713141136</t>
  </si>
  <si>
    <t>67</t>
  </si>
  <si>
    <t>28375990</t>
  </si>
  <si>
    <t>deska EPS 150 pro konstrukce s vysokým zatížením λ=0,035 tl 140mm</t>
  </si>
  <si>
    <t>585910231</t>
  </si>
  <si>
    <t>22,89*1,05 'Přepočtené koeficientem množství</t>
  </si>
  <si>
    <t>68</t>
  </si>
  <si>
    <t>713141336</t>
  </si>
  <si>
    <t>Montáž izolace tepelné střech plochých lepené za studena nízkoexpanzní (PUR) pěnou, spádová vrstva</t>
  </si>
  <si>
    <t>-2038722511</t>
  </si>
  <si>
    <t>Montáž tepelné izolace střech plochých spádovými klíny v ploše přilepenými za studena nízkoexpanzní (PUR) pěnou</t>
  </si>
  <si>
    <t>https://podminky.urs.cz/item/CS_URS_2024_02/713141336</t>
  </si>
  <si>
    <t>69</t>
  </si>
  <si>
    <t>28376142</t>
  </si>
  <si>
    <t>klín izolační spád do 5% EPS 150</t>
  </si>
  <si>
    <t>1895396809</t>
  </si>
  <si>
    <t>(22,890*(0,02+0,12))/2</t>
  </si>
  <si>
    <t>70</t>
  </si>
  <si>
    <t>998713122</t>
  </si>
  <si>
    <t>Přesun hmot tonážní pro izolace tepelné ruční v objektech v přes 6 do 12 m</t>
  </si>
  <si>
    <t>-1857859603</t>
  </si>
  <si>
    <t>Přesun hmot pro izolace tepelné stanovený z hmotnosti přesunovaného materiálu vodorovná dopravní vzdálenost do 50 m ruční (bez užití mechanizace) v objektech výšky přes 6 m do 12 m</t>
  </si>
  <si>
    <t>https://podminky.urs.cz/item/CS_URS_2024_02/998713122</t>
  </si>
  <si>
    <t>721</t>
  </si>
  <si>
    <t>Zdravotechnika - vnitřní kanalizace</t>
  </si>
  <si>
    <t>71</t>
  </si>
  <si>
    <t>721233221</t>
  </si>
  <si>
    <t>Střešní vtok polypropylen PP pro pochůzné střechy vodorovný odtok DN 75/110</t>
  </si>
  <si>
    <t>95348705</t>
  </si>
  <si>
    <t>Střešní vtoky (vpusti) polypropylenové (PP) pro pochůzné střechy s odtokem vodorovným DN 75/110</t>
  </si>
  <si>
    <t>https://podminky.urs.cz/item/CS_URS_2024_02/721233221</t>
  </si>
  <si>
    <t>762</t>
  </si>
  <si>
    <t>Konstrukce tesařské</t>
  </si>
  <si>
    <t>72</t>
  </si>
  <si>
    <t>762083121</t>
  </si>
  <si>
    <t>Impregnace řeziva proti dřevokaznému hmyzu, houbám a plísním máčením třída ohrožení 1 a 2</t>
  </si>
  <si>
    <t>-814286907</t>
  </si>
  <si>
    <t>Impregnace řeziva máčením proti dřevokaznému hmyzu, houbám a plísním, třída ohrožení 1 a 2 (dřevo v interiéru)</t>
  </si>
  <si>
    <t>https://podminky.urs.cz/item/CS_URS_2024_02/762083121</t>
  </si>
  <si>
    <t>spc</t>
  </si>
  <si>
    <t>8,602+8,504+1,806+1,668</t>
  </si>
  <si>
    <t>73</t>
  </si>
  <si>
    <t>762311003</t>
  </si>
  <si>
    <t>Celodřevěný plátový spoj s šikmými čely tříkolíkový pl přes 224 do 288 cm2</t>
  </si>
  <si>
    <t>-1432369630</t>
  </si>
  <si>
    <t>Celodřevěný plátový spoj s šikmými čely tříkolíkový, průřezové plochy přes 224 do 288 cm2</t>
  </si>
  <si>
    <t>https://podminky.urs.cz/item/CS_URS_2024_02/762311003</t>
  </si>
  <si>
    <t>23+12</t>
  </si>
  <si>
    <t>74</t>
  </si>
  <si>
    <t>762311004</t>
  </si>
  <si>
    <t>Celodřevěný plátový spoj s šikmými čely tříkolíkový pl přes 288 do 450 cm2</t>
  </si>
  <si>
    <t>339090881</t>
  </si>
  <si>
    <t>Celodřevěný plátový spoj s šikmými čely tříkolíkový, průřezové plochy přes 288 do 450 cm2</t>
  </si>
  <si>
    <t>https://podminky.urs.cz/item/CS_URS_2024_02/762311004</t>
  </si>
  <si>
    <t>11+6</t>
  </si>
  <si>
    <t>75</t>
  </si>
  <si>
    <t>76233 - x 1</t>
  </si>
  <si>
    <t>spoj vazného trámu s ocelovými svorníky</t>
  </si>
  <si>
    <t>ks</t>
  </si>
  <si>
    <t>362449589</t>
  </si>
  <si>
    <t>5*2</t>
  </si>
  <si>
    <t>76</t>
  </si>
  <si>
    <t>762331931</t>
  </si>
  <si>
    <t>Vyřezání části střešní vazby průřezové pl řeziva přes 224 do 288 cm2 dl do 3 m</t>
  </si>
  <si>
    <t>-1521117242</t>
  </si>
  <si>
    <t>Vyřezání části střešní vazby vázané konstrukce krovů průřezové plochy řeziva přes 224 do 288 cm2, délky vyřezané části krovového prvku do 3 m</t>
  </si>
  <si>
    <t>https://podminky.urs.cz/item/CS_URS_2024_02/762331931</t>
  </si>
  <si>
    <t>krokev 160/180 mm</t>
  </si>
  <si>
    <t>2,00"H1</t>
  </si>
  <si>
    <t>2,00"H2</t>
  </si>
  <si>
    <t>2,00"H3</t>
  </si>
  <si>
    <t>9,62"H4</t>
  </si>
  <si>
    <t>2,00"H5</t>
  </si>
  <si>
    <t>2,00"H6</t>
  </si>
  <si>
    <t>1,00"G7</t>
  </si>
  <si>
    <t>2,00"H7</t>
  </si>
  <si>
    <t>2,00"H8</t>
  </si>
  <si>
    <t>9,62"H9</t>
  </si>
  <si>
    <t>9,62"H10</t>
  </si>
  <si>
    <t>8,62"H11</t>
  </si>
  <si>
    <t>9,62"H12</t>
  </si>
  <si>
    <t>9,62"H13</t>
  </si>
  <si>
    <t>9,62"H14</t>
  </si>
  <si>
    <t>9,62"H15</t>
  </si>
  <si>
    <t>9,62"H16</t>
  </si>
  <si>
    <t>pozednice 180/130 mm</t>
  </si>
  <si>
    <t>16,50"H17</t>
  </si>
  <si>
    <t>16,50"H20</t>
  </si>
  <si>
    <t>pásek 140/140 mm</t>
  </si>
  <si>
    <t>4,60"H12</t>
  </si>
  <si>
    <t>4,60"H16</t>
  </si>
  <si>
    <t>hambálek 140/180 mm</t>
  </si>
  <si>
    <t>2,40"H11</t>
  </si>
  <si>
    <t>77</t>
  </si>
  <si>
    <t>762331941</t>
  </si>
  <si>
    <t>Vyřezání části střešní vazby průřezové pl řeziva přes 288 do 450 cm2 dl do 3 m</t>
  </si>
  <si>
    <t>-469379582</t>
  </si>
  <si>
    <t>Vyřezání části střešní vazby vázané konstrukce krovů průřezové plochy řeziva přes 288 do 450 cm2, délky vyřezané části krovového prvku do 3 m</t>
  </si>
  <si>
    <t>https://podminky.urs.cz/item/CS_URS_2024_02/762331941</t>
  </si>
  <si>
    <t>kleština 180/210 mm</t>
  </si>
  <si>
    <t>1,00"H1</t>
  </si>
  <si>
    <t>6,40"H12</t>
  </si>
  <si>
    <t>6,40"H16</t>
  </si>
  <si>
    <t>vazný trám 200/220 mm</t>
  </si>
  <si>
    <t>4,05"H3</t>
  </si>
  <si>
    <t>4,05"H4</t>
  </si>
  <si>
    <t>5,50"H8</t>
  </si>
  <si>
    <t>5,50"H9</t>
  </si>
  <si>
    <t>5,50"H10</t>
  </si>
  <si>
    <t>5,50"H11</t>
  </si>
  <si>
    <t>5,50"H12</t>
  </si>
  <si>
    <t>5,50"H13</t>
  </si>
  <si>
    <t>5,50"H14</t>
  </si>
  <si>
    <t>5,50"H15</t>
  </si>
  <si>
    <t>6,70"H16</t>
  </si>
  <si>
    <t>šikmý sloupek 220/180 mm</t>
  </si>
  <si>
    <t>4,25"H12</t>
  </si>
  <si>
    <t>4,25"H16</t>
  </si>
  <si>
    <t>vaznice 180/200 mm</t>
  </si>
  <si>
    <t>5,00"H18</t>
  </si>
  <si>
    <t>78</t>
  </si>
  <si>
    <t>762332921</t>
  </si>
  <si>
    <t>Doplnění části střešní vazby hranoly průřezové pl do 120 cm2 včetně materiálu</t>
  </si>
  <si>
    <t>1839161103</t>
  </si>
  <si>
    <t>Doplnění střešní vazby řezivem (materiál v ceně) průřezové plochy do 120 cm2</t>
  </si>
  <si>
    <t>https://podminky.urs.cz/item/CS_URS_2024_02/762332921</t>
  </si>
  <si>
    <t>doplnění námětků</t>
  </si>
  <si>
    <t>64,00</t>
  </si>
  <si>
    <t>79</t>
  </si>
  <si>
    <t>762332933</t>
  </si>
  <si>
    <t>Montáž doplnění části střešní vazby hranoly nehoblovanými průřezové pl přes 224 do 288 cm2</t>
  </si>
  <si>
    <t>-404813139</t>
  </si>
  <si>
    <t>Doplnění střešní vazby řezivem - montáž (materiál ve specifikaci) nehoblovaným, průřezové plochy přes 224 do 288 cm2</t>
  </si>
  <si>
    <t>https://podminky.urs.cz/item/CS_URS_2024_02/762332933</t>
  </si>
  <si>
    <t>doplnění</t>
  </si>
  <si>
    <t>295,18</t>
  </si>
  <si>
    <t>80</t>
  </si>
  <si>
    <t>60512135</t>
  </si>
  <si>
    <t>hranol stavební řezivo průřezu do 288cm2 do dl 6m</t>
  </si>
  <si>
    <t>1503275020</t>
  </si>
  <si>
    <t>2,00*0,16*0,18*1,10"H1</t>
  </si>
  <si>
    <t>2,00*0,16*0,18*1,10"H2</t>
  </si>
  <si>
    <t>2,00*0,16*0,18*1,10"H3</t>
  </si>
  <si>
    <t>9,62*0,16*0,18*1,10"H4</t>
  </si>
  <si>
    <t>2,00*0,16*0,18*1,10"H5</t>
  </si>
  <si>
    <t>2,00*0,16*0,18*1,10"H6</t>
  </si>
  <si>
    <t>1,00*0,16*0,18*1,10"G7</t>
  </si>
  <si>
    <t>2,00*0,16*0,18*1,10"H7</t>
  </si>
  <si>
    <t>2,00*0,16*0,18*1,10"H8</t>
  </si>
  <si>
    <t>9,62*0,16*0,18*1,10"H9</t>
  </si>
  <si>
    <t>9,62*0,16*0,18*1,10"H10</t>
  </si>
  <si>
    <t>8,62*0,16*0,18*1,10"H11</t>
  </si>
  <si>
    <t>9,62*0,16*0,18*1,10"H12</t>
  </si>
  <si>
    <t>9,62*0,16*0,18*1,10"H13</t>
  </si>
  <si>
    <t>9,62*0,16*0,18*1,10"H14</t>
  </si>
  <si>
    <t>9,62*0,16*0,18*1,10"H15</t>
  </si>
  <si>
    <t>9,62*0,16*0,18*1,10"H16</t>
  </si>
  <si>
    <t>16,50*0,18*0,13*1,10"H17</t>
  </si>
  <si>
    <t>16,50*0,18*0,13*1,10"H20</t>
  </si>
  <si>
    <t>4,60*0,14*0,14*1,10"H12</t>
  </si>
  <si>
    <t>4,60*0,14*0,14*1,10"H16</t>
  </si>
  <si>
    <t>2,40*0,14*0,18*1,10"H11</t>
  </si>
  <si>
    <t>295,018*0,16*0,18*1,1</t>
  </si>
  <si>
    <t>81</t>
  </si>
  <si>
    <t>762332934</t>
  </si>
  <si>
    <t>Montáž doplnění části střešní vazby hranoly nehoblovanými průřezové pl přes 288 do 450 cm2</t>
  </si>
  <si>
    <t>-1303918653</t>
  </si>
  <si>
    <t>Doplnění střešní vazby řezivem - montáž (materiál ve specifikaci) nehoblovaným, průřezové plochy přes 288 do 450 cm2</t>
  </si>
  <si>
    <t>https://podminky.urs.cz/item/CS_URS_2024_02/762332934</t>
  </si>
  <si>
    <t>91,60</t>
  </si>
  <si>
    <t>82</t>
  </si>
  <si>
    <t>60512140</t>
  </si>
  <si>
    <t>hranol stavební řezivo průřezu do 450cm2 do dl 6m</t>
  </si>
  <si>
    <t>-2004558775</t>
  </si>
  <si>
    <t>1,00*0,18*0,21*1,10"H1</t>
  </si>
  <si>
    <t>6,40*0,18*0,21*1,10"H12</t>
  </si>
  <si>
    <t>6,40*0,18*0,21*1,10"H16</t>
  </si>
  <si>
    <t>4,05*0,20*0,22*1,10"H3</t>
  </si>
  <si>
    <t>4,05*0,20*0,22*1,10"H4</t>
  </si>
  <si>
    <t>5,50*0,20*0,22*1,10"H8</t>
  </si>
  <si>
    <t>5,50*0,20*0,22*1,10"H9</t>
  </si>
  <si>
    <t>5,50*0,20*0,22*1,10"H10</t>
  </si>
  <si>
    <t>5,50*0,20*0,22*1,10"H11</t>
  </si>
  <si>
    <t>5,50*0,20*0,22*1,10"H12</t>
  </si>
  <si>
    <t>5,50*0,20*0,22*1,10"H13</t>
  </si>
  <si>
    <t>5,50*0,20*0,22*1,10"H14</t>
  </si>
  <si>
    <t>5,50*0,20*0,22*1,10"H15</t>
  </si>
  <si>
    <t>6,70*0,20*0,22*1,10"H16</t>
  </si>
  <si>
    <t>4,25*0,22*0,18*1,10"H12</t>
  </si>
  <si>
    <t>4,25*0,22*0,18*1,10"H16</t>
  </si>
  <si>
    <t>5,00*0,18*0,20*1,10"H18</t>
  </si>
  <si>
    <t>4,252</t>
  </si>
  <si>
    <t>83</t>
  </si>
  <si>
    <t>762333913</t>
  </si>
  <si>
    <t>Otesání části střešní vazby z hranolů průřezové pl přes 224 do 288 cm2</t>
  </si>
  <si>
    <t>-1105991493</t>
  </si>
  <si>
    <t>Otesání střešní vazby z hranolů nebo hranolků, průřezové plochy přes 224 do 288 cm2</t>
  </si>
  <si>
    <t>https://podminky.urs.cz/item/CS_URS_2024_02/762333913</t>
  </si>
  <si>
    <t>84</t>
  </si>
  <si>
    <t>762333914</t>
  </si>
  <si>
    <t>Otesání části střešní vazby z hranolů průřezové pl přes 288 do 450 cm2</t>
  </si>
  <si>
    <t>-848550625</t>
  </si>
  <si>
    <t>Otesání střešní vazby z hranolů nebo hranolků, průřezové plochy přes 288 do 450 cm2</t>
  </si>
  <si>
    <t>https://podminky.urs.cz/item/CS_URS_2024_02/762333914</t>
  </si>
  <si>
    <t>85</t>
  </si>
  <si>
    <t>762342311</t>
  </si>
  <si>
    <t>Montáž laťování na střechách složitých sklonu do 60° osové vzdálenosti do 150 mm</t>
  </si>
  <si>
    <t>577349672</t>
  </si>
  <si>
    <t>Montáž laťování střech složitých sklonu do 60° při osové vzdálenosti latí do 150 mm</t>
  </si>
  <si>
    <t>https://podminky.urs.cz/item/CS_URS_2024_02/762342311</t>
  </si>
  <si>
    <t>plocha střechy výměra z PD</t>
  </si>
  <si>
    <t>320,00</t>
  </si>
  <si>
    <t>86</t>
  </si>
  <si>
    <t>60514114</t>
  </si>
  <si>
    <t>řezivo jehličnaté lať impregnovaná dl 4 m</t>
  </si>
  <si>
    <t>434493534</t>
  </si>
  <si>
    <t>320,00*7*0,04*0,06*1,10</t>
  </si>
  <si>
    <t>87</t>
  </si>
  <si>
    <t>762342812</t>
  </si>
  <si>
    <t>Demontáž laťování střech z latí osové vzdálenosti do 0,50 m</t>
  </si>
  <si>
    <t>2083446899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</si>
  <si>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</si>
  <si>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https://podminky.urs.cz/item/CS_URS_2024_02/762342812</t>
  </si>
  <si>
    <t>88</t>
  </si>
  <si>
    <t>762353510</t>
  </si>
  <si>
    <t>Montáž střešního vikýře volského oka z hraněného řeziva pl do 100 cm2</t>
  </si>
  <si>
    <t>1962479456</t>
  </si>
  <si>
    <t>Montáž nadstřešních konstrukcí střešních vikýřů z hraněného řeziva, volského oka, průřezové plochy do 100 cm2</t>
  </si>
  <si>
    <t>https://podminky.urs.cz/item/CS_URS_2024_02/762353510</t>
  </si>
  <si>
    <t xml:space="preserve">konstrukce volského oka </t>
  </si>
  <si>
    <t>3,00*2*6</t>
  </si>
  <si>
    <t>2,50*2*6</t>
  </si>
  <si>
    <t>0,50*11*6</t>
  </si>
  <si>
    <t>0,30*2*6</t>
  </si>
  <si>
    <t>102,60</t>
  </si>
  <si>
    <t>89</t>
  </si>
  <si>
    <t>60512125</t>
  </si>
  <si>
    <t>hranol stavební řezivo průřezu do 120cm2 do dl 6m</t>
  </si>
  <si>
    <t>-734333640</t>
  </si>
  <si>
    <t>3,00*2*0,10*0,08*1,10*6</t>
  </si>
  <si>
    <t>2,50*2*0,10*0,08*1,10*6</t>
  </si>
  <si>
    <t>0,50*11*0,10*0,08*1,10*6</t>
  </si>
  <si>
    <t>0,30*2*0,10*0,08*1,10*6</t>
  </si>
  <si>
    <t>0,903</t>
  </si>
  <si>
    <t>90</t>
  </si>
  <si>
    <t>762354815</t>
  </si>
  <si>
    <t>Demontáž střešních vikýřů volského oka</t>
  </si>
  <si>
    <t>262573678</t>
  </si>
  <si>
    <t>Demontáž nadstřešních konstrukcí krovů střešních vikýřů volského oka</t>
  </si>
  <si>
    <t>https://podminky.urs.cz/item/CS_URS_2024_02/762354815</t>
  </si>
  <si>
    <t>91</t>
  </si>
  <si>
    <t>762381012</t>
  </si>
  <si>
    <t>Heverování a podepření tesařských konstrukcí krovů, plná vazba přes 9 do 12,5 m</t>
  </si>
  <si>
    <t>602972273</t>
  </si>
  <si>
    <t>Heverování a podepření tesařských konstrukcí krovů plná vazba, rozpětí přes 9 do 12,5 m</t>
  </si>
  <si>
    <t>https://podminky.urs.cz/item/CS_URS_2024_02/762381012</t>
  </si>
  <si>
    <t>92</t>
  </si>
  <si>
    <t>762382012</t>
  </si>
  <si>
    <t>Heverování a podepření tesařských konstrukcí krovů, prázdná vazba přes 9 do 12,5 m</t>
  </si>
  <si>
    <t>158746912</t>
  </si>
  <si>
    <t>Heverování a podepření tesařských konstrukcí krovů prázdná vazba, rozpětí přes 9 do 12,5 m</t>
  </si>
  <si>
    <t>https://podminky.urs.cz/item/CS_URS_2024_02/762382012</t>
  </si>
  <si>
    <t>93</t>
  </si>
  <si>
    <t>762395000</t>
  </si>
  <si>
    <t>Spojovací prostředky krovů, bednění, laťování, nadstřešních konstrukcí</t>
  </si>
  <si>
    <t>1306214731</t>
  </si>
  <si>
    <t>Spojovací prostředky krovů, bednění a laťování, nadstřešních konstrukcí svorníky, prkna, hřebíky, pásová ocel, vruty</t>
  </si>
  <si>
    <t>https://podminky.urs.cz/item/CS_URS_2024_02/762395000</t>
  </si>
  <si>
    <t>13,647+8,504+5,914+1,806</t>
  </si>
  <si>
    <t>94</t>
  </si>
  <si>
    <t>762812370</t>
  </si>
  <si>
    <t>Montáž vrchního záklopu z hoblovaných prken na pero a drážku nebo polodrážku</t>
  </si>
  <si>
    <t>395376836</t>
  </si>
  <si>
    <t>Záklop stropů montáž (materiál ve specifikaci) z prken hoblovaných s olištováním kolem zdí vrchního na pero a drážku, na polodrážku</t>
  </si>
  <si>
    <t>https://podminky.urs.cz/item/CS_URS_2024_02/762812370</t>
  </si>
  <si>
    <t>95</t>
  </si>
  <si>
    <t>61198015</t>
  </si>
  <si>
    <t>palubky podlahové borovice tl 28mm A/B</t>
  </si>
  <si>
    <t>-1890137601</t>
  </si>
  <si>
    <t>4,20*5,45*1,20</t>
  </si>
  <si>
    <t>96</t>
  </si>
  <si>
    <t>762822120</t>
  </si>
  <si>
    <t>Montáž stropního trámu z hraněného řeziva průřezové pl přes 144 do 288 cm2 s výměnami</t>
  </si>
  <si>
    <t>488052007</t>
  </si>
  <si>
    <t>Montáž stropních trámů z hraněného a polohraněného řeziva s trámovými výměnami, průřezové plochy přes 144 do 288 cm2</t>
  </si>
  <si>
    <t>https://podminky.urs.cz/item/CS_URS_2024_02/762822120</t>
  </si>
  <si>
    <t>4,30*7</t>
  </si>
  <si>
    <t>30,10</t>
  </si>
  <si>
    <t>97</t>
  </si>
  <si>
    <t>61853975</t>
  </si>
  <si>
    <t>30,10*0,14*0,18*1,10</t>
  </si>
  <si>
    <t>0,834</t>
  </si>
  <si>
    <t>98</t>
  </si>
  <si>
    <t>762895000</t>
  </si>
  <si>
    <t>Spojovací prostředky pro montáž záklopu, stropnice a podbíjení</t>
  </si>
  <si>
    <t>826066144</t>
  </si>
  <si>
    <t>Spojovací prostředky záklopu stropů, stropnic, podbíjení hřebíky, svorníky</t>
  </si>
  <si>
    <t>https://podminky.urs.cz/item/CS_URS_2024_02/762895000</t>
  </si>
  <si>
    <t>27,468*0,028</t>
  </si>
  <si>
    <t>99</t>
  </si>
  <si>
    <t>998762112</t>
  </si>
  <si>
    <t>Přesun hmot tonážní pro kce tesařské s omezením mechanizace v objektech v přes 6 do 12 m</t>
  </si>
  <si>
    <t>378585769</t>
  </si>
  <si>
    <t>Přesun hmot pro konstrukce tesařské stanovený z hmotnosti přesunovaného materiálu vodorovná dopravní vzdálenost do 50 m s omezením mechanizace v objektech výšky přes 6 do 12 m</t>
  </si>
  <si>
    <t>https://podminky.urs.cz/item/CS_URS_2024_02/998762112</t>
  </si>
  <si>
    <t>764</t>
  </si>
  <si>
    <t>Konstrukce klempířské</t>
  </si>
  <si>
    <t>100</t>
  </si>
  <si>
    <t>764002871</t>
  </si>
  <si>
    <t>Demontáž lemování zdí do suti</t>
  </si>
  <si>
    <t>192484389</t>
  </si>
  <si>
    <t>Demontáž klempířských konstrukcí lemování zdí do suti</t>
  </si>
  <si>
    <t>https://podminky.urs.cz/item/CS_URS_2024_02/764002871</t>
  </si>
  <si>
    <t xml:space="preserve">dle spc. klempířských konstrukcí </t>
  </si>
  <si>
    <t>18,99</t>
  </si>
  <si>
    <t>101</t>
  </si>
  <si>
    <t>764004801</t>
  </si>
  <si>
    <t>Demontáž podokapního žlabu do suti</t>
  </si>
  <si>
    <t>1597236927</t>
  </si>
  <si>
    <t>Demontáž klempířských konstrukcí žlabu podokapního do suti</t>
  </si>
  <si>
    <t>https://podminky.urs.cz/item/CS_URS_2024_02/764004801</t>
  </si>
  <si>
    <t>34,52</t>
  </si>
  <si>
    <t>102</t>
  </si>
  <si>
    <t>764004861</t>
  </si>
  <si>
    <t>Demontáž svodu do suti</t>
  </si>
  <si>
    <t>1964053004</t>
  </si>
  <si>
    <t>Demontáž klempířských konstrukcí svodu do suti</t>
  </si>
  <si>
    <t>https://podminky.urs.cz/item/CS_URS_2024_02/764004861</t>
  </si>
  <si>
    <t>23,34</t>
  </si>
  <si>
    <t>103</t>
  </si>
  <si>
    <t>764111671</t>
  </si>
  <si>
    <t>Krytina koínovžchh desek z Pz plechu s povrchovou úpravou</t>
  </si>
  <si>
    <t>103826197</t>
  </si>
  <si>
    <t>Krytina ze svitků, ze šablon nebo taškových tabulí z pozinkovaného plechu s povrchovou úpravou s úpravou u okapů, prostupů a výčnělků desek komínových (vstupní stříška)</t>
  </si>
  <si>
    <t>https://podminky.urs.cz/item/CS_URS_2024_02/764111671</t>
  </si>
  <si>
    <t>komínová tělesa</t>
  </si>
  <si>
    <t>3,25*0,85+2,15*0,85+1,30*0,85*2</t>
  </si>
  <si>
    <t>104</t>
  </si>
  <si>
    <t>764214605</t>
  </si>
  <si>
    <t>Oplechování horních ploch a atik bez rohů z Pz s povrch úpravou mechanicky kotvené rš 400 mm</t>
  </si>
  <si>
    <t>48945425</t>
  </si>
  <si>
    <t>Oplechování horních ploch zdí a nadezdívek (atik) z pozinkovaného plechu s povrchovou úpravou mechanicky kotvené rš 400 mm</t>
  </si>
  <si>
    <t>https://podminky.urs.cz/item/CS_URS_2024_02/764214605</t>
  </si>
  <si>
    <t>K.05</t>
  </si>
  <si>
    <t>105</t>
  </si>
  <si>
    <t>764311615</t>
  </si>
  <si>
    <t>Lemování rovných zdí střech s krytinou skládanou z Pz s povrchovou úpravou rš 400 mm</t>
  </si>
  <si>
    <t>114333537</t>
  </si>
  <si>
    <t>Lemování zdí z pozinkovaného plechu s povrchovou úpravou boční nebo horní rovné, střech s krytinou skládanou mimo prejzovou rš 400 mm</t>
  </si>
  <si>
    <t>https://podminky.urs.cz/item/CS_URS_2024_02/764311615</t>
  </si>
  <si>
    <t>K.07</t>
  </si>
  <si>
    <t>106</t>
  </si>
  <si>
    <t>764312607</t>
  </si>
  <si>
    <t>Spodní lemování rovných zdí střech s krytinou prejzovou nebo vlnitou z Pz s povrch úpravou rš 670 mm</t>
  </si>
  <si>
    <t>1829578191</t>
  </si>
  <si>
    <t>Lemování zdí z pozinkovaného plechu s povrchovou úpravou spodní s formováním do tvaru krytiny rovných, střech s krytinou prejzovou nebo vlnitou rš 670 mm</t>
  </si>
  <si>
    <t>https://podminky.urs.cz/item/CS_URS_2024_02/764312607</t>
  </si>
  <si>
    <t>K 08</t>
  </si>
  <si>
    <t>3,72</t>
  </si>
  <si>
    <t>107</t>
  </si>
  <si>
    <t>764314612</t>
  </si>
  <si>
    <t>Lemování prostupů střech s krytinou skládanou nebo plechovou bez lišty z Pz s povrchovou úpravou</t>
  </si>
  <si>
    <t>801198297</t>
  </si>
  <si>
    <t>Lemování prostupů z pozinkovaného plechu s povrchovou úpravou bez lišty, střech s krytinou skládanou nebo z plechu</t>
  </si>
  <si>
    <t>https://podminky.urs.cz/item/CS_URS_2024_02/764314612</t>
  </si>
  <si>
    <t>K.03</t>
  </si>
  <si>
    <t>14,38*0,49</t>
  </si>
  <si>
    <t>K.04</t>
  </si>
  <si>
    <t>8,56*0,50</t>
  </si>
  <si>
    <t>108</t>
  </si>
  <si>
    <t>764511405</t>
  </si>
  <si>
    <t xml:space="preserve">Žlab podokapní půlkruhový z Pz plechu rš 400 mm </t>
  </si>
  <si>
    <t>749405920</t>
  </si>
  <si>
    <t>https://podminky.urs.cz/item/CS_URS_2024_02/764511405</t>
  </si>
  <si>
    <t>K.01</t>
  </si>
  <si>
    <t>109</t>
  </si>
  <si>
    <t>764511445</t>
  </si>
  <si>
    <t xml:space="preserve">Kotlík oválný (trychtýřový) pro podokapní žlaby z Pz plechu 400/120 mm  </t>
  </si>
  <si>
    <t>-802827700</t>
  </si>
  <si>
    <t>https://podminky.urs.cz/item/CS_URS_2024_02/764511445</t>
  </si>
  <si>
    <t>110</t>
  </si>
  <si>
    <t>764518423</t>
  </si>
  <si>
    <t xml:space="preserve">Svody kruhové včetně objímek, kolen, odskoků z Pz plechu průměru 120 mm </t>
  </si>
  <si>
    <t>250013009</t>
  </si>
  <si>
    <t>https://podminky.urs.cz/item/CS_URS_2024_02/764518423</t>
  </si>
  <si>
    <t>K.02</t>
  </si>
  <si>
    <t>111</t>
  </si>
  <si>
    <t>998764122</t>
  </si>
  <si>
    <t>Přesun hmot tonážní pro konstrukce klempířské ruční v objektech v přes 6 do 12 m</t>
  </si>
  <si>
    <t>-1041347650</t>
  </si>
  <si>
    <t>Přesun hmot pro konstrukce klempířské stanovený z hmotnosti přesunovaného materiálu vodorovná dopravní vzdálenost do 50 m ruční (bez užtití mechanizace) v objektech výšky přes 6 do 12 m</t>
  </si>
  <si>
    <t>https://podminky.urs.cz/item/CS_URS_2024_02/998764122</t>
  </si>
  <si>
    <t>765</t>
  </si>
  <si>
    <t>Krytina skládaná</t>
  </si>
  <si>
    <t>112</t>
  </si>
  <si>
    <t>765111431</t>
  </si>
  <si>
    <t>Montáž krytiny keramické volských ok</t>
  </si>
  <si>
    <t>1858330061</t>
  </si>
  <si>
    <t>Montáž krytiny keramické speciálních tvarů z krytiny hladké volských ok</t>
  </si>
  <si>
    <t>https://podminky.urs.cz/item/CS_URS_2024_02/765111431</t>
  </si>
  <si>
    <t>volské oko</t>
  </si>
  <si>
    <t>2,50*3,00*6</t>
  </si>
  <si>
    <t>113</t>
  </si>
  <si>
    <t>59660010</t>
  </si>
  <si>
    <t>taška bobrovka režná základní kulatý řez</t>
  </si>
  <si>
    <t>680931745</t>
  </si>
  <si>
    <t>specifikace materiálu dopnění krytiny zbytek je v základní výměře</t>
  </si>
  <si>
    <t xml:space="preserve">volské oko </t>
  </si>
  <si>
    <t>2,50*3,00*6*36,00*0,20</t>
  </si>
  <si>
    <t>114</t>
  </si>
  <si>
    <t>765111825</t>
  </si>
  <si>
    <t>Demontáž krytiny keramické hladké sklonu do 30° se zvětralou maltou do suti</t>
  </si>
  <si>
    <t>1009248406</t>
  </si>
  <si>
    <t>Demontáž krytiny keramické hladké (bobrovky), sklonu do 30° se zvětralou maltou do suti</t>
  </si>
  <si>
    <t>https://podminky.urs.cz/item/CS_URS_2024_02/765111825</t>
  </si>
  <si>
    <t>115</t>
  </si>
  <si>
    <t>765111831</t>
  </si>
  <si>
    <t>Příplatek k demontáži krytiny keramické hladké do suti za sklon přes 30°</t>
  </si>
  <si>
    <t>868986352</t>
  </si>
  <si>
    <t>Demontáž krytiny keramické Příplatek k cenám za sklon přes 30° do suti</t>
  </si>
  <si>
    <t>https://podminky.urs.cz/item/CS_URS_2024_02/765111831</t>
  </si>
  <si>
    <t>116</t>
  </si>
  <si>
    <t>765111865</t>
  </si>
  <si>
    <t>Demontáž krytiny keramické hřebenů a nároží sklonu do 30° se zvětralou maltou do suti</t>
  </si>
  <si>
    <t>-1962632994</t>
  </si>
  <si>
    <t>Demontáž krytiny keramické hřebenů a nároží, sklonu do 30° z hřebenáčů se zvětralou maltou do suti</t>
  </si>
  <si>
    <t>https://podminky.urs.cz/item/CS_URS_2024_02/765111865</t>
  </si>
  <si>
    <t>17,00</t>
  </si>
  <si>
    <t>117</t>
  </si>
  <si>
    <t>765111881</t>
  </si>
  <si>
    <t>Příplatek k demontáži krytiny keramické hřebenů a nároží z prejzů do suti za sklon přes 30°</t>
  </si>
  <si>
    <t>-1392932501</t>
  </si>
  <si>
    <t>https://podminky.urs.cz/item/CS_URS_2024_02/765111881</t>
  </si>
  <si>
    <t>118</t>
  </si>
  <si>
    <t>765114061</t>
  </si>
  <si>
    <t>Krytina keramická bobrovka režná šupinové krytí sklonu do 30° do malty</t>
  </si>
  <si>
    <t>-1774987748</t>
  </si>
  <si>
    <t>Krytina keramická hladká bobrovka sklonu střechy do 30° do malty šupinové krytí režná</t>
  </si>
  <si>
    <t>https://podminky.urs.cz/item/CS_URS_2024_02/765114061</t>
  </si>
  <si>
    <t>119</t>
  </si>
  <si>
    <t>765114351</t>
  </si>
  <si>
    <t>Krytina keramická bobrovka hřeben z hřebenáčů režných zplna do malty</t>
  </si>
  <si>
    <t>1860411101</t>
  </si>
  <si>
    <t>Krytina keramická hladká bobrovka sklonu střechy do 30° hřeben zplna do malty, z hřebenáčů režných</t>
  </si>
  <si>
    <t>https://podminky.urs.cz/item/CS_URS_2024_02/765114351</t>
  </si>
  <si>
    <t>120</t>
  </si>
  <si>
    <t>765114585</t>
  </si>
  <si>
    <t>Příplatek ke krytině keramické hladké za sklon přes 40° do 50°</t>
  </si>
  <si>
    <t>561147754</t>
  </si>
  <si>
    <t>Krytina keramická hladká bobrovka Příplatek k cenám za sklon přes 40°do 50°</t>
  </si>
  <si>
    <t>https://podminky.urs.cz/item/CS_URS_2024_02/765114585</t>
  </si>
  <si>
    <t>121</t>
  </si>
  <si>
    <t>765115302</t>
  </si>
  <si>
    <t>Montáž střešního výlezu pl jednotlivě přes 0,25 m2 pro keramickou krytinu</t>
  </si>
  <si>
    <t>-341304913</t>
  </si>
  <si>
    <t>Montáž střešních doplňků krytiny keramické střešního výlezu plochy jednotlivě přes 0,25 m2</t>
  </si>
  <si>
    <t>https://podminky.urs.cz/item/CS_URS_2024_02/765115302</t>
  </si>
  <si>
    <t>122</t>
  </si>
  <si>
    <t>55341828</t>
  </si>
  <si>
    <t>vikýř univerzální pro profilované krytiny Pz 60x60cm</t>
  </si>
  <si>
    <t>2065031472</t>
  </si>
  <si>
    <t>123</t>
  </si>
  <si>
    <t>765115352</t>
  </si>
  <si>
    <t>Montáž střešní stoupací plošiny d přes 400 do 800 mm pro keramickou krytinu</t>
  </si>
  <si>
    <t>1220133425</t>
  </si>
  <si>
    <t>Montáž střešních doplňků krytiny keramické stoupací plošiny délky přes 400 do 800 mm</t>
  </si>
  <si>
    <t>https://podminky.urs.cz/item/CS_URS_2024_02/765115352</t>
  </si>
  <si>
    <t>124</t>
  </si>
  <si>
    <t>59660007</t>
  </si>
  <si>
    <t>komplet stoupací rovný pro keramickou krytinu rošt š 250mm d 800mm (2x závěsný držák, spojovací materiál, plošina)</t>
  </si>
  <si>
    <t>sada</t>
  </si>
  <si>
    <t>-1576010761</t>
  </si>
  <si>
    <t>125</t>
  </si>
  <si>
    <t>765115401</t>
  </si>
  <si>
    <t>Montáž protisněhového háku pro keramickou krytinu</t>
  </si>
  <si>
    <t>-135841316</t>
  </si>
  <si>
    <t>Montáž střešních doplňků krytiny keramické protisněhové zábrany háku</t>
  </si>
  <si>
    <t>https://podminky.urs.cz/item/CS_URS_2024_02/765115401</t>
  </si>
  <si>
    <t xml:space="preserve">dle specifikace OP </t>
  </si>
  <si>
    <t>351</t>
  </si>
  <si>
    <t>126</t>
  </si>
  <si>
    <t>59660885</t>
  </si>
  <si>
    <t>hák protisněhový keramické drážkové maloformátové krytiny</t>
  </si>
  <si>
    <t>498752540</t>
  </si>
  <si>
    <t>127</t>
  </si>
  <si>
    <t>765192001</t>
  </si>
  <si>
    <t>Nouzové (provizorní) zakrytí střechy plachtou</t>
  </si>
  <si>
    <t>-399867470</t>
  </si>
  <si>
    <t>Nouzové zakrytí střechy plachtou</t>
  </si>
  <si>
    <t>https://podminky.urs.cz/item/CS_URS_2024_02/765192001</t>
  </si>
  <si>
    <t>128</t>
  </si>
  <si>
    <t>998765112</t>
  </si>
  <si>
    <t>Přesun hmot tonážní pro krytiny skládané s omezením mechanizace v objektech v přes 6 do 12 m</t>
  </si>
  <si>
    <t>-1459106681</t>
  </si>
  <si>
    <t>Přesun hmot pro krytiny skládané stanovený z hmotnosti přesunovaného materiálu vodorovná dopravní vzdálenost do 50 m s omezením mechanizace na objektech výšky přes 6 do 12 m</t>
  </si>
  <si>
    <t>https://podminky.urs.cz/item/CS_URS_2024_02/998765112</t>
  </si>
  <si>
    <t>766</t>
  </si>
  <si>
    <t>Konstrukce truhlářské</t>
  </si>
  <si>
    <t>129</t>
  </si>
  <si>
    <t>766621601</t>
  </si>
  <si>
    <t>Montáž dřevěných oken plochy do 1 m2 jednoduchých pevných do dřevěné konstrukce</t>
  </si>
  <si>
    <t>-1018351775</t>
  </si>
  <si>
    <t>Montáž oken dřevěných plochy do 1 m2 včetně montáže rámu jednoduchých pevných do dřevěné konstrukce</t>
  </si>
  <si>
    <t>https://podminky.urs.cz/item/CS_URS_2024_02/766621601</t>
  </si>
  <si>
    <t>osazení okna dle ozn O - 01</t>
  </si>
  <si>
    <t>130</t>
  </si>
  <si>
    <t>611O - 01</t>
  </si>
  <si>
    <t xml:space="preserve">ozn O - 01 - okno dřevěné 600 x 300 mm </t>
  </si>
  <si>
    <t>823249108</t>
  </si>
  <si>
    <t>kompletní provedení okna dle tabulky výrobků PD vč nátěru</t>
  </si>
  <si>
    <t>131</t>
  </si>
  <si>
    <t>998766312</t>
  </si>
  <si>
    <t>Přesun hmot procentní pro kce truhlářské ruční v objektech v přes 6 do 12 m</t>
  </si>
  <si>
    <t>%</t>
  </si>
  <si>
    <t>1099228407</t>
  </si>
  <si>
    <t>Přesun hmot pro konstrukce truhlářské stanovený procentní sazbou (%) z ceny vodorovná dopravní vzdálenost do 50 m ruční (bez užití mechanizace) v objektech výšky přes 6 do 12 m</t>
  </si>
  <si>
    <t>https://podminky.urs.cz/item/CS_URS_2024_02/998766312</t>
  </si>
  <si>
    <t>783</t>
  </si>
  <si>
    <t>Dokončovací práce - nátěry</t>
  </si>
  <si>
    <t>132</t>
  </si>
  <si>
    <t>783223121</t>
  </si>
  <si>
    <t>Napouštěcí dvojnásobný akrylátový biocidní nátěr tesařských konstrukcí zabudovaných do konstrukce</t>
  </si>
  <si>
    <t>1578665547</t>
  </si>
  <si>
    <t>Preventivní napouštěcí nátěr tesařských prvků proti dřevokazným houbám, hmyzu a plísním zabudovaných do konstrukce dvojnásobný akrylátový</t>
  </si>
  <si>
    <t>https://podminky.urs.cz/item/CS_URS_2024_02/783223121</t>
  </si>
  <si>
    <t>133</t>
  </si>
  <si>
    <t>78338 - R 1</t>
  </si>
  <si>
    <t xml:space="preserve">vápenný nátěr vnějších omítek  čl 2 - kompletní provedení</t>
  </si>
  <si>
    <t>-1214272143</t>
  </si>
  <si>
    <t>134</t>
  </si>
  <si>
    <t>78338 - R 2</t>
  </si>
  <si>
    <t xml:space="preserve">vápenný nátěr vnějších omítek  čl 3 - kompletní provedení</t>
  </si>
  <si>
    <t>1179196195</t>
  </si>
  <si>
    <t>HZS</t>
  </si>
  <si>
    <t>Hodinové zúčtovací sazby</t>
  </si>
  <si>
    <t>135</t>
  </si>
  <si>
    <t>1110110052100</t>
  </si>
  <si>
    <t>jeřáb na kolovém podvozku</t>
  </si>
  <si>
    <t>hod</t>
  </si>
  <si>
    <t>512</t>
  </si>
  <si>
    <t>597638071</t>
  </si>
  <si>
    <t>136</t>
  </si>
  <si>
    <t>HZS1292</t>
  </si>
  <si>
    <t>Hodinová zúčtovací sazba stavební dělník</t>
  </si>
  <si>
    <t>1583185453</t>
  </si>
  <si>
    <t>Hodinové zúčtovací sazby profesí HSV zemní a pomocné práce stavební dělník</t>
  </si>
  <si>
    <t>https://podminky.urs.cz/item/CS_URS_2024_02/HZS1292</t>
  </si>
  <si>
    <t>přípomoce pro řemesla</t>
  </si>
  <si>
    <t>50,00</t>
  </si>
  <si>
    <t>002 - Hromosvod Bílina objekt H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</si>
  <si>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</si>
  <si>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</si>
  <si>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</si>
  <si>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</si>
  <si>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741</t>
  </si>
  <si>
    <t>Elektroinstalace - silnoproud</t>
  </si>
  <si>
    <t>741231004</t>
  </si>
  <si>
    <t>Montáž svorkovnice do rozvaděčů - řadová vodič do 16 mm2 se zapojením vodičů</t>
  </si>
  <si>
    <t>399416576</t>
  </si>
  <si>
    <t>Montáž svorkovnic do rozváděčů s popisnými štítky se zapojením vodičů na jedné straně řadových, průřezové plochy vodičů do 16 mm2</t>
  </si>
  <si>
    <t>35442230</t>
  </si>
  <si>
    <t>krabice pro zkušební svorku do zateplení univerzální - bílé víko</t>
  </si>
  <si>
    <t>819972818</t>
  </si>
  <si>
    <t>35442240</t>
  </si>
  <si>
    <t>bezpečnostní tabulka samolepící (A4)</t>
  </si>
  <si>
    <t>-865573507</t>
  </si>
  <si>
    <t>35441002</t>
  </si>
  <si>
    <t>kompletní zemnicí bod pro elektrostaticky vodivé podlahové systémy</t>
  </si>
  <si>
    <t>-708782061</t>
  </si>
  <si>
    <t>741231014</t>
  </si>
  <si>
    <t>Montáž svorkovnice do rozvaděčů - nulová</t>
  </si>
  <si>
    <t>1721325456</t>
  </si>
  <si>
    <t>Montáž svorkovnic do rozváděčů s popisnými štítky se zapojením vodičů na jedné straně nulových</t>
  </si>
  <si>
    <t>741410001</t>
  </si>
  <si>
    <t>Montáž vodič uzemňovací pásek D do 120 mm2 na povrchu</t>
  </si>
  <si>
    <t>1540617795</t>
  </si>
  <si>
    <t>Montáž uzemňovacího vedení s upevněním, propojením a připojením pomocí svorek na povrchu pásku průřezu do 120 mm2</t>
  </si>
  <si>
    <t>35442062</t>
  </si>
  <si>
    <t>pás zemnící 30x4mm FeZn</t>
  </si>
  <si>
    <t>kg</t>
  </si>
  <si>
    <t>-884043619</t>
  </si>
  <si>
    <t>62*1,05 "Přepočtené koeficientem množství</t>
  </si>
  <si>
    <t>741420001</t>
  </si>
  <si>
    <t>Montáž drát nebo lano hromosvodné svodové D do 10 mm s podpěrou</t>
  </si>
  <si>
    <t>1913231964</t>
  </si>
  <si>
    <t>Montáž hromosvodného vedení svodových drátů nebo lan s podpěrami, Ø do 10 mm</t>
  </si>
  <si>
    <t>35441077</t>
  </si>
  <si>
    <t>drát D 8mm AlMgSi</t>
  </si>
  <si>
    <t>-74454792</t>
  </si>
  <si>
    <t>58*0,15</t>
  </si>
  <si>
    <t>741420121</t>
  </si>
  <si>
    <t>Montáž izolační tyče oddáleného vedení</t>
  </si>
  <si>
    <t>-1385238081</t>
  </si>
  <si>
    <t>Montáž oddáleného vedení izolační tyče</t>
  </si>
  <si>
    <t>35442210</t>
  </si>
  <si>
    <t xml:space="preserve">tyč izolační  GFK pro vodič, příložky a spoj. mat. FeZn 680 mm</t>
  </si>
  <si>
    <t>1683818931</t>
  </si>
  <si>
    <t>59244022</t>
  </si>
  <si>
    <t>komplet pro anténu (průchozí taška,nástavec 22-110mm plastový)</t>
  </si>
  <si>
    <t>-258033474</t>
  </si>
  <si>
    <t>1234</t>
  </si>
  <si>
    <t>Oddálený hromosvod pro antény stožár</t>
  </si>
  <si>
    <t>1748319411</t>
  </si>
  <si>
    <t>741420913</t>
  </si>
  <si>
    <t>Nátěry ochranného úhelníku nebo trubky včetně držáků hromosvodů</t>
  </si>
  <si>
    <t>44674717</t>
  </si>
  <si>
    <t>Údržba hromosvodů nátěry částí hromosvodných zařízení (odrezivění, očistění, základní a vrchní nátěr) ochranného úhelníku nebo trubky</t>
  </si>
  <si>
    <t>741430004</t>
  </si>
  <si>
    <t>Montáž tyč jímací délky do 3 m na střešní hřeben</t>
  </si>
  <si>
    <t>-2123758524</t>
  </si>
  <si>
    <t>Montáž jímacích tyčí délky do 3 m, na střešní hřeben</t>
  </si>
  <si>
    <t>35441070</t>
  </si>
  <si>
    <t>tyč jímací s rovným koncem 2000mm FeZn</t>
  </si>
  <si>
    <t>-643848944</t>
  </si>
  <si>
    <t>741820001</t>
  </si>
  <si>
    <t>Měření zemních odporů zemniče</t>
  </si>
  <si>
    <t>1301098752</t>
  </si>
  <si>
    <t>741820012</t>
  </si>
  <si>
    <t>Měření zemnící síť dl pásku přes 100 do 200 m</t>
  </si>
  <si>
    <t>-1847824415</t>
  </si>
  <si>
    <t>Měření zemních odporů zemnicí sítě délky pásku přes 100 do 200 m</t>
  </si>
  <si>
    <t>Práce a dodávky M</t>
  </si>
  <si>
    <t>21-M</t>
  </si>
  <si>
    <t>Elektromontáže</t>
  </si>
  <si>
    <t>210220101</t>
  </si>
  <si>
    <t>Montáž hromosvodného vedení svodových vodičů s podpěrami průměru do 10 mm</t>
  </si>
  <si>
    <t>1240575828</t>
  </si>
  <si>
    <t xml:space="preserve">Montáž hromosvodného vedení  svodových vodičů s podpěrami, průměru do 10 mm</t>
  </si>
  <si>
    <t>35441072</t>
  </si>
  <si>
    <t>drát D 8mm FeZn pro hromosvod</t>
  </si>
  <si>
    <t>-952986091</t>
  </si>
  <si>
    <t>210220301</t>
  </si>
  <si>
    <t>Montáž svorek hromosvodných se 2 šrouby</t>
  </si>
  <si>
    <t>-1909220082</t>
  </si>
  <si>
    <t xml:space="preserve">Montáž hromosvodného vedení  svorek se 2 šrouby</t>
  </si>
  <si>
    <t>35441885</t>
  </si>
  <si>
    <t>svorka spojovací pro lano D 8-10mm</t>
  </si>
  <si>
    <t>-1353358634</t>
  </si>
  <si>
    <t>210220302</t>
  </si>
  <si>
    <t>Montáž svorek hromosvodných se 3 a více šrouby</t>
  </si>
  <si>
    <t>22684148</t>
  </si>
  <si>
    <t xml:space="preserve">Montáž hromosvodného vedení  svorek se 3 a více šrouby</t>
  </si>
  <si>
    <t>210220303</t>
  </si>
  <si>
    <t>Montáž svorek hromosvodných na okapové žlaby</t>
  </si>
  <si>
    <t>-230297278</t>
  </si>
  <si>
    <t xml:space="preserve">Montáž hromosvodného vedení  svorek na okapové žlaby</t>
  </si>
  <si>
    <t>35441860</t>
  </si>
  <si>
    <t>svorka FeZn k jímací tyči - 4 šrouby</t>
  </si>
  <si>
    <t>-682126730</t>
  </si>
  <si>
    <t>210220351</t>
  </si>
  <si>
    <t>Montáž desek zemnicích 1000x500 mm s připojením na svodové nebo uzemňovací vedení</t>
  </si>
  <si>
    <t>978095129</t>
  </si>
  <si>
    <t xml:space="preserve">Montáž hromosvodného vedení  zemnících desek a tyčí s připojením na svodové nebo uzemňovací vedení bez příslušenství desek, velikosti 1000 x 500 mm</t>
  </si>
  <si>
    <t>35442060</t>
  </si>
  <si>
    <t xml:space="preserve">deska zemnící  s příložkami 1000x500mm</t>
  </si>
  <si>
    <t>-1260761463</t>
  </si>
  <si>
    <t>210220373</t>
  </si>
  <si>
    <t>Montáž ochranných prvků hromosvodného vedení - úhelníků nebo trubek do průřezové plochy dřeva</t>
  </si>
  <si>
    <t>-1071331737</t>
  </si>
  <si>
    <t xml:space="preserve">Montáž hromosvodného vedení  ochranných prvků a doplňků úhelníků nebo trubek s držáky do dřeva</t>
  </si>
  <si>
    <t>35441831</t>
  </si>
  <si>
    <t>úhelník ochranný na ochranu svodu - 2000mm, FeZn</t>
  </si>
  <si>
    <t>-467228880</t>
  </si>
  <si>
    <t>210220401</t>
  </si>
  <si>
    <t>Montáž doplňků hromosvodného vedení - štítků k označení svodů</t>
  </si>
  <si>
    <t>1209255567</t>
  </si>
  <si>
    <t xml:space="preserve">Montáž hromosvodného vedení  ochranných prvků a doplňků štítků k označení svodů</t>
  </si>
  <si>
    <t>35442110</t>
  </si>
  <si>
    <t>štítek plastový - čísla svodů</t>
  </si>
  <si>
    <t>-465852019</t>
  </si>
  <si>
    <t>210220452</t>
  </si>
  <si>
    <t>Montáž doplňků hromosvodného vedení - ochranného pospojování pevně</t>
  </si>
  <si>
    <t>1820038384</t>
  </si>
  <si>
    <t xml:space="preserve">Montáž hromosvodného vedení  ochranných prvků a doplňků ochranného pospojování pevně</t>
  </si>
  <si>
    <t>210051221</t>
  </si>
  <si>
    <t xml:space="preserve">Montáž svodového vedení  pomocí jedné plošiny s dosahem v do 20 m</t>
  </si>
  <si>
    <t>den</t>
  </si>
  <si>
    <t>1323429414</t>
  </si>
  <si>
    <t>Přechodová bariéra na venkovním vedení 22 kV nebo 35 kV překonávaná pomocí jedné plošiny s dosahem výšky do 20 m</t>
  </si>
  <si>
    <t>741420023</t>
  </si>
  <si>
    <t>Montáž svorka hromosvodná na okapové žlaby</t>
  </si>
  <si>
    <t>-2094087817</t>
  </si>
  <si>
    <t>Montáž hromosvodného vedení svorek na okapové žlaby</t>
  </si>
  <si>
    <t>35431037</t>
  </si>
  <si>
    <t>svorka uzemnění FeZn na okapové žlaby, 85 mm</t>
  </si>
  <si>
    <t>-940889376</t>
  </si>
  <si>
    <t>46-M</t>
  </si>
  <si>
    <t>Zemní práce při extr.mont.pracích</t>
  </si>
  <si>
    <t>460161183</t>
  </si>
  <si>
    <t>Hloubení kabelových rýh ručně š 35 cm hl 90 cm v hornině tř II skupiny 4</t>
  </si>
  <si>
    <t>-436206075</t>
  </si>
  <si>
    <t>Hloubení zapažených i nezapažených kabelových rýh ručně včetně urovnání dna s přemístěním výkopku do vzdálenosti 3 m od okraje jámy nebo s naložením na dopravní prostředek šířky 35 cm hloubky 90 cm v hornině třídy těžitelnosti II skupiny 4</t>
  </si>
  <si>
    <t>460171183</t>
  </si>
  <si>
    <t>Hloubení kabelových nezapažených rýh strojně š 35 cm hl 90 cm v hornině tř II skupiny 4</t>
  </si>
  <si>
    <t>1927848312</t>
  </si>
  <si>
    <t>Hloubení nezapažených kabelových rýh strojně včetně urovnání dna s přemístěním výkopku do vzdálenosti 3 m od okraje jámy nebo s naložením na dopravní prostředek šířky 35 cm hloubky 90 cm v hornině třídy těžitelnosti II skupiny 4</t>
  </si>
  <si>
    <t>460431192</t>
  </si>
  <si>
    <t>Zásyp kabelových rýh ručně se zhutněním š 35 cm hl 90 cm z horniny tř I skupiny 3</t>
  </si>
  <si>
    <t>-1461860395</t>
  </si>
  <si>
    <t>Zásyp kabelových rýh ručně s přemístění sypaniny ze vzdálenosti do 10 m, s uložením výkopku ve vrstvách včetně zhutnění a úpravy povrchu šířky 35 cm hloubky 90 cm z horniny třídy těžitelnosti I skupiny 3</t>
  </si>
  <si>
    <t>460451293</t>
  </si>
  <si>
    <t>Zásyp kabelových rýh strojně se zhutněním š 50 cm hl 90 cm z horniny tř II skupiny 4</t>
  </si>
  <si>
    <t>-1294576610</t>
  </si>
  <si>
    <t>Zásyp kabelových rýh strojně s přemístěním sypaniny ze vzdálenosti do 10 m, s uložením výkopku ve vrstvách včetně zhutnění a urovnání povrchu šířky 50 cm hloubky 90 cm z horniny třídy těžitelnosti II skupiny 4</t>
  </si>
  <si>
    <t>460661112</t>
  </si>
  <si>
    <t>Kabelové lože z písku pro kabely nn bez zakrytí š lože přes 35 do 50 cm</t>
  </si>
  <si>
    <t>29947504</t>
  </si>
  <si>
    <t>Kabelové lože z písku včetně podsypu, zhutnění a urovnání povrchu pro kabely nn bez zakrytí, šířky přes 35 do 50 cm</t>
  </si>
  <si>
    <t>460361111</t>
  </si>
  <si>
    <t>Poplatek za uložení zeminy na skládce (skládkovné) kód odpadu 17 05 04</t>
  </si>
  <si>
    <t>-194218000</t>
  </si>
  <si>
    <t>Poplatek (skládkovné) za uložení zeminy na skládce zatříděné do Katalogu odpadů pod kódem 17 05 04</t>
  </si>
  <si>
    <t>999 - vedlejší a ostatní náklady stavby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</si>
  <si>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</si>
  <si>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</si>
  <si>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</si>
  <si>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</si>
  <si>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VRN</t>
  </si>
  <si>
    <t>Vedlejší rozpočtové náklady</t>
  </si>
  <si>
    <t>3.109</t>
  </si>
  <si>
    <t>Dopravní opatření</t>
  </si>
  <si>
    <t>1117278000</t>
  </si>
  <si>
    <t>3.111</t>
  </si>
  <si>
    <t>Označení stavby</t>
  </si>
  <si>
    <t>943775486</t>
  </si>
  <si>
    <t>3.112</t>
  </si>
  <si>
    <t>Fotodokumentace stavby a všech objektů</t>
  </si>
  <si>
    <t>296053985</t>
  </si>
  <si>
    <t>VRN3</t>
  </si>
  <si>
    <t>Zařízení staveniště</t>
  </si>
  <si>
    <t>030001000</t>
  </si>
  <si>
    <t>proc</t>
  </si>
  <si>
    <t>1408904396</t>
  </si>
  <si>
    <t>VRN7</t>
  </si>
  <si>
    <t>Provozní vlivy</t>
  </si>
  <si>
    <t>070001000</t>
  </si>
  <si>
    <t>1024</t>
  </si>
  <si>
    <t>-762806557</t>
  </si>
  <si>
    <t>https://podminky.urs.cz/item/CS_URS_2024_02/070001000</t>
  </si>
  <si>
    <t>070001000.7</t>
  </si>
  <si>
    <t>Podklady pro zajištění kolaudace stavby</t>
  </si>
  <si>
    <t>kpl</t>
  </si>
  <si>
    <t>1743837201</t>
  </si>
  <si>
    <t>podklady pro zajištění kolaudace stavby nebo souhlasu s užíváním stavby, účast na kolaudaci stavby</t>
  </si>
  <si>
    <t xml:space="preserve">dvě vyhotovení dokladové části + digitální forna  v pdf</t>
  </si>
  <si>
    <t>VRN9</t>
  </si>
  <si>
    <t>Ostatní náklady</t>
  </si>
  <si>
    <t>091404000</t>
  </si>
  <si>
    <t>Práce na památkovém objektu</t>
  </si>
  <si>
    <t>-181850472</t>
  </si>
  <si>
    <t>094104000</t>
  </si>
  <si>
    <t>Náklady na opatření BOZP</t>
  </si>
  <si>
    <t>CS ÚRS 2024 01</t>
  </si>
  <si>
    <t>1047710298</t>
  </si>
  <si>
    <t>https://podminky.urs.cz/item/CS_URS_2024_01/094104000</t>
  </si>
  <si>
    <t>1*2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</si>
</sst>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11101" TargetMode="External" /><Relationship Id="rId2" Type="http://schemas.openxmlformats.org/officeDocument/2006/relationships/hyperlink" Target="https://podminky.urs.cz/item/CS_URS_2024_02/162301501" TargetMode="External" /><Relationship Id="rId3" Type="http://schemas.openxmlformats.org/officeDocument/2006/relationships/hyperlink" Target="https://podminky.urs.cz/item/CS_URS_2024_02/162301981" TargetMode="External" /><Relationship Id="rId4" Type="http://schemas.openxmlformats.org/officeDocument/2006/relationships/hyperlink" Target="https://podminky.urs.cz/item/CS_URS_2024_02/314231511" TargetMode="External" /><Relationship Id="rId5" Type="http://schemas.openxmlformats.org/officeDocument/2006/relationships/hyperlink" Target="https://podminky.urs.cz/item/CS_URS_2024_02/317235811" TargetMode="External" /><Relationship Id="rId6" Type="http://schemas.openxmlformats.org/officeDocument/2006/relationships/hyperlink" Target="https://podminky.urs.cz/item/CS_URS_2024_02/413231231" TargetMode="External" /><Relationship Id="rId7" Type="http://schemas.openxmlformats.org/officeDocument/2006/relationships/hyperlink" Target="https://podminky.urs.cz/item/CS_URS_2024_02/622325459" TargetMode="External" /><Relationship Id="rId8" Type="http://schemas.openxmlformats.org/officeDocument/2006/relationships/hyperlink" Target="https://podminky.urs.cz/item/CS_URS_2024_02/623131100" TargetMode="External" /><Relationship Id="rId9" Type="http://schemas.openxmlformats.org/officeDocument/2006/relationships/hyperlink" Target="https://podminky.urs.cz/item/CS_URS_2024_02/623311131" TargetMode="External" /><Relationship Id="rId10" Type="http://schemas.openxmlformats.org/officeDocument/2006/relationships/hyperlink" Target="https://podminky.urs.cz/item/CS_URS_2024_02/623321121" TargetMode="External" /><Relationship Id="rId11" Type="http://schemas.openxmlformats.org/officeDocument/2006/relationships/hyperlink" Target="https://podminky.urs.cz/item/CS_URS_2024_02/623321191" TargetMode="External" /><Relationship Id="rId12" Type="http://schemas.openxmlformats.org/officeDocument/2006/relationships/hyperlink" Target="https://podminky.urs.cz/item/CS_URS_2024_02/635221421" TargetMode="External" /><Relationship Id="rId13" Type="http://schemas.openxmlformats.org/officeDocument/2006/relationships/hyperlink" Target="https://podminky.urs.cz/item/CS_URS_2024_02/636211111" TargetMode="External" /><Relationship Id="rId14" Type="http://schemas.openxmlformats.org/officeDocument/2006/relationships/hyperlink" Target="https://podminky.urs.cz/item/CS_URS_2024_02/941111132" TargetMode="External" /><Relationship Id="rId15" Type="http://schemas.openxmlformats.org/officeDocument/2006/relationships/hyperlink" Target="https://podminky.urs.cz/item/CS_URS_2024_02/941111232" TargetMode="External" /><Relationship Id="rId16" Type="http://schemas.openxmlformats.org/officeDocument/2006/relationships/hyperlink" Target="https://podminky.urs.cz/item/CS_URS_2024_02/941111832" TargetMode="External" /><Relationship Id="rId17" Type="http://schemas.openxmlformats.org/officeDocument/2006/relationships/hyperlink" Target="https://podminky.urs.cz/item/CS_URS_2024_02/941121311" TargetMode="External" /><Relationship Id="rId18" Type="http://schemas.openxmlformats.org/officeDocument/2006/relationships/hyperlink" Target="https://podminky.urs.cz/item/CS_URS_2024_02/949101112" TargetMode="External" /><Relationship Id="rId19" Type="http://schemas.openxmlformats.org/officeDocument/2006/relationships/hyperlink" Target="https://podminky.urs.cz/item/CS_URS_2024_02/952902601" TargetMode="External" /><Relationship Id="rId20" Type="http://schemas.openxmlformats.org/officeDocument/2006/relationships/hyperlink" Target="https://podminky.urs.cz/item/CS_URS_2024_02/952902611" TargetMode="External" /><Relationship Id="rId21" Type="http://schemas.openxmlformats.org/officeDocument/2006/relationships/hyperlink" Target="https://podminky.urs.cz/item/CS_URS_2024_02/952903001" TargetMode="External" /><Relationship Id="rId22" Type="http://schemas.openxmlformats.org/officeDocument/2006/relationships/hyperlink" Target="https://podminky.urs.cz/item/CS_URS_2024_02/962032641" TargetMode="External" /><Relationship Id="rId23" Type="http://schemas.openxmlformats.org/officeDocument/2006/relationships/hyperlink" Target="https://podminky.urs.cz/item/CS_URS_2024_02/964061331" TargetMode="External" /><Relationship Id="rId24" Type="http://schemas.openxmlformats.org/officeDocument/2006/relationships/hyperlink" Target="https://podminky.urs.cz/item/CS_URS_2024_02/965081112" TargetMode="External" /><Relationship Id="rId25" Type="http://schemas.openxmlformats.org/officeDocument/2006/relationships/hyperlink" Target="https://podminky.urs.cz/item/CS_URS_2024_02/965083111" TargetMode="External" /><Relationship Id="rId26" Type="http://schemas.openxmlformats.org/officeDocument/2006/relationships/hyperlink" Target="https://podminky.urs.cz/item/CS_URS_2024_02/968062244" TargetMode="External" /><Relationship Id="rId27" Type="http://schemas.openxmlformats.org/officeDocument/2006/relationships/hyperlink" Target="https://podminky.urs.cz/item/CS_URS_2024_02/978013191" TargetMode="External" /><Relationship Id="rId28" Type="http://schemas.openxmlformats.org/officeDocument/2006/relationships/hyperlink" Target="https://podminky.urs.cz/item/CS_URS_2024_02/978019391" TargetMode="External" /><Relationship Id="rId29" Type="http://schemas.openxmlformats.org/officeDocument/2006/relationships/hyperlink" Target="https://podminky.urs.cz/item/CS_URS_2024_02/985221021" TargetMode="External" /><Relationship Id="rId30" Type="http://schemas.openxmlformats.org/officeDocument/2006/relationships/hyperlink" Target="https://podminky.urs.cz/item/CS_URS_2024_02/985223310" TargetMode="External" /><Relationship Id="rId31" Type="http://schemas.openxmlformats.org/officeDocument/2006/relationships/hyperlink" Target="https://podminky.urs.cz/item/CS_URS_2024_02/993111111" TargetMode="External" /><Relationship Id="rId32" Type="http://schemas.openxmlformats.org/officeDocument/2006/relationships/hyperlink" Target="https://podminky.urs.cz/item/CS_URS_2024_02/993111119" TargetMode="External" /><Relationship Id="rId33" Type="http://schemas.openxmlformats.org/officeDocument/2006/relationships/hyperlink" Target="https://podminky.urs.cz/item/CS_URS_2024_02/997013211" TargetMode="External" /><Relationship Id="rId34" Type="http://schemas.openxmlformats.org/officeDocument/2006/relationships/hyperlink" Target="https://podminky.urs.cz/item/CS_URS_2024_02/997013219" TargetMode="External" /><Relationship Id="rId35" Type="http://schemas.openxmlformats.org/officeDocument/2006/relationships/hyperlink" Target="https://podminky.urs.cz/item/CS_URS_2024_02/997013312" TargetMode="External" /><Relationship Id="rId36" Type="http://schemas.openxmlformats.org/officeDocument/2006/relationships/hyperlink" Target="https://podminky.urs.cz/item/CS_URS_2024_02/997013322" TargetMode="External" /><Relationship Id="rId37" Type="http://schemas.openxmlformats.org/officeDocument/2006/relationships/hyperlink" Target="https://podminky.urs.cz/item/CS_URS_2024_02/997013501" TargetMode="External" /><Relationship Id="rId38" Type="http://schemas.openxmlformats.org/officeDocument/2006/relationships/hyperlink" Target="https://podminky.urs.cz/item/CS_URS_2024_02/997013509" TargetMode="External" /><Relationship Id="rId39" Type="http://schemas.openxmlformats.org/officeDocument/2006/relationships/hyperlink" Target="https://podminky.urs.cz/item/CS_URS_2024_02/998011009" TargetMode="External" /><Relationship Id="rId40" Type="http://schemas.openxmlformats.org/officeDocument/2006/relationships/hyperlink" Target="https://podminky.urs.cz/item/CS_URS_2024_02/712311101" TargetMode="External" /><Relationship Id="rId41" Type="http://schemas.openxmlformats.org/officeDocument/2006/relationships/hyperlink" Target="https://podminky.urs.cz/item/CS_URS_2024_02/712331111" TargetMode="External" /><Relationship Id="rId42" Type="http://schemas.openxmlformats.org/officeDocument/2006/relationships/hyperlink" Target="https://podminky.urs.cz/item/CS_URS_2024_02/712363115" TargetMode="External" /><Relationship Id="rId43" Type="http://schemas.openxmlformats.org/officeDocument/2006/relationships/hyperlink" Target="https://podminky.urs.cz/item/CS_URS_2024_02/712363122" TargetMode="External" /><Relationship Id="rId44" Type="http://schemas.openxmlformats.org/officeDocument/2006/relationships/hyperlink" Target="https://podminky.urs.cz/item/CS_URS_2024_02/712363352" TargetMode="External" /><Relationship Id="rId45" Type="http://schemas.openxmlformats.org/officeDocument/2006/relationships/hyperlink" Target="https://podminky.urs.cz/item/CS_URS_2024_02/712363353" TargetMode="External" /><Relationship Id="rId46" Type="http://schemas.openxmlformats.org/officeDocument/2006/relationships/hyperlink" Target="https://podminky.urs.cz/item/CS_URS_2024_02/712363553" TargetMode="External" /><Relationship Id="rId47" Type="http://schemas.openxmlformats.org/officeDocument/2006/relationships/hyperlink" Target="https://podminky.urs.cz/item/CS_URS_2024_02/712391171" TargetMode="External" /><Relationship Id="rId48" Type="http://schemas.openxmlformats.org/officeDocument/2006/relationships/hyperlink" Target="https://podminky.urs.cz/item/CS_URS_2024_02/712861705" TargetMode="External" /><Relationship Id="rId49" Type="http://schemas.openxmlformats.org/officeDocument/2006/relationships/hyperlink" Target="https://podminky.urs.cz/item/CS_URS_2024_02/998712122" TargetMode="External" /><Relationship Id="rId50" Type="http://schemas.openxmlformats.org/officeDocument/2006/relationships/hyperlink" Target="https://podminky.urs.cz/item/CS_URS_2024_02/713141136" TargetMode="External" /><Relationship Id="rId51" Type="http://schemas.openxmlformats.org/officeDocument/2006/relationships/hyperlink" Target="https://podminky.urs.cz/item/CS_URS_2024_02/713141336" TargetMode="External" /><Relationship Id="rId52" Type="http://schemas.openxmlformats.org/officeDocument/2006/relationships/hyperlink" Target="https://podminky.urs.cz/item/CS_URS_2024_02/998713122" TargetMode="External" /><Relationship Id="rId53" Type="http://schemas.openxmlformats.org/officeDocument/2006/relationships/hyperlink" Target="https://podminky.urs.cz/item/CS_URS_2024_02/721233221" TargetMode="External" /><Relationship Id="rId54" Type="http://schemas.openxmlformats.org/officeDocument/2006/relationships/hyperlink" Target="https://podminky.urs.cz/item/CS_URS_2024_02/762083121" TargetMode="External" /><Relationship Id="rId55" Type="http://schemas.openxmlformats.org/officeDocument/2006/relationships/hyperlink" Target="https://podminky.urs.cz/item/CS_URS_2024_02/762311003" TargetMode="External" /><Relationship Id="rId56" Type="http://schemas.openxmlformats.org/officeDocument/2006/relationships/hyperlink" Target="https://podminky.urs.cz/item/CS_URS_2024_02/762311004" TargetMode="External" /><Relationship Id="rId57" Type="http://schemas.openxmlformats.org/officeDocument/2006/relationships/hyperlink" Target="https://podminky.urs.cz/item/CS_URS_2024_02/762331931" TargetMode="External" /><Relationship Id="rId58" Type="http://schemas.openxmlformats.org/officeDocument/2006/relationships/hyperlink" Target="https://podminky.urs.cz/item/CS_URS_2024_02/762331941" TargetMode="External" /><Relationship Id="rId59" Type="http://schemas.openxmlformats.org/officeDocument/2006/relationships/hyperlink" Target="https://podminky.urs.cz/item/CS_URS_2024_02/762332921" TargetMode="External" /><Relationship Id="rId60" Type="http://schemas.openxmlformats.org/officeDocument/2006/relationships/hyperlink" Target="https://podminky.urs.cz/item/CS_URS_2024_02/762332933" TargetMode="External" /><Relationship Id="rId61" Type="http://schemas.openxmlformats.org/officeDocument/2006/relationships/hyperlink" Target="https://podminky.urs.cz/item/CS_URS_2024_02/762332934" TargetMode="External" /><Relationship Id="rId62" Type="http://schemas.openxmlformats.org/officeDocument/2006/relationships/hyperlink" Target="https://podminky.urs.cz/item/CS_URS_2024_02/762333913" TargetMode="External" /><Relationship Id="rId63" Type="http://schemas.openxmlformats.org/officeDocument/2006/relationships/hyperlink" Target="https://podminky.urs.cz/item/CS_URS_2024_02/762333914" TargetMode="External" /><Relationship Id="rId64" Type="http://schemas.openxmlformats.org/officeDocument/2006/relationships/hyperlink" Target="https://podminky.urs.cz/item/CS_URS_2024_02/762342311" TargetMode="External" /><Relationship Id="rId65" Type="http://schemas.openxmlformats.org/officeDocument/2006/relationships/hyperlink" Target="https://podminky.urs.cz/item/CS_URS_2024_02/762342812" TargetMode="External" /><Relationship Id="rId66" Type="http://schemas.openxmlformats.org/officeDocument/2006/relationships/hyperlink" Target="https://podminky.urs.cz/item/CS_URS_2024_02/762353510" TargetMode="External" /><Relationship Id="rId67" Type="http://schemas.openxmlformats.org/officeDocument/2006/relationships/hyperlink" Target="https://podminky.urs.cz/item/CS_URS_2024_02/762354815" TargetMode="External" /><Relationship Id="rId68" Type="http://schemas.openxmlformats.org/officeDocument/2006/relationships/hyperlink" Target="https://podminky.urs.cz/item/CS_URS_2024_02/762381012" TargetMode="External" /><Relationship Id="rId69" Type="http://schemas.openxmlformats.org/officeDocument/2006/relationships/hyperlink" Target="https://podminky.urs.cz/item/CS_URS_2024_02/762382012" TargetMode="External" /><Relationship Id="rId70" Type="http://schemas.openxmlformats.org/officeDocument/2006/relationships/hyperlink" Target="https://podminky.urs.cz/item/CS_URS_2024_02/762395000" TargetMode="External" /><Relationship Id="rId71" Type="http://schemas.openxmlformats.org/officeDocument/2006/relationships/hyperlink" Target="https://podminky.urs.cz/item/CS_URS_2024_02/762812370" TargetMode="External" /><Relationship Id="rId72" Type="http://schemas.openxmlformats.org/officeDocument/2006/relationships/hyperlink" Target="https://podminky.urs.cz/item/CS_URS_2024_02/762822120" TargetMode="External" /><Relationship Id="rId73" Type="http://schemas.openxmlformats.org/officeDocument/2006/relationships/hyperlink" Target="https://podminky.urs.cz/item/CS_URS_2024_02/762895000" TargetMode="External" /><Relationship Id="rId74" Type="http://schemas.openxmlformats.org/officeDocument/2006/relationships/hyperlink" Target="https://podminky.urs.cz/item/CS_URS_2024_02/998762112" TargetMode="External" /><Relationship Id="rId75" Type="http://schemas.openxmlformats.org/officeDocument/2006/relationships/hyperlink" Target="https://podminky.urs.cz/item/CS_URS_2024_02/764002871" TargetMode="External" /><Relationship Id="rId76" Type="http://schemas.openxmlformats.org/officeDocument/2006/relationships/hyperlink" Target="https://podminky.urs.cz/item/CS_URS_2024_02/764004801" TargetMode="External" /><Relationship Id="rId77" Type="http://schemas.openxmlformats.org/officeDocument/2006/relationships/hyperlink" Target="https://podminky.urs.cz/item/CS_URS_2024_02/764004861" TargetMode="External" /><Relationship Id="rId78" Type="http://schemas.openxmlformats.org/officeDocument/2006/relationships/hyperlink" Target="https://podminky.urs.cz/item/CS_URS_2024_02/764111671" TargetMode="External" /><Relationship Id="rId79" Type="http://schemas.openxmlformats.org/officeDocument/2006/relationships/hyperlink" Target="https://podminky.urs.cz/item/CS_URS_2024_02/764214605" TargetMode="External" /><Relationship Id="rId80" Type="http://schemas.openxmlformats.org/officeDocument/2006/relationships/hyperlink" Target="https://podminky.urs.cz/item/CS_URS_2024_02/764311615" TargetMode="External" /><Relationship Id="rId81" Type="http://schemas.openxmlformats.org/officeDocument/2006/relationships/hyperlink" Target="https://podminky.urs.cz/item/CS_URS_2024_02/764312607" TargetMode="External" /><Relationship Id="rId82" Type="http://schemas.openxmlformats.org/officeDocument/2006/relationships/hyperlink" Target="https://podminky.urs.cz/item/CS_URS_2024_02/764314612" TargetMode="External" /><Relationship Id="rId83" Type="http://schemas.openxmlformats.org/officeDocument/2006/relationships/hyperlink" Target="https://podminky.urs.cz/item/CS_URS_2024_02/764511405" TargetMode="External" /><Relationship Id="rId84" Type="http://schemas.openxmlformats.org/officeDocument/2006/relationships/hyperlink" Target="https://podminky.urs.cz/item/CS_URS_2024_02/764511445" TargetMode="External" /><Relationship Id="rId85" Type="http://schemas.openxmlformats.org/officeDocument/2006/relationships/hyperlink" Target="https://podminky.urs.cz/item/CS_URS_2024_02/764518423" TargetMode="External" /><Relationship Id="rId86" Type="http://schemas.openxmlformats.org/officeDocument/2006/relationships/hyperlink" Target="https://podminky.urs.cz/item/CS_URS_2024_02/998764122" TargetMode="External" /><Relationship Id="rId87" Type="http://schemas.openxmlformats.org/officeDocument/2006/relationships/hyperlink" Target="https://podminky.urs.cz/item/CS_URS_2024_02/765111431" TargetMode="External" /><Relationship Id="rId88" Type="http://schemas.openxmlformats.org/officeDocument/2006/relationships/hyperlink" Target="https://podminky.urs.cz/item/CS_URS_2024_02/765111825" TargetMode="External" /><Relationship Id="rId89" Type="http://schemas.openxmlformats.org/officeDocument/2006/relationships/hyperlink" Target="https://podminky.urs.cz/item/CS_URS_2024_02/765111831" TargetMode="External" /><Relationship Id="rId90" Type="http://schemas.openxmlformats.org/officeDocument/2006/relationships/hyperlink" Target="https://podminky.urs.cz/item/CS_URS_2024_02/765111865" TargetMode="External" /><Relationship Id="rId91" Type="http://schemas.openxmlformats.org/officeDocument/2006/relationships/hyperlink" Target="https://podminky.urs.cz/item/CS_URS_2024_02/765111881" TargetMode="External" /><Relationship Id="rId92" Type="http://schemas.openxmlformats.org/officeDocument/2006/relationships/hyperlink" Target="https://podminky.urs.cz/item/CS_URS_2024_02/765114061" TargetMode="External" /><Relationship Id="rId93" Type="http://schemas.openxmlformats.org/officeDocument/2006/relationships/hyperlink" Target="https://podminky.urs.cz/item/CS_URS_2024_02/765114351" TargetMode="External" /><Relationship Id="rId94" Type="http://schemas.openxmlformats.org/officeDocument/2006/relationships/hyperlink" Target="https://podminky.urs.cz/item/CS_URS_2024_02/765114585" TargetMode="External" /><Relationship Id="rId95" Type="http://schemas.openxmlformats.org/officeDocument/2006/relationships/hyperlink" Target="https://podminky.urs.cz/item/CS_URS_2024_02/765115302" TargetMode="External" /><Relationship Id="rId96" Type="http://schemas.openxmlformats.org/officeDocument/2006/relationships/hyperlink" Target="https://podminky.urs.cz/item/CS_URS_2024_02/765115352" TargetMode="External" /><Relationship Id="rId97" Type="http://schemas.openxmlformats.org/officeDocument/2006/relationships/hyperlink" Target="https://podminky.urs.cz/item/CS_URS_2024_02/765115401" TargetMode="External" /><Relationship Id="rId98" Type="http://schemas.openxmlformats.org/officeDocument/2006/relationships/hyperlink" Target="https://podminky.urs.cz/item/CS_URS_2024_02/765192001" TargetMode="External" /><Relationship Id="rId99" Type="http://schemas.openxmlformats.org/officeDocument/2006/relationships/hyperlink" Target="https://podminky.urs.cz/item/CS_URS_2024_02/998765112" TargetMode="External" /><Relationship Id="rId100" Type="http://schemas.openxmlformats.org/officeDocument/2006/relationships/hyperlink" Target="https://podminky.urs.cz/item/CS_URS_2024_02/766621601" TargetMode="External" /><Relationship Id="rId101" Type="http://schemas.openxmlformats.org/officeDocument/2006/relationships/hyperlink" Target="https://podminky.urs.cz/item/CS_URS_2024_02/998766312" TargetMode="External" /><Relationship Id="rId102" Type="http://schemas.openxmlformats.org/officeDocument/2006/relationships/hyperlink" Target="https://podminky.urs.cz/item/CS_URS_2024_02/783223121" TargetMode="External" /><Relationship Id="rId103" Type="http://schemas.openxmlformats.org/officeDocument/2006/relationships/hyperlink" Target="https://podminky.urs.cz/item/CS_URS_2024_02/HZS1292" TargetMode="External" /><Relationship Id="rId10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70001000" TargetMode="External" /><Relationship Id="rId2" Type="http://schemas.openxmlformats.org/officeDocument/2006/relationships/hyperlink" Target="https://podminky.urs.cz/item/CS_URS_2024_01/094104000" TargetMode="External" /><Relationship Id="rId3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24P-FAP01D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Bílina - oprava střech objektů bývalého pivovaru - rev 07.05.25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22. 11. 2024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ROUND(SUM(AG96:AG98),2)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ROUND(SUM(AS96:AS98),2)</f>
        <v>0</v>
      </c>
      <c r="AT95" s="128">
        <f>ROUND(SUM(AV95:AW95),2)</f>
        <v>0</v>
      </c>
      <c r="AU95" s="129">
        <f>ROUND(SUM(AU96:AU98),5)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ROUND(SUM(AZ96:AZ98),2)</f>
        <v>0</v>
      </c>
      <c r="BA95" s="128">
        <f>ROUND(SUM(BA96:BA98),2)</f>
        <v>0</v>
      </c>
      <c r="BB95" s="128">
        <f>ROUND(SUM(BB96:BB98),2)</f>
        <v>0</v>
      </c>
      <c r="BC95" s="128">
        <f>ROUND(SUM(BC96:BC98),2)</f>
        <v>0</v>
      </c>
      <c r="BD95" s="130">
        <f>ROUND(SUM(BD96:BD98),2)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16.5" customHeight="1">
      <c r="A96" s="132" t="s">
        <v>83</v>
      </c>
      <c r="B96" s="70"/>
      <c r="C96" s="133"/>
      <c r="D96" s="133"/>
      <c r="E96" s="134" t="s">
        <v>84</v>
      </c>
      <c r="F96" s="134"/>
      <c r="G96" s="134"/>
      <c r="H96" s="134"/>
      <c r="I96" s="134"/>
      <c r="J96" s="133"/>
      <c r="K96" s="134" t="s">
        <v>85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'001 - Objekt H'!J32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86</v>
      </c>
      <c r="AR96" s="72"/>
      <c r="AS96" s="137">
        <v>0</v>
      </c>
      <c r="AT96" s="138">
        <f>ROUND(SUM(AV96:AW96),2)</f>
        <v>0</v>
      </c>
      <c r="AU96" s="139">
        <f>'001 - Objekt H'!P138</f>
        <v>0</v>
      </c>
      <c r="AV96" s="138">
        <f>'001 - Objekt H'!J35</f>
        <v>0</v>
      </c>
      <c r="AW96" s="138">
        <f>'001 - Objekt H'!J36</f>
        <v>0</v>
      </c>
      <c r="AX96" s="138">
        <f>'001 - Objekt H'!J37</f>
        <v>0</v>
      </c>
      <c r="AY96" s="138">
        <f>'001 - Objekt H'!J38</f>
        <v>0</v>
      </c>
      <c r="AZ96" s="138">
        <f>'001 - Objekt H'!F35</f>
        <v>0</v>
      </c>
      <c r="BA96" s="138">
        <f>'001 - Objekt H'!F36</f>
        <v>0</v>
      </c>
      <c r="BB96" s="138">
        <f>'001 - Objekt H'!F37</f>
        <v>0</v>
      </c>
      <c r="BC96" s="138">
        <f>'001 - Objekt H'!F38</f>
        <v>0</v>
      </c>
      <c r="BD96" s="140">
        <f>'001 - Objekt H'!F39</f>
        <v>0</v>
      </c>
      <c r="BE96" s="4"/>
      <c r="BT96" s="141" t="s">
        <v>82</v>
      </c>
      <c r="BV96" s="141" t="s">
        <v>75</v>
      </c>
      <c r="BW96" s="141" t="s">
        <v>87</v>
      </c>
      <c r="BX96" s="141" t="s">
        <v>81</v>
      </c>
      <c r="CL96" s="141" t="s">
        <v>1</v>
      </c>
    </row>
    <row r="97" s="4" customFormat="1" ht="16.5" customHeight="1">
      <c r="A97" s="132" t="s">
        <v>83</v>
      </c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'002 - Hromosvod Bílina ob...'!J32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86</v>
      </c>
      <c r="AR97" s="72"/>
      <c r="AS97" s="137">
        <v>0</v>
      </c>
      <c r="AT97" s="138">
        <f>ROUND(SUM(AV97:AW97),2)</f>
        <v>0</v>
      </c>
      <c r="AU97" s="139">
        <f>'002 - Hromosvod Bílina ob...'!P125</f>
        <v>0</v>
      </c>
      <c r="AV97" s="138">
        <f>'002 - Hromosvod Bílina ob...'!J35</f>
        <v>0</v>
      </c>
      <c r="AW97" s="138">
        <f>'002 - Hromosvod Bílina ob...'!J36</f>
        <v>0</v>
      </c>
      <c r="AX97" s="138">
        <f>'002 - Hromosvod Bílina ob...'!J37</f>
        <v>0</v>
      </c>
      <c r="AY97" s="138">
        <f>'002 - Hromosvod Bílina ob...'!J38</f>
        <v>0</v>
      </c>
      <c r="AZ97" s="138">
        <f>'002 - Hromosvod Bílina ob...'!F35</f>
        <v>0</v>
      </c>
      <c r="BA97" s="138">
        <f>'002 - Hromosvod Bílina ob...'!F36</f>
        <v>0</v>
      </c>
      <c r="BB97" s="138">
        <f>'002 - Hromosvod Bílina ob...'!F37</f>
        <v>0</v>
      </c>
      <c r="BC97" s="138">
        <f>'002 - Hromosvod Bílina ob...'!F38</f>
        <v>0</v>
      </c>
      <c r="BD97" s="140">
        <f>'002 - Hromosvod Bílina ob...'!F39</f>
        <v>0</v>
      </c>
      <c r="BE97" s="4"/>
      <c r="BT97" s="141" t="s">
        <v>82</v>
      </c>
      <c r="BV97" s="141" t="s">
        <v>75</v>
      </c>
      <c r="BW97" s="141" t="s">
        <v>90</v>
      </c>
      <c r="BX97" s="141" t="s">
        <v>81</v>
      </c>
      <c r="CL97" s="141" t="s">
        <v>1</v>
      </c>
    </row>
    <row r="98" s="4" customFormat="1" ht="16.5" customHeight="1">
      <c r="A98" s="132" t="s">
        <v>83</v>
      </c>
      <c r="B98" s="70"/>
      <c r="C98" s="133"/>
      <c r="D98" s="133"/>
      <c r="E98" s="134" t="s">
        <v>91</v>
      </c>
      <c r="F98" s="134"/>
      <c r="G98" s="134"/>
      <c r="H98" s="134"/>
      <c r="I98" s="134"/>
      <c r="J98" s="133"/>
      <c r="K98" s="134" t="s">
        <v>92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'999 - vedlejší a ostatní 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86</v>
      </c>
      <c r="AR98" s="72"/>
      <c r="AS98" s="142">
        <v>0</v>
      </c>
      <c r="AT98" s="143">
        <f>ROUND(SUM(AV98:AW98),2)</f>
        <v>0</v>
      </c>
      <c r="AU98" s="144">
        <f>'999 - vedlejší a ostatní ...'!P124</f>
        <v>0</v>
      </c>
      <c r="AV98" s="143">
        <f>'999 - vedlejší a ostatní ...'!J35</f>
        <v>0</v>
      </c>
      <c r="AW98" s="143">
        <f>'999 - vedlejší a ostatní ...'!J36</f>
        <v>0</v>
      </c>
      <c r="AX98" s="143">
        <f>'999 - vedlejší a ostatní ...'!J37</f>
        <v>0</v>
      </c>
      <c r="AY98" s="143">
        <f>'999 - vedlejší a ostatní ...'!J38</f>
        <v>0</v>
      </c>
      <c r="AZ98" s="143">
        <f>'999 - vedlejší a ostatní ...'!F35</f>
        <v>0</v>
      </c>
      <c r="BA98" s="143">
        <f>'999 - vedlejší a ostatní ...'!F36</f>
        <v>0</v>
      </c>
      <c r="BB98" s="143">
        <f>'999 - vedlejší a ostatní ...'!F37</f>
        <v>0</v>
      </c>
      <c r="BC98" s="143">
        <f>'999 - vedlejší a ostatní ...'!F38</f>
        <v>0</v>
      </c>
      <c r="BD98" s="145">
        <f>'999 - vedlejší a ostatní ...'!F39</f>
        <v>0</v>
      </c>
      <c r="BE98" s="4"/>
      <c r="BT98" s="141" t="s">
        <v>82</v>
      </c>
      <c r="BV98" s="141" t="s">
        <v>75</v>
      </c>
      <c r="BW98" s="141" t="s">
        <v>93</v>
      </c>
      <c r="BX98" s="141" t="s">
        <v>81</v>
      </c>
      <c r="CL98" s="141" t="s">
        <v>1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3+6hH1TuMxUq0PTjqY7mIAM3H4ExVtuoIpNWNg9JGrrJ87AmeZ50gZ0z7XWs9Inbi4vO8WuLla1wrNYJoLHeoA==" hashValue="0uque3EIWCf3HkoNS66qWhqYTsQrcCr2+zRumUPEbU+sTltjDqCi1IrSljSAazXwF7tBx673/wTyREXI6386cw==" algorithmName="SHA-512" password="CC35"/>
  <mergeCells count="5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01 - Objekt H'!C2" display="/"/>
    <hyperlink ref="A97" location="'002 - Hromosvod Bílina ob...'!C2" display="/"/>
    <hyperlink ref="A98" location="'999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94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95</v>
      </c>
      <c r="L8" s="20"/>
    </row>
    <row r="9" s="2" customFormat="1" ht="16.5" customHeight="1">
      <c r="A9" s="38"/>
      <c r="B9" s="44"/>
      <c r="C9" s="38"/>
      <c r="D9" s="38"/>
      <c r="E9" s="151" t="s">
        <v>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97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98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ROUND(J138,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ROUND((SUM(BE138:BE1037)),  2)</f>
        <v>0</v>
      </c>
      <c r="G35" s="38"/>
      <c r="H35" s="38"/>
      <c r="I35" s="164">
        <v>0.20999999999999999</v>
      </c>
      <c r="J35" s="163">
        <f>ROUND(((SUM(BE138:BE1037))*I35),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ROUND((SUM(BF138:BF1037)),  2)</f>
        <v>0</v>
      </c>
      <c r="G36" s="38"/>
      <c r="H36" s="38"/>
      <c r="I36" s="164">
        <v>0.12</v>
      </c>
      <c r="J36" s="163">
        <f>ROUND(((SUM(BF138:BF1037))*I36),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ROUND((SUM(BG138:BG1037)),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ROUND((SUM(BH138:BH1037)),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ROUND((SUM(BI138:BI1037)),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001 - Objekt H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100</v>
      </c>
      <c r="D96" s="185"/>
      <c r="E96" s="185"/>
      <c r="F96" s="185"/>
      <c r="G96" s="185"/>
      <c r="H96" s="185"/>
      <c r="I96" s="185"/>
      <c r="J96" s="186" t="s">
        <v>101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102</v>
      </c>
      <c r="D98" s="40"/>
      <c r="E98" s="40"/>
      <c r="F98" s="40"/>
      <c r="G98" s="40"/>
      <c r="H98" s="40"/>
      <c r="I98" s="40"/>
      <c r="J98" s="110">
        <f>J138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103</v>
      </c>
    </row>
    <row r="99" s="9" customFormat="1" ht="24.96" customHeight="1">
      <c r="A99" s="9"/>
      <c r="B99" s="188"/>
      <c r="C99" s="189"/>
      <c r="D99" s="190" t="s">
        <v>104</v>
      </c>
      <c r="E99" s="191"/>
      <c r="F99" s="191"/>
      <c r="G99" s="191"/>
      <c r="H99" s="191"/>
      <c r="I99" s="191"/>
      <c r="J99" s="192">
        <f>J139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105</v>
      </c>
      <c r="E100" s="196"/>
      <c r="F100" s="196"/>
      <c r="G100" s="196"/>
      <c r="H100" s="196"/>
      <c r="I100" s="196"/>
      <c r="J100" s="197">
        <f>J140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106</v>
      </c>
      <c r="E101" s="196"/>
      <c r="F101" s="196"/>
      <c r="G101" s="196"/>
      <c r="H101" s="196"/>
      <c r="I101" s="196"/>
      <c r="J101" s="197">
        <f>J156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107</v>
      </c>
      <c r="E102" s="196"/>
      <c r="F102" s="196"/>
      <c r="G102" s="196"/>
      <c r="H102" s="196"/>
      <c r="I102" s="196"/>
      <c r="J102" s="197">
        <f>J173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108</v>
      </c>
      <c r="E103" s="196"/>
      <c r="F103" s="196"/>
      <c r="G103" s="196"/>
      <c r="H103" s="196"/>
      <c r="I103" s="196"/>
      <c r="J103" s="197">
        <f>J180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109</v>
      </c>
      <c r="E104" s="196"/>
      <c r="F104" s="196"/>
      <c r="G104" s="196"/>
      <c r="H104" s="196"/>
      <c r="I104" s="196"/>
      <c r="J104" s="197">
        <f>J223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110</v>
      </c>
      <c r="E105" s="196"/>
      <c r="F105" s="196"/>
      <c r="G105" s="196"/>
      <c r="H105" s="196"/>
      <c r="I105" s="196"/>
      <c r="J105" s="197">
        <f>J342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111</v>
      </c>
      <c r="E106" s="196"/>
      <c r="F106" s="196"/>
      <c r="G106" s="196"/>
      <c r="H106" s="196"/>
      <c r="I106" s="196"/>
      <c r="J106" s="197">
        <f>J386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8"/>
      <c r="C107" s="189"/>
      <c r="D107" s="190" t="s">
        <v>112</v>
      </c>
      <c r="E107" s="191"/>
      <c r="F107" s="191"/>
      <c r="G107" s="191"/>
      <c r="H107" s="191"/>
      <c r="I107" s="191"/>
      <c r="J107" s="192">
        <f>J390</f>
        <v>0</v>
      </c>
      <c r="K107" s="189"/>
      <c r="L107" s="19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4"/>
      <c r="C108" s="133"/>
      <c r="D108" s="195" t="s">
        <v>113</v>
      </c>
      <c r="E108" s="196"/>
      <c r="F108" s="196"/>
      <c r="G108" s="196"/>
      <c r="H108" s="196"/>
      <c r="I108" s="196"/>
      <c r="J108" s="197">
        <f>J391</f>
        <v>0</v>
      </c>
      <c r="K108" s="133"/>
      <c r="L108" s="19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33"/>
      <c r="D109" s="195" t="s">
        <v>114</v>
      </c>
      <c r="E109" s="196"/>
      <c r="F109" s="196"/>
      <c r="G109" s="196"/>
      <c r="H109" s="196"/>
      <c r="I109" s="196"/>
      <c r="J109" s="197">
        <f>J464</f>
        <v>0</v>
      </c>
      <c r="K109" s="133"/>
      <c r="L109" s="19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33"/>
      <c r="D110" s="195" t="s">
        <v>115</v>
      </c>
      <c r="E110" s="196"/>
      <c r="F110" s="196"/>
      <c r="G110" s="196"/>
      <c r="H110" s="196"/>
      <c r="I110" s="196"/>
      <c r="J110" s="197">
        <f>J488</f>
        <v>0</v>
      </c>
      <c r="K110" s="133"/>
      <c r="L110" s="19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33"/>
      <c r="D111" s="195" t="s">
        <v>116</v>
      </c>
      <c r="E111" s="196"/>
      <c r="F111" s="196"/>
      <c r="G111" s="196"/>
      <c r="H111" s="196"/>
      <c r="I111" s="196"/>
      <c r="J111" s="197">
        <f>J492</f>
        <v>0</v>
      </c>
      <c r="K111" s="133"/>
      <c r="L111" s="19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33"/>
      <c r="D112" s="195" t="s">
        <v>117</v>
      </c>
      <c r="E112" s="196"/>
      <c r="F112" s="196"/>
      <c r="G112" s="196"/>
      <c r="H112" s="196"/>
      <c r="I112" s="196"/>
      <c r="J112" s="197">
        <f>J843</f>
        <v>0</v>
      </c>
      <c r="K112" s="133"/>
      <c r="L112" s="19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33"/>
      <c r="D113" s="195" t="s">
        <v>118</v>
      </c>
      <c r="E113" s="196"/>
      <c r="F113" s="196"/>
      <c r="G113" s="196"/>
      <c r="H113" s="196"/>
      <c r="I113" s="196"/>
      <c r="J113" s="197">
        <f>J919</f>
        <v>0</v>
      </c>
      <c r="K113" s="133"/>
      <c r="L113" s="19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33"/>
      <c r="D114" s="195" t="s">
        <v>119</v>
      </c>
      <c r="E114" s="196"/>
      <c r="F114" s="196"/>
      <c r="G114" s="196"/>
      <c r="H114" s="196"/>
      <c r="I114" s="196"/>
      <c r="J114" s="197">
        <f>J995</f>
        <v>0</v>
      </c>
      <c r="K114" s="133"/>
      <c r="L114" s="19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33"/>
      <c r="D115" s="195" t="s">
        <v>120</v>
      </c>
      <c r="E115" s="196"/>
      <c r="F115" s="196"/>
      <c r="G115" s="196"/>
      <c r="H115" s="196"/>
      <c r="I115" s="196"/>
      <c r="J115" s="197">
        <f>J1010</f>
        <v>0</v>
      </c>
      <c r="K115" s="133"/>
      <c r="L115" s="19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8"/>
      <c r="C116" s="189"/>
      <c r="D116" s="190" t="s">
        <v>121</v>
      </c>
      <c r="E116" s="191"/>
      <c r="F116" s="191"/>
      <c r="G116" s="191"/>
      <c r="H116" s="191"/>
      <c r="I116" s="191"/>
      <c r="J116" s="192">
        <f>J1029</f>
        <v>0</v>
      </c>
      <c r="K116" s="189"/>
      <c r="L116" s="193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66"/>
      <c r="C118" s="67"/>
      <c r="D118" s="67"/>
      <c r="E118" s="67"/>
      <c r="F118" s="67"/>
      <c r="G118" s="67"/>
      <c r="H118" s="67"/>
      <c r="I118" s="67"/>
      <c r="J118" s="67"/>
      <c r="K118" s="67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22" s="2" customFormat="1" ht="6.96" customHeight="1">
      <c r="A122" s="38"/>
      <c r="B122" s="68"/>
      <c r="C122" s="69"/>
      <c r="D122" s="69"/>
      <c r="E122" s="69"/>
      <c r="F122" s="69"/>
      <c r="G122" s="69"/>
      <c r="H122" s="69"/>
      <c r="I122" s="69"/>
      <c r="J122" s="69"/>
      <c r="K122" s="69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4.96" customHeight="1">
      <c r="A123" s="38"/>
      <c r="B123" s="39"/>
      <c r="C123" s="23" t="s">
        <v>122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183" t="str">
        <f>E7</f>
        <v>Bílina - oprava střech objektů bývalého pivovaru - rev 07.05.25</v>
      </c>
      <c r="F126" s="32"/>
      <c r="G126" s="32"/>
      <c r="H126" s="32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" customFormat="1" ht="12" customHeight="1">
      <c r="B127" s="21"/>
      <c r="C127" s="32" t="s">
        <v>95</v>
      </c>
      <c r="D127" s="22"/>
      <c r="E127" s="22"/>
      <c r="F127" s="22"/>
      <c r="G127" s="22"/>
      <c r="H127" s="22"/>
      <c r="I127" s="22"/>
      <c r="J127" s="22"/>
      <c r="K127" s="22"/>
      <c r="L127" s="20"/>
    </row>
    <row r="128" s="2" customFormat="1" ht="16.5" customHeight="1">
      <c r="A128" s="38"/>
      <c r="B128" s="39"/>
      <c r="C128" s="40"/>
      <c r="D128" s="40"/>
      <c r="E128" s="183" t="s">
        <v>96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97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E11</f>
        <v>001 - Objekt H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F14</f>
        <v xml:space="preserve"> </v>
      </c>
      <c r="G132" s="40"/>
      <c r="H132" s="40"/>
      <c r="I132" s="32" t="s">
        <v>22</v>
      </c>
      <c r="J132" s="79" t="str">
        <f>IF(J14="","",J14)</f>
        <v>22. 11. 2024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E17</f>
        <v xml:space="preserve"> </v>
      </c>
      <c r="G134" s="40"/>
      <c r="H134" s="40"/>
      <c r="I134" s="32" t="s">
        <v>29</v>
      </c>
      <c r="J134" s="36" t="str">
        <f>E23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27</v>
      </c>
      <c r="D135" s="40"/>
      <c r="E135" s="40"/>
      <c r="F135" s="27" t="str">
        <f>IF(E20="","",E20)</f>
        <v>Vyplň údaj</v>
      </c>
      <c r="G135" s="40"/>
      <c r="H135" s="40"/>
      <c r="I135" s="32" t="s">
        <v>31</v>
      </c>
      <c r="J135" s="36" t="str">
        <f>E26</f>
        <v xml:space="preserve"> 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99"/>
      <c r="B137" s="200"/>
      <c r="C137" s="201" t="s">
        <v>123</v>
      </c>
      <c r="D137" s="202" t="s">
        <v>58</v>
      </c>
      <c r="E137" s="202" t="s">
        <v>54</v>
      </c>
      <c r="F137" s="202" t="s">
        <v>55</v>
      </c>
      <c r="G137" s="202" t="s">
        <v>124</v>
      </c>
      <c r="H137" s="202" t="s">
        <v>125</v>
      </c>
      <c r="I137" s="202" t="s">
        <v>126</v>
      </c>
      <c r="J137" s="202" t="s">
        <v>101</v>
      </c>
      <c r="K137" s="203" t="s">
        <v>127</v>
      </c>
      <c r="L137" s="204"/>
      <c r="M137" s="100" t="s">
        <v>1</v>
      </c>
      <c r="N137" s="101" t="s">
        <v>37</v>
      </c>
      <c r="O137" s="101" t="s">
        <v>128</v>
      </c>
      <c r="P137" s="101" t="s">
        <v>129</v>
      </c>
      <c r="Q137" s="101" t="s">
        <v>130</v>
      </c>
      <c r="R137" s="101" t="s">
        <v>131</v>
      </c>
      <c r="S137" s="101" t="s">
        <v>132</v>
      </c>
      <c r="T137" s="102" t="s">
        <v>133</v>
      </c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</row>
    <row r="138" s="2" customFormat="1" ht="22.8" customHeight="1">
      <c r="A138" s="38"/>
      <c r="B138" s="39"/>
      <c r="C138" s="107" t="s">
        <v>134</v>
      </c>
      <c r="D138" s="40"/>
      <c r="E138" s="40"/>
      <c r="F138" s="40"/>
      <c r="G138" s="40"/>
      <c r="H138" s="40"/>
      <c r="I138" s="40"/>
      <c r="J138" s="205">
        <f>BK138</f>
        <v>0</v>
      </c>
      <c r="K138" s="40"/>
      <c r="L138" s="44"/>
      <c r="M138" s="103"/>
      <c r="N138" s="206"/>
      <c r="O138" s="104"/>
      <c r="P138" s="207">
        <f>P139+P390+P1029</f>
        <v>0</v>
      </c>
      <c r="Q138" s="104"/>
      <c r="R138" s="207">
        <f>R139+R390+R1029</f>
        <v>108.98205131</v>
      </c>
      <c r="S138" s="104"/>
      <c r="T138" s="208">
        <f>T139+T390+T1029</f>
        <v>79.663798299999996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72</v>
      </c>
      <c r="AU138" s="17" t="s">
        <v>103</v>
      </c>
      <c r="BK138" s="209">
        <f>BK139+BK390+BK1029</f>
        <v>0</v>
      </c>
    </row>
    <row r="139" s="12" customFormat="1" ht="25.92" customHeight="1">
      <c r="A139" s="12"/>
      <c r="B139" s="210"/>
      <c r="C139" s="211"/>
      <c r="D139" s="212" t="s">
        <v>72</v>
      </c>
      <c r="E139" s="213" t="s">
        <v>135</v>
      </c>
      <c r="F139" s="213" t="s">
        <v>136</v>
      </c>
      <c r="G139" s="211"/>
      <c r="H139" s="211"/>
      <c r="I139" s="214"/>
      <c r="J139" s="215">
        <f>BK139</f>
        <v>0</v>
      </c>
      <c r="K139" s="211"/>
      <c r="L139" s="216"/>
      <c r="M139" s="217"/>
      <c r="N139" s="218"/>
      <c r="O139" s="218"/>
      <c r="P139" s="219">
        <f>P140+P156+P173+P180+P223+P342+P386</f>
        <v>0</v>
      </c>
      <c r="Q139" s="218"/>
      <c r="R139" s="219">
        <f>R140+R156+R173+R180+R223+R342+R386</f>
        <v>62.372329270000002</v>
      </c>
      <c r="S139" s="218"/>
      <c r="T139" s="220">
        <f>T140+T156+T173+T180+T223+T342+T386</f>
        <v>47.630742999999995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80</v>
      </c>
      <c r="AT139" s="222" t="s">
        <v>72</v>
      </c>
      <c r="AU139" s="222" t="s">
        <v>73</v>
      </c>
      <c r="AY139" s="221" t="s">
        <v>137</v>
      </c>
      <c r="BK139" s="223">
        <f>BK140+BK156+BK173+BK180+BK223+BK342+BK386</f>
        <v>0</v>
      </c>
    </row>
    <row r="140" s="12" customFormat="1" ht="22.8" customHeight="1">
      <c r="A140" s="12"/>
      <c r="B140" s="210"/>
      <c r="C140" s="211"/>
      <c r="D140" s="212" t="s">
        <v>72</v>
      </c>
      <c r="E140" s="224" t="s">
        <v>80</v>
      </c>
      <c r="F140" s="224" t="s">
        <v>138</v>
      </c>
      <c r="G140" s="211"/>
      <c r="H140" s="211"/>
      <c r="I140" s="214"/>
      <c r="J140" s="225">
        <f>BK140</f>
        <v>0</v>
      </c>
      <c r="K140" s="211"/>
      <c r="L140" s="216"/>
      <c r="M140" s="217"/>
      <c r="N140" s="218"/>
      <c r="O140" s="218"/>
      <c r="P140" s="219">
        <f>SUM(P141:P155)</f>
        <v>0</v>
      </c>
      <c r="Q140" s="218"/>
      <c r="R140" s="219">
        <f>SUM(R141:R155)</f>
        <v>0</v>
      </c>
      <c r="S140" s="218"/>
      <c r="T140" s="220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1" t="s">
        <v>80</v>
      </c>
      <c r="AT140" s="222" t="s">
        <v>72</v>
      </c>
      <c r="AU140" s="222" t="s">
        <v>80</v>
      </c>
      <c r="AY140" s="221" t="s">
        <v>137</v>
      </c>
      <c r="BK140" s="223">
        <f>SUM(BK141:BK155)</f>
        <v>0</v>
      </c>
    </row>
    <row r="141" s="2" customFormat="1" ht="33" customHeight="1">
      <c r="A141" s="38"/>
      <c r="B141" s="39"/>
      <c r="C141" s="226" t="s">
        <v>80</v>
      </c>
      <c r="D141" s="226" t="s">
        <v>139</v>
      </c>
      <c r="E141" s="227" t="s">
        <v>140</v>
      </c>
      <c r="F141" s="228" t="s">
        <v>141</v>
      </c>
      <c r="G141" s="229" t="s">
        <v>142</v>
      </c>
      <c r="H141" s="230">
        <v>200</v>
      </c>
      <c r="I141" s="231"/>
      <c r="J141" s="232">
        <f>ROUND(I141*H141,2)</f>
        <v>0</v>
      </c>
      <c r="K141" s="228" t="s">
        <v>143</v>
      </c>
      <c r="L141" s="44"/>
      <c r="M141" s="233" t="s">
        <v>1</v>
      </c>
      <c r="N141" s="234" t="s">
        <v>38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144</v>
      </c>
      <c r="AT141" s="237" t="s">
        <v>139</v>
      </c>
      <c r="AU141" s="237" t="s">
        <v>82</v>
      </c>
      <c r="AY141" s="17" t="s">
        <v>137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80</v>
      </c>
      <c r="BK141" s="238">
        <f>ROUND(I141*H141,2)</f>
        <v>0</v>
      </c>
      <c r="BL141" s="17" t="s">
        <v>144</v>
      </c>
      <c r="BM141" s="237" t="s">
        <v>145</v>
      </c>
    </row>
    <row r="142" s="2" customFormat="1">
      <c r="A142" s="38"/>
      <c r="B142" s="39"/>
      <c r="C142" s="40"/>
      <c r="D142" s="239" t="s">
        <v>146</v>
      </c>
      <c r="E142" s="40"/>
      <c r="F142" s="240" t="s">
        <v>147</v>
      </c>
      <c r="G142" s="40"/>
      <c r="H142" s="40"/>
      <c r="I142" s="241"/>
      <c r="J142" s="40"/>
      <c r="K142" s="40"/>
      <c r="L142" s="44"/>
      <c r="M142" s="242"/>
      <c r="N142" s="243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146</v>
      </c>
      <c r="AU142" s="17" t="s">
        <v>82</v>
      </c>
    </row>
    <row r="143" s="2" customFormat="1">
      <c r="A143" s="38"/>
      <c r="B143" s="39"/>
      <c r="C143" s="40"/>
      <c r="D143" s="244" t="s">
        <v>148</v>
      </c>
      <c r="E143" s="40"/>
      <c r="F143" s="245" t="s">
        <v>149</v>
      </c>
      <c r="G143" s="40"/>
      <c r="H143" s="40"/>
      <c r="I143" s="241"/>
      <c r="J143" s="40"/>
      <c r="K143" s="40"/>
      <c r="L143" s="44"/>
      <c r="M143" s="242"/>
      <c r="N143" s="243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148</v>
      </c>
      <c r="AU143" s="17" t="s">
        <v>82</v>
      </c>
    </row>
    <row r="144" s="13" customFormat="1">
      <c r="A144" s="13"/>
      <c r="B144" s="246"/>
      <c r="C144" s="247"/>
      <c r="D144" s="239" t="s">
        <v>150</v>
      </c>
      <c r="E144" s="248" t="s">
        <v>1</v>
      </c>
      <c r="F144" s="249" t="s">
        <v>151</v>
      </c>
      <c r="G144" s="247"/>
      <c r="H144" s="248" t="s">
        <v>1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150</v>
      </c>
      <c r="AU144" s="255" t="s">
        <v>82</v>
      </c>
      <c r="AV144" s="13" t="s">
        <v>80</v>
      </c>
      <c r="AW144" s="13" t="s">
        <v>30</v>
      </c>
      <c r="AX144" s="13" t="s">
        <v>73</v>
      </c>
      <c r="AY144" s="255" t="s">
        <v>137</v>
      </c>
    </row>
    <row r="145" s="14" customFormat="1">
      <c r="A145" s="14"/>
      <c r="B145" s="256"/>
      <c r="C145" s="257"/>
      <c r="D145" s="239" t="s">
        <v>150</v>
      </c>
      <c r="E145" s="258" t="s">
        <v>1</v>
      </c>
      <c r="F145" s="259" t="s">
        <v>152</v>
      </c>
      <c r="G145" s="257"/>
      <c r="H145" s="260">
        <v>200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150</v>
      </c>
      <c r="AU145" s="266" t="s">
        <v>82</v>
      </c>
      <c r="AV145" s="14" t="s">
        <v>82</v>
      </c>
      <c r="AW145" s="14" t="s">
        <v>30</v>
      </c>
      <c r="AX145" s="14" t="s">
        <v>73</v>
      </c>
      <c r="AY145" s="266" t="s">
        <v>137</v>
      </c>
    </row>
    <row r="146" s="15" customFormat="1">
      <c r="A146" s="15"/>
      <c r="B146" s="267"/>
      <c r="C146" s="268"/>
      <c r="D146" s="239" t="s">
        <v>150</v>
      </c>
      <c r="E146" s="269" t="s">
        <v>1</v>
      </c>
      <c r="F146" s="270" t="s">
        <v>153</v>
      </c>
      <c r="G146" s="268"/>
      <c r="H146" s="271">
        <v>200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150</v>
      </c>
      <c r="AU146" s="277" t="s">
        <v>82</v>
      </c>
      <c r="AV146" s="15" t="s">
        <v>144</v>
      </c>
      <c r="AW146" s="15" t="s">
        <v>30</v>
      </c>
      <c r="AX146" s="15" t="s">
        <v>80</v>
      </c>
      <c r="AY146" s="277" t="s">
        <v>137</v>
      </c>
    </row>
    <row r="147" s="2" customFormat="1" ht="24.15" customHeight="1">
      <c r="A147" s="38"/>
      <c r="B147" s="39"/>
      <c r="C147" s="226" t="s">
        <v>82</v>
      </c>
      <c r="D147" s="226" t="s">
        <v>139</v>
      </c>
      <c r="E147" s="227" t="s">
        <v>154</v>
      </c>
      <c r="F147" s="228" t="s">
        <v>155</v>
      </c>
      <c r="G147" s="229" t="s">
        <v>142</v>
      </c>
      <c r="H147" s="230">
        <v>200</v>
      </c>
      <c r="I147" s="231"/>
      <c r="J147" s="232">
        <f>ROUND(I147*H147,2)</f>
        <v>0</v>
      </c>
      <c r="K147" s="228" t="s">
        <v>143</v>
      </c>
      <c r="L147" s="44"/>
      <c r="M147" s="233" t="s">
        <v>1</v>
      </c>
      <c r="N147" s="234" t="s">
        <v>38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144</v>
      </c>
      <c r="AT147" s="237" t="s">
        <v>139</v>
      </c>
      <c r="AU147" s="237" t="s">
        <v>82</v>
      </c>
      <c r="AY147" s="17" t="s">
        <v>137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80</v>
      </c>
      <c r="BK147" s="238">
        <f>ROUND(I147*H147,2)</f>
        <v>0</v>
      </c>
      <c r="BL147" s="17" t="s">
        <v>144</v>
      </c>
      <c r="BM147" s="237" t="s">
        <v>156</v>
      </c>
    </row>
    <row r="148" s="2" customFormat="1">
      <c r="A148" s="38"/>
      <c r="B148" s="39"/>
      <c r="C148" s="40"/>
      <c r="D148" s="239" t="s">
        <v>146</v>
      </c>
      <c r="E148" s="40"/>
      <c r="F148" s="240" t="s">
        <v>157</v>
      </c>
      <c r="G148" s="40"/>
      <c r="H148" s="40"/>
      <c r="I148" s="241"/>
      <c r="J148" s="40"/>
      <c r="K148" s="40"/>
      <c r="L148" s="44"/>
      <c r="M148" s="242"/>
      <c r="N148" s="243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146</v>
      </c>
      <c r="AU148" s="17" t="s">
        <v>82</v>
      </c>
    </row>
    <row r="149" s="2" customFormat="1">
      <c r="A149" s="38"/>
      <c r="B149" s="39"/>
      <c r="C149" s="40"/>
      <c r="D149" s="244" t="s">
        <v>148</v>
      </c>
      <c r="E149" s="40"/>
      <c r="F149" s="245" t="s">
        <v>158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82</v>
      </c>
    </row>
    <row r="150" s="2" customFormat="1" ht="24.15" customHeight="1">
      <c r="A150" s="38"/>
      <c r="B150" s="39"/>
      <c r="C150" s="226" t="s">
        <v>159</v>
      </c>
      <c r="D150" s="226" t="s">
        <v>139</v>
      </c>
      <c r="E150" s="227" t="s">
        <v>160</v>
      </c>
      <c r="F150" s="228" t="s">
        <v>161</v>
      </c>
      <c r="G150" s="229" t="s">
        <v>142</v>
      </c>
      <c r="H150" s="230">
        <v>1000</v>
      </c>
      <c r="I150" s="231"/>
      <c r="J150" s="232">
        <f>ROUND(I150*H150,2)</f>
        <v>0</v>
      </c>
      <c r="K150" s="228" t="s">
        <v>143</v>
      </c>
      <c r="L150" s="44"/>
      <c r="M150" s="233" t="s">
        <v>1</v>
      </c>
      <c r="N150" s="234" t="s">
        <v>38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144</v>
      </c>
      <c r="AT150" s="237" t="s">
        <v>139</v>
      </c>
      <c r="AU150" s="237" t="s">
        <v>82</v>
      </c>
      <c r="AY150" s="17" t="s">
        <v>137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80</v>
      </c>
      <c r="BK150" s="238">
        <f>ROUND(I150*H150,2)</f>
        <v>0</v>
      </c>
      <c r="BL150" s="17" t="s">
        <v>144</v>
      </c>
      <c r="BM150" s="237" t="s">
        <v>162</v>
      </c>
    </row>
    <row r="151" s="2" customFormat="1">
      <c r="A151" s="38"/>
      <c r="B151" s="39"/>
      <c r="C151" s="40"/>
      <c r="D151" s="239" t="s">
        <v>146</v>
      </c>
      <c r="E151" s="40"/>
      <c r="F151" s="240" t="s">
        <v>163</v>
      </c>
      <c r="G151" s="40"/>
      <c r="H151" s="40"/>
      <c r="I151" s="241"/>
      <c r="J151" s="40"/>
      <c r="K151" s="40"/>
      <c r="L151" s="44"/>
      <c r="M151" s="242"/>
      <c r="N151" s="243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146</v>
      </c>
      <c r="AU151" s="17" t="s">
        <v>82</v>
      </c>
    </row>
    <row r="152" s="2" customFormat="1">
      <c r="A152" s="38"/>
      <c r="B152" s="39"/>
      <c r="C152" s="40"/>
      <c r="D152" s="244" t="s">
        <v>148</v>
      </c>
      <c r="E152" s="40"/>
      <c r="F152" s="245" t="s">
        <v>164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148</v>
      </c>
      <c r="AU152" s="17" t="s">
        <v>82</v>
      </c>
    </row>
    <row r="153" s="14" customFormat="1">
      <c r="A153" s="14"/>
      <c r="B153" s="256"/>
      <c r="C153" s="257"/>
      <c r="D153" s="239" t="s">
        <v>150</v>
      </c>
      <c r="E153" s="257"/>
      <c r="F153" s="259" t="s">
        <v>165</v>
      </c>
      <c r="G153" s="257"/>
      <c r="H153" s="260">
        <v>1000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150</v>
      </c>
      <c r="AU153" s="266" t="s">
        <v>82</v>
      </c>
      <c r="AV153" s="14" t="s">
        <v>82</v>
      </c>
      <c r="AW153" s="14" t="s">
        <v>4</v>
      </c>
      <c r="AX153" s="14" t="s">
        <v>80</v>
      </c>
      <c r="AY153" s="266" t="s">
        <v>137</v>
      </c>
    </row>
    <row r="154" s="2" customFormat="1" ht="24.15" customHeight="1">
      <c r="A154" s="38"/>
      <c r="B154" s="39"/>
      <c r="C154" s="278" t="s">
        <v>144</v>
      </c>
      <c r="D154" s="278" t="s">
        <v>166</v>
      </c>
      <c r="E154" s="279" t="s">
        <v>167</v>
      </c>
      <c r="F154" s="280" t="s">
        <v>168</v>
      </c>
      <c r="G154" s="281" t="s">
        <v>169</v>
      </c>
      <c r="H154" s="282">
        <v>1</v>
      </c>
      <c r="I154" s="283"/>
      <c r="J154" s="284">
        <f>ROUND(I154*H154,2)</f>
        <v>0</v>
      </c>
      <c r="K154" s="280" t="s">
        <v>143</v>
      </c>
      <c r="L154" s="285"/>
      <c r="M154" s="286" t="s">
        <v>1</v>
      </c>
      <c r="N154" s="287" t="s">
        <v>38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170</v>
      </c>
      <c r="AT154" s="237" t="s">
        <v>166</v>
      </c>
      <c r="AU154" s="237" t="s">
        <v>82</v>
      </c>
      <c r="AY154" s="17" t="s">
        <v>137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80</v>
      </c>
      <c r="BK154" s="238">
        <f>ROUND(I154*H154,2)</f>
        <v>0</v>
      </c>
      <c r="BL154" s="17" t="s">
        <v>144</v>
      </c>
      <c r="BM154" s="237" t="s">
        <v>171</v>
      </c>
    </row>
    <row r="155" s="2" customFormat="1">
      <c r="A155" s="38"/>
      <c r="B155" s="39"/>
      <c r="C155" s="40"/>
      <c r="D155" s="239" t="s">
        <v>146</v>
      </c>
      <c r="E155" s="40"/>
      <c r="F155" s="240" t="s">
        <v>168</v>
      </c>
      <c r="G155" s="40"/>
      <c r="H155" s="40"/>
      <c r="I155" s="241"/>
      <c r="J155" s="40"/>
      <c r="K155" s="40"/>
      <c r="L155" s="44"/>
      <c r="M155" s="242"/>
      <c r="N155" s="243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146</v>
      </c>
      <c r="AU155" s="17" t="s">
        <v>82</v>
      </c>
    </row>
    <row r="156" s="12" customFormat="1" ht="22.8" customHeight="1">
      <c r="A156" s="12"/>
      <c r="B156" s="210"/>
      <c r="C156" s="211"/>
      <c r="D156" s="212" t="s">
        <v>72</v>
      </c>
      <c r="E156" s="224" t="s">
        <v>159</v>
      </c>
      <c r="F156" s="224" t="s">
        <v>172</v>
      </c>
      <c r="G156" s="211"/>
      <c r="H156" s="211"/>
      <c r="I156" s="214"/>
      <c r="J156" s="225">
        <f>BK156</f>
        <v>0</v>
      </c>
      <c r="K156" s="211"/>
      <c r="L156" s="216"/>
      <c r="M156" s="217"/>
      <c r="N156" s="218"/>
      <c r="O156" s="218"/>
      <c r="P156" s="219">
        <f>SUM(P157:P172)</f>
        <v>0</v>
      </c>
      <c r="Q156" s="218"/>
      <c r="R156" s="219">
        <f>SUM(R157:R172)</f>
        <v>15.0527306</v>
      </c>
      <c r="S156" s="218"/>
      <c r="T156" s="220">
        <f>SUM(T157:T172)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1" t="s">
        <v>80</v>
      </c>
      <c r="AT156" s="222" t="s">
        <v>72</v>
      </c>
      <c r="AU156" s="222" t="s">
        <v>80</v>
      </c>
      <c r="AY156" s="221" t="s">
        <v>137</v>
      </c>
      <c r="BK156" s="223">
        <f>SUM(BK157:BK172)</f>
        <v>0</v>
      </c>
    </row>
    <row r="157" s="2" customFormat="1" ht="33" customHeight="1">
      <c r="A157" s="38"/>
      <c r="B157" s="39"/>
      <c r="C157" s="226" t="s">
        <v>173</v>
      </c>
      <c r="D157" s="226" t="s">
        <v>139</v>
      </c>
      <c r="E157" s="227" t="s">
        <v>174</v>
      </c>
      <c r="F157" s="228" t="s">
        <v>175</v>
      </c>
      <c r="G157" s="229" t="s">
        <v>176</v>
      </c>
      <c r="H157" s="230">
        <v>1.9830000000000001</v>
      </c>
      <c r="I157" s="231"/>
      <c r="J157" s="232">
        <f>ROUND(I157*H157,2)</f>
        <v>0</v>
      </c>
      <c r="K157" s="228" t="s">
        <v>143</v>
      </c>
      <c r="L157" s="44"/>
      <c r="M157" s="233" t="s">
        <v>1</v>
      </c>
      <c r="N157" s="234" t="s">
        <v>38</v>
      </c>
      <c r="O157" s="91"/>
      <c r="P157" s="235">
        <f>O157*H157</f>
        <v>0</v>
      </c>
      <c r="Q157" s="235">
        <v>1.8702000000000001</v>
      </c>
      <c r="R157" s="235">
        <f>Q157*H157</f>
        <v>3.7086066000000004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144</v>
      </c>
      <c r="AT157" s="237" t="s">
        <v>139</v>
      </c>
      <c r="AU157" s="237" t="s">
        <v>82</v>
      </c>
      <c r="AY157" s="17" t="s">
        <v>137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80</v>
      </c>
      <c r="BK157" s="238">
        <f>ROUND(I157*H157,2)</f>
        <v>0</v>
      </c>
      <c r="BL157" s="17" t="s">
        <v>144</v>
      </c>
      <c r="BM157" s="237" t="s">
        <v>177</v>
      </c>
    </row>
    <row r="158" s="2" customFormat="1">
      <c r="A158" s="38"/>
      <c r="B158" s="39"/>
      <c r="C158" s="40"/>
      <c r="D158" s="239" t="s">
        <v>146</v>
      </c>
      <c r="E158" s="40"/>
      <c r="F158" s="240" t="s">
        <v>178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146</v>
      </c>
      <c r="AU158" s="17" t="s">
        <v>82</v>
      </c>
    </row>
    <row r="159" s="2" customFormat="1">
      <c r="A159" s="38"/>
      <c r="B159" s="39"/>
      <c r="C159" s="40"/>
      <c r="D159" s="244" t="s">
        <v>148</v>
      </c>
      <c r="E159" s="40"/>
      <c r="F159" s="245" t="s">
        <v>179</v>
      </c>
      <c r="G159" s="40"/>
      <c r="H159" s="40"/>
      <c r="I159" s="241"/>
      <c r="J159" s="40"/>
      <c r="K159" s="40"/>
      <c r="L159" s="44"/>
      <c r="M159" s="242"/>
      <c r="N159" s="243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148</v>
      </c>
      <c r="AU159" s="17" t="s">
        <v>82</v>
      </c>
    </row>
    <row r="160" s="13" customFormat="1">
      <c r="A160" s="13"/>
      <c r="B160" s="246"/>
      <c r="C160" s="247"/>
      <c r="D160" s="239" t="s">
        <v>150</v>
      </c>
      <c r="E160" s="248" t="s">
        <v>1</v>
      </c>
      <c r="F160" s="249" t="s">
        <v>180</v>
      </c>
      <c r="G160" s="247"/>
      <c r="H160" s="248" t="s">
        <v>1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150</v>
      </c>
      <c r="AU160" s="255" t="s">
        <v>82</v>
      </c>
      <c r="AV160" s="13" t="s">
        <v>80</v>
      </c>
      <c r="AW160" s="13" t="s">
        <v>30</v>
      </c>
      <c r="AX160" s="13" t="s">
        <v>73</v>
      </c>
      <c r="AY160" s="255" t="s">
        <v>137</v>
      </c>
    </row>
    <row r="161" s="14" customFormat="1">
      <c r="A161" s="14"/>
      <c r="B161" s="256"/>
      <c r="C161" s="257"/>
      <c r="D161" s="239" t="s">
        <v>150</v>
      </c>
      <c r="E161" s="258" t="s">
        <v>1</v>
      </c>
      <c r="F161" s="259" t="s">
        <v>181</v>
      </c>
      <c r="G161" s="257"/>
      <c r="H161" s="260">
        <v>1.9824999999999999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150</v>
      </c>
      <c r="AU161" s="266" t="s">
        <v>82</v>
      </c>
      <c r="AV161" s="14" t="s">
        <v>82</v>
      </c>
      <c r="AW161" s="14" t="s">
        <v>30</v>
      </c>
      <c r="AX161" s="14" t="s">
        <v>73</v>
      </c>
      <c r="AY161" s="266" t="s">
        <v>137</v>
      </c>
    </row>
    <row r="162" s="15" customFormat="1">
      <c r="A162" s="15"/>
      <c r="B162" s="267"/>
      <c r="C162" s="268"/>
      <c r="D162" s="239" t="s">
        <v>150</v>
      </c>
      <c r="E162" s="269" t="s">
        <v>1</v>
      </c>
      <c r="F162" s="270" t="s">
        <v>153</v>
      </c>
      <c r="G162" s="268"/>
      <c r="H162" s="271">
        <v>1.9824999999999999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150</v>
      </c>
      <c r="AU162" s="277" t="s">
        <v>82</v>
      </c>
      <c r="AV162" s="15" t="s">
        <v>144</v>
      </c>
      <c r="AW162" s="15" t="s">
        <v>30</v>
      </c>
      <c r="AX162" s="15" t="s">
        <v>80</v>
      </c>
      <c r="AY162" s="277" t="s">
        <v>137</v>
      </c>
    </row>
    <row r="163" s="2" customFormat="1" ht="16.5" customHeight="1">
      <c r="A163" s="38"/>
      <c r="B163" s="39"/>
      <c r="C163" s="226" t="s">
        <v>182</v>
      </c>
      <c r="D163" s="226" t="s">
        <v>139</v>
      </c>
      <c r="E163" s="227" t="s">
        <v>183</v>
      </c>
      <c r="F163" s="228" t="s">
        <v>184</v>
      </c>
      <c r="G163" s="229" t="s">
        <v>185</v>
      </c>
      <c r="H163" s="230">
        <v>33.020000000000003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38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144</v>
      </c>
      <c r="AT163" s="237" t="s">
        <v>139</v>
      </c>
      <c r="AU163" s="237" t="s">
        <v>82</v>
      </c>
      <c r="AY163" s="17" t="s">
        <v>137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80</v>
      </c>
      <c r="BK163" s="238">
        <f>ROUND(I163*H163,2)</f>
        <v>0</v>
      </c>
      <c r="BL163" s="17" t="s">
        <v>144</v>
      </c>
      <c r="BM163" s="237" t="s">
        <v>186</v>
      </c>
    </row>
    <row r="164" s="2" customFormat="1">
      <c r="A164" s="38"/>
      <c r="B164" s="39"/>
      <c r="C164" s="40"/>
      <c r="D164" s="239" t="s">
        <v>146</v>
      </c>
      <c r="E164" s="40"/>
      <c r="F164" s="240" t="s">
        <v>184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146</v>
      </c>
      <c r="AU164" s="17" t="s">
        <v>82</v>
      </c>
    </row>
    <row r="165" s="14" customFormat="1">
      <c r="A165" s="14"/>
      <c r="B165" s="256"/>
      <c r="C165" s="257"/>
      <c r="D165" s="239" t="s">
        <v>150</v>
      </c>
      <c r="E165" s="258" t="s">
        <v>1</v>
      </c>
      <c r="F165" s="259" t="s">
        <v>187</v>
      </c>
      <c r="G165" s="257"/>
      <c r="H165" s="260">
        <v>33.020000000000003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6" t="s">
        <v>150</v>
      </c>
      <c r="AU165" s="266" t="s">
        <v>82</v>
      </c>
      <c r="AV165" s="14" t="s">
        <v>82</v>
      </c>
      <c r="AW165" s="14" t="s">
        <v>30</v>
      </c>
      <c r="AX165" s="14" t="s">
        <v>73</v>
      </c>
      <c r="AY165" s="266" t="s">
        <v>137</v>
      </c>
    </row>
    <row r="166" s="15" customFormat="1">
      <c r="A166" s="15"/>
      <c r="B166" s="267"/>
      <c r="C166" s="268"/>
      <c r="D166" s="239" t="s">
        <v>150</v>
      </c>
      <c r="E166" s="269" t="s">
        <v>1</v>
      </c>
      <c r="F166" s="270" t="s">
        <v>153</v>
      </c>
      <c r="G166" s="268"/>
      <c r="H166" s="271">
        <v>33.020000000000003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7" t="s">
        <v>150</v>
      </c>
      <c r="AU166" s="277" t="s">
        <v>82</v>
      </c>
      <c r="AV166" s="15" t="s">
        <v>144</v>
      </c>
      <c r="AW166" s="15" t="s">
        <v>30</v>
      </c>
      <c r="AX166" s="15" t="s">
        <v>80</v>
      </c>
      <c r="AY166" s="277" t="s">
        <v>137</v>
      </c>
    </row>
    <row r="167" s="2" customFormat="1" ht="24.15" customHeight="1">
      <c r="A167" s="38"/>
      <c r="B167" s="39"/>
      <c r="C167" s="226" t="s">
        <v>188</v>
      </c>
      <c r="D167" s="226" t="s">
        <v>139</v>
      </c>
      <c r="E167" s="227" t="s">
        <v>189</v>
      </c>
      <c r="F167" s="228" t="s">
        <v>190</v>
      </c>
      <c r="G167" s="229" t="s">
        <v>176</v>
      </c>
      <c r="H167" s="230">
        <v>5.944</v>
      </c>
      <c r="I167" s="231"/>
      <c r="J167" s="232">
        <f>ROUND(I167*H167,2)</f>
        <v>0</v>
      </c>
      <c r="K167" s="228" t="s">
        <v>143</v>
      </c>
      <c r="L167" s="44"/>
      <c r="M167" s="233" t="s">
        <v>1</v>
      </c>
      <c r="N167" s="234" t="s">
        <v>38</v>
      </c>
      <c r="O167" s="91"/>
      <c r="P167" s="235">
        <f>O167*H167</f>
        <v>0</v>
      </c>
      <c r="Q167" s="235">
        <v>1.9085000000000001</v>
      </c>
      <c r="R167" s="235">
        <f>Q167*H167</f>
        <v>11.344124000000001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144</v>
      </c>
      <c r="AT167" s="237" t="s">
        <v>139</v>
      </c>
      <c r="AU167" s="237" t="s">
        <v>82</v>
      </c>
      <c r="AY167" s="17" t="s">
        <v>137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80</v>
      </c>
      <c r="BK167" s="238">
        <f>ROUND(I167*H167,2)</f>
        <v>0</v>
      </c>
      <c r="BL167" s="17" t="s">
        <v>144</v>
      </c>
      <c r="BM167" s="237" t="s">
        <v>191</v>
      </c>
    </row>
    <row r="168" s="2" customFormat="1">
      <c r="A168" s="38"/>
      <c r="B168" s="39"/>
      <c r="C168" s="40"/>
      <c r="D168" s="239" t="s">
        <v>146</v>
      </c>
      <c r="E168" s="40"/>
      <c r="F168" s="240" t="s">
        <v>192</v>
      </c>
      <c r="G168" s="40"/>
      <c r="H168" s="40"/>
      <c r="I168" s="241"/>
      <c r="J168" s="40"/>
      <c r="K168" s="40"/>
      <c r="L168" s="44"/>
      <c r="M168" s="242"/>
      <c r="N168" s="243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146</v>
      </c>
      <c r="AU168" s="17" t="s">
        <v>82</v>
      </c>
    </row>
    <row r="169" s="2" customFormat="1">
      <c r="A169" s="38"/>
      <c r="B169" s="39"/>
      <c r="C169" s="40"/>
      <c r="D169" s="244" t="s">
        <v>148</v>
      </c>
      <c r="E169" s="40"/>
      <c r="F169" s="245" t="s">
        <v>193</v>
      </c>
      <c r="G169" s="40"/>
      <c r="H169" s="40"/>
      <c r="I169" s="241"/>
      <c r="J169" s="40"/>
      <c r="K169" s="40"/>
      <c r="L169" s="44"/>
      <c r="M169" s="242"/>
      <c r="N169" s="243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148</v>
      </c>
      <c r="AU169" s="17" t="s">
        <v>82</v>
      </c>
    </row>
    <row r="170" s="13" customFormat="1">
      <c r="A170" s="13"/>
      <c r="B170" s="246"/>
      <c r="C170" s="247"/>
      <c r="D170" s="239" t="s">
        <v>150</v>
      </c>
      <c r="E170" s="248" t="s">
        <v>1</v>
      </c>
      <c r="F170" s="249" t="s">
        <v>194</v>
      </c>
      <c r="G170" s="247"/>
      <c r="H170" s="248" t="s">
        <v>1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150</v>
      </c>
      <c r="AU170" s="255" t="s">
        <v>82</v>
      </c>
      <c r="AV170" s="13" t="s">
        <v>80</v>
      </c>
      <c r="AW170" s="13" t="s">
        <v>30</v>
      </c>
      <c r="AX170" s="13" t="s">
        <v>73</v>
      </c>
      <c r="AY170" s="255" t="s">
        <v>137</v>
      </c>
    </row>
    <row r="171" s="14" customFormat="1">
      <c r="A171" s="14"/>
      <c r="B171" s="256"/>
      <c r="C171" s="257"/>
      <c r="D171" s="239" t="s">
        <v>150</v>
      </c>
      <c r="E171" s="258" t="s">
        <v>1</v>
      </c>
      <c r="F171" s="259" t="s">
        <v>195</v>
      </c>
      <c r="G171" s="257"/>
      <c r="H171" s="260">
        <v>5.944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150</v>
      </c>
      <c r="AU171" s="266" t="s">
        <v>82</v>
      </c>
      <c r="AV171" s="14" t="s">
        <v>82</v>
      </c>
      <c r="AW171" s="14" t="s">
        <v>30</v>
      </c>
      <c r="AX171" s="14" t="s">
        <v>73</v>
      </c>
      <c r="AY171" s="266" t="s">
        <v>137</v>
      </c>
    </row>
    <row r="172" s="15" customFormat="1">
      <c r="A172" s="15"/>
      <c r="B172" s="267"/>
      <c r="C172" s="268"/>
      <c r="D172" s="239" t="s">
        <v>150</v>
      </c>
      <c r="E172" s="269" t="s">
        <v>1</v>
      </c>
      <c r="F172" s="270" t="s">
        <v>153</v>
      </c>
      <c r="G172" s="268"/>
      <c r="H172" s="271">
        <v>5.944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150</v>
      </c>
      <c r="AU172" s="277" t="s">
        <v>82</v>
      </c>
      <c r="AV172" s="15" t="s">
        <v>144</v>
      </c>
      <c r="AW172" s="15" t="s">
        <v>30</v>
      </c>
      <c r="AX172" s="15" t="s">
        <v>80</v>
      </c>
      <c r="AY172" s="277" t="s">
        <v>137</v>
      </c>
    </row>
    <row r="173" s="12" customFormat="1" ht="22.8" customHeight="1">
      <c r="A173" s="12"/>
      <c r="B173" s="210"/>
      <c r="C173" s="211"/>
      <c r="D173" s="212" t="s">
        <v>72</v>
      </c>
      <c r="E173" s="224" t="s">
        <v>144</v>
      </c>
      <c r="F173" s="224" t="s">
        <v>196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SUM(P174:P179)</f>
        <v>0</v>
      </c>
      <c r="Q173" s="218"/>
      <c r="R173" s="219">
        <f>SUM(R174:R179)</f>
        <v>2.6352000000000002</v>
      </c>
      <c r="S173" s="218"/>
      <c r="T173" s="22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80</v>
      </c>
      <c r="AT173" s="222" t="s">
        <v>72</v>
      </c>
      <c r="AU173" s="222" t="s">
        <v>80</v>
      </c>
      <c r="AY173" s="221" t="s">
        <v>137</v>
      </c>
      <c r="BK173" s="223">
        <f>SUM(BK174:BK179)</f>
        <v>0</v>
      </c>
    </row>
    <row r="174" s="2" customFormat="1" ht="21.75" customHeight="1">
      <c r="A174" s="38"/>
      <c r="B174" s="39"/>
      <c r="C174" s="226" t="s">
        <v>170</v>
      </c>
      <c r="D174" s="226" t="s">
        <v>139</v>
      </c>
      <c r="E174" s="227" t="s">
        <v>197</v>
      </c>
      <c r="F174" s="228" t="s">
        <v>198</v>
      </c>
      <c r="G174" s="229" t="s">
        <v>199</v>
      </c>
      <c r="H174" s="230">
        <v>32</v>
      </c>
      <c r="I174" s="231"/>
      <c r="J174" s="232">
        <f>ROUND(I174*H174,2)</f>
        <v>0</v>
      </c>
      <c r="K174" s="228" t="s">
        <v>143</v>
      </c>
      <c r="L174" s="44"/>
      <c r="M174" s="233" t="s">
        <v>1</v>
      </c>
      <c r="N174" s="234" t="s">
        <v>38</v>
      </c>
      <c r="O174" s="91"/>
      <c r="P174" s="235">
        <f>O174*H174</f>
        <v>0</v>
      </c>
      <c r="Q174" s="235">
        <v>0.082350000000000007</v>
      </c>
      <c r="R174" s="235">
        <f>Q174*H174</f>
        <v>2.6352000000000002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144</v>
      </c>
      <c r="AT174" s="237" t="s">
        <v>139</v>
      </c>
      <c r="AU174" s="237" t="s">
        <v>82</v>
      </c>
      <c r="AY174" s="17" t="s">
        <v>137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80</v>
      </c>
      <c r="BK174" s="238">
        <f>ROUND(I174*H174,2)</f>
        <v>0</v>
      </c>
      <c r="BL174" s="17" t="s">
        <v>144</v>
      </c>
      <c r="BM174" s="237" t="s">
        <v>200</v>
      </c>
    </row>
    <row r="175" s="2" customFormat="1">
      <c r="A175" s="38"/>
      <c r="B175" s="39"/>
      <c r="C175" s="40"/>
      <c r="D175" s="239" t="s">
        <v>146</v>
      </c>
      <c r="E175" s="40"/>
      <c r="F175" s="240" t="s">
        <v>201</v>
      </c>
      <c r="G175" s="40"/>
      <c r="H175" s="40"/>
      <c r="I175" s="241"/>
      <c r="J175" s="40"/>
      <c r="K175" s="40"/>
      <c r="L175" s="44"/>
      <c r="M175" s="242"/>
      <c r="N175" s="243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146</v>
      </c>
      <c r="AU175" s="17" t="s">
        <v>82</v>
      </c>
    </row>
    <row r="176" s="2" customFormat="1">
      <c r="A176" s="38"/>
      <c r="B176" s="39"/>
      <c r="C176" s="40"/>
      <c r="D176" s="244" t="s">
        <v>148</v>
      </c>
      <c r="E176" s="40"/>
      <c r="F176" s="245" t="s">
        <v>202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148</v>
      </c>
      <c r="AU176" s="17" t="s">
        <v>82</v>
      </c>
    </row>
    <row r="177" s="13" customFormat="1">
      <c r="A177" s="13"/>
      <c r="B177" s="246"/>
      <c r="C177" s="247"/>
      <c r="D177" s="239" t="s">
        <v>150</v>
      </c>
      <c r="E177" s="248" t="s">
        <v>1</v>
      </c>
      <c r="F177" s="249" t="s">
        <v>203</v>
      </c>
      <c r="G177" s="247"/>
      <c r="H177" s="248" t="s">
        <v>1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150</v>
      </c>
      <c r="AU177" s="255" t="s">
        <v>82</v>
      </c>
      <c r="AV177" s="13" t="s">
        <v>80</v>
      </c>
      <c r="AW177" s="13" t="s">
        <v>30</v>
      </c>
      <c r="AX177" s="13" t="s">
        <v>73</v>
      </c>
      <c r="AY177" s="255" t="s">
        <v>137</v>
      </c>
    </row>
    <row r="178" s="14" customFormat="1">
      <c r="A178" s="14"/>
      <c r="B178" s="256"/>
      <c r="C178" s="257"/>
      <c r="D178" s="239" t="s">
        <v>150</v>
      </c>
      <c r="E178" s="258" t="s">
        <v>1</v>
      </c>
      <c r="F178" s="259" t="s">
        <v>204</v>
      </c>
      <c r="G178" s="257"/>
      <c r="H178" s="260">
        <v>32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150</v>
      </c>
      <c r="AU178" s="266" t="s">
        <v>82</v>
      </c>
      <c r="AV178" s="14" t="s">
        <v>82</v>
      </c>
      <c r="AW178" s="14" t="s">
        <v>30</v>
      </c>
      <c r="AX178" s="14" t="s">
        <v>73</v>
      </c>
      <c r="AY178" s="266" t="s">
        <v>137</v>
      </c>
    </row>
    <row r="179" s="15" customFormat="1">
      <c r="A179" s="15"/>
      <c r="B179" s="267"/>
      <c r="C179" s="268"/>
      <c r="D179" s="239" t="s">
        <v>150</v>
      </c>
      <c r="E179" s="269" t="s">
        <v>1</v>
      </c>
      <c r="F179" s="270" t="s">
        <v>153</v>
      </c>
      <c r="G179" s="268"/>
      <c r="H179" s="271">
        <v>32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150</v>
      </c>
      <c r="AU179" s="277" t="s">
        <v>82</v>
      </c>
      <c r="AV179" s="15" t="s">
        <v>144</v>
      </c>
      <c r="AW179" s="15" t="s">
        <v>30</v>
      </c>
      <c r="AX179" s="15" t="s">
        <v>80</v>
      </c>
      <c r="AY179" s="277" t="s">
        <v>137</v>
      </c>
    </row>
    <row r="180" s="12" customFormat="1" ht="22.8" customHeight="1">
      <c r="A180" s="12"/>
      <c r="B180" s="210"/>
      <c r="C180" s="211"/>
      <c r="D180" s="212" t="s">
        <v>72</v>
      </c>
      <c r="E180" s="224" t="s">
        <v>182</v>
      </c>
      <c r="F180" s="224" t="s">
        <v>205</v>
      </c>
      <c r="G180" s="211"/>
      <c r="H180" s="211"/>
      <c r="I180" s="214"/>
      <c r="J180" s="225">
        <f>BK180</f>
        <v>0</v>
      </c>
      <c r="K180" s="211"/>
      <c r="L180" s="216"/>
      <c r="M180" s="217"/>
      <c r="N180" s="218"/>
      <c r="O180" s="218"/>
      <c r="P180" s="219">
        <f>SUM(P181:P222)</f>
        <v>0</v>
      </c>
      <c r="Q180" s="218"/>
      <c r="R180" s="219">
        <f>SUM(R181:R222)</f>
        <v>26.18619734</v>
      </c>
      <c r="S180" s="218"/>
      <c r="T180" s="220">
        <f>SUM(T181:T222)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1" t="s">
        <v>80</v>
      </c>
      <c r="AT180" s="222" t="s">
        <v>72</v>
      </c>
      <c r="AU180" s="222" t="s">
        <v>80</v>
      </c>
      <c r="AY180" s="221" t="s">
        <v>137</v>
      </c>
      <c r="BK180" s="223">
        <f>SUM(BK181:BK222)</f>
        <v>0</v>
      </c>
    </row>
    <row r="181" s="2" customFormat="1" ht="33" customHeight="1">
      <c r="A181" s="38"/>
      <c r="B181" s="39"/>
      <c r="C181" s="226" t="s">
        <v>206</v>
      </c>
      <c r="D181" s="226" t="s">
        <v>139</v>
      </c>
      <c r="E181" s="227" t="s">
        <v>207</v>
      </c>
      <c r="F181" s="228" t="s">
        <v>208</v>
      </c>
      <c r="G181" s="229" t="s">
        <v>142</v>
      </c>
      <c r="H181" s="230">
        <v>69.040000000000006</v>
      </c>
      <c r="I181" s="231"/>
      <c r="J181" s="232">
        <f>ROUND(I181*H181,2)</f>
        <v>0</v>
      </c>
      <c r="K181" s="228" t="s">
        <v>143</v>
      </c>
      <c r="L181" s="44"/>
      <c r="M181" s="233" t="s">
        <v>1</v>
      </c>
      <c r="N181" s="234" t="s">
        <v>38</v>
      </c>
      <c r="O181" s="91"/>
      <c r="P181" s="235">
        <f>O181*H181</f>
        <v>0</v>
      </c>
      <c r="Q181" s="235">
        <v>0.070790000000000006</v>
      </c>
      <c r="R181" s="235">
        <f>Q181*H181</f>
        <v>4.887341600000001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144</v>
      </c>
      <c r="AT181" s="237" t="s">
        <v>139</v>
      </c>
      <c r="AU181" s="237" t="s">
        <v>82</v>
      </c>
      <c r="AY181" s="17" t="s">
        <v>137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80</v>
      </c>
      <c r="BK181" s="238">
        <f>ROUND(I181*H181,2)</f>
        <v>0</v>
      </c>
      <c r="BL181" s="17" t="s">
        <v>144</v>
      </c>
      <c r="BM181" s="237" t="s">
        <v>209</v>
      </c>
    </row>
    <row r="182" s="2" customFormat="1">
      <c r="A182" s="38"/>
      <c r="B182" s="39"/>
      <c r="C182" s="40"/>
      <c r="D182" s="239" t="s">
        <v>146</v>
      </c>
      <c r="E182" s="40"/>
      <c r="F182" s="240" t="s">
        <v>210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146</v>
      </c>
      <c r="AU182" s="17" t="s">
        <v>82</v>
      </c>
    </row>
    <row r="183" s="2" customFormat="1">
      <c r="A183" s="38"/>
      <c r="B183" s="39"/>
      <c r="C183" s="40"/>
      <c r="D183" s="244" t="s">
        <v>148</v>
      </c>
      <c r="E183" s="40"/>
      <c r="F183" s="245" t="s">
        <v>211</v>
      </c>
      <c r="G183" s="40"/>
      <c r="H183" s="40"/>
      <c r="I183" s="241"/>
      <c r="J183" s="40"/>
      <c r="K183" s="40"/>
      <c r="L183" s="44"/>
      <c r="M183" s="242"/>
      <c r="N183" s="243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148</v>
      </c>
      <c r="AU183" s="17" t="s">
        <v>82</v>
      </c>
    </row>
    <row r="184" s="13" customFormat="1">
      <c r="A184" s="13"/>
      <c r="B184" s="246"/>
      <c r="C184" s="247"/>
      <c r="D184" s="239" t="s">
        <v>150</v>
      </c>
      <c r="E184" s="248" t="s">
        <v>1</v>
      </c>
      <c r="F184" s="249" t="s">
        <v>212</v>
      </c>
      <c r="G184" s="247"/>
      <c r="H184" s="248" t="s">
        <v>1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150</v>
      </c>
      <c r="AU184" s="255" t="s">
        <v>82</v>
      </c>
      <c r="AV184" s="13" t="s">
        <v>80</v>
      </c>
      <c r="AW184" s="13" t="s">
        <v>30</v>
      </c>
      <c r="AX184" s="13" t="s">
        <v>73</v>
      </c>
      <c r="AY184" s="255" t="s">
        <v>137</v>
      </c>
    </row>
    <row r="185" s="14" customFormat="1">
      <c r="A185" s="14"/>
      <c r="B185" s="256"/>
      <c r="C185" s="257"/>
      <c r="D185" s="239" t="s">
        <v>150</v>
      </c>
      <c r="E185" s="258" t="s">
        <v>1</v>
      </c>
      <c r="F185" s="259" t="s">
        <v>213</v>
      </c>
      <c r="G185" s="257"/>
      <c r="H185" s="260">
        <v>69.040000000000006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150</v>
      </c>
      <c r="AU185" s="266" t="s">
        <v>82</v>
      </c>
      <c r="AV185" s="14" t="s">
        <v>82</v>
      </c>
      <c r="AW185" s="14" t="s">
        <v>30</v>
      </c>
      <c r="AX185" s="14" t="s">
        <v>73</v>
      </c>
      <c r="AY185" s="266" t="s">
        <v>137</v>
      </c>
    </row>
    <row r="186" s="15" customFormat="1">
      <c r="A186" s="15"/>
      <c r="B186" s="267"/>
      <c r="C186" s="268"/>
      <c r="D186" s="239" t="s">
        <v>150</v>
      </c>
      <c r="E186" s="269" t="s">
        <v>1</v>
      </c>
      <c r="F186" s="270" t="s">
        <v>153</v>
      </c>
      <c r="G186" s="268"/>
      <c r="H186" s="271">
        <v>69.040000000000006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7" t="s">
        <v>150</v>
      </c>
      <c r="AU186" s="277" t="s">
        <v>82</v>
      </c>
      <c r="AV186" s="15" t="s">
        <v>144</v>
      </c>
      <c r="AW186" s="15" t="s">
        <v>30</v>
      </c>
      <c r="AX186" s="15" t="s">
        <v>80</v>
      </c>
      <c r="AY186" s="277" t="s">
        <v>137</v>
      </c>
    </row>
    <row r="187" s="2" customFormat="1" ht="24.15" customHeight="1">
      <c r="A187" s="38"/>
      <c r="B187" s="39"/>
      <c r="C187" s="226" t="s">
        <v>214</v>
      </c>
      <c r="D187" s="226" t="s">
        <v>139</v>
      </c>
      <c r="E187" s="227" t="s">
        <v>215</v>
      </c>
      <c r="F187" s="228" t="s">
        <v>216</v>
      </c>
      <c r="G187" s="229" t="s">
        <v>142</v>
      </c>
      <c r="H187" s="230">
        <v>105.40000000000001</v>
      </c>
      <c r="I187" s="231"/>
      <c r="J187" s="232">
        <f>ROUND(I187*H187,2)</f>
        <v>0</v>
      </c>
      <c r="K187" s="228" t="s">
        <v>143</v>
      </c>
      <c r="L187" s="44"/>
      <c r="M187" s="233" t="s">
        <v>1</v>
      </c>
      <c r="N187" s="234" t="s">
        <v>38</v>
      </c>
      <c r="O187" s="91"/>
      <c r="P187" s="235">
        <f>O187*H187</f>
        <v>0</v>
      </c>
      <c r="Q187" s="235">
        <v>0.0064999999999999997</v>
      </c>
      <c r="R187" s="235">
        <f>Q187*H187</f>
        <v>0.68510000000000004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144</v>
      </c>
      <c r="AT187" s="237" t="s">
        <v>139</v>
      </c>
      <c r="AU187" s="237" t="s">
        <v>82</v>
      </c>
      <c r="AY187" s="17" t="s">
        <v>137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80</v>
      </c>
      <c r="BK187" s="238">
        <f>ROUND(I187*H187,2)</f>
        <v>0</v>
      </c>
      <c r="BL187" s="17" t="s">
        <v>144</v>
      </c>
      <c r="BM187" s="237" t="s">
        <v>217</v>
      </c>
    </row>
    <row r="188" s="2" customFormat="1">
      <c r="A188" s="38"/>
      <c r="B188" s="39"/>
      <c r="C188" s="40"/>
      <c r="D188" s="239" t="s">
        <v>146</v>
      </c>
      <c r="E188" s="40"/>
      <c r="F188" s="240" t="s">
        <v>218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146</v>
      </c>
      <c r="AU188" s="17" t="s">
        <v>82</v>
      </c>
    </row>
    <row r="189" s="2" customFormat="1">
      <c r="A189" s="38"/>
      <c r="B189" s="39"/>
      <c r="C189" s="40"/>
      <c r="D189" s="244" t="s">
        <v>148</v>
      </c>
      <c r="E189" s="40"/>
      <c r="F189" s="245" t="s">
        <v>219</v>
      </c>
      <c r="G189" s="40"/>
      <c r="H189" s="40"/>
      <c r="I189" s="241"/>
      <c r="J189" s="40"/>
      <c r="K189" s="40"/>
      <c r="L189" s="44"/>
      <c r="M189" s="242"/>
      <c r="N189" s="243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148</v>
      </c>
      <c r="AU189" s="17" t="s">
        <v>82</v>
      </c>
    </row>
    <row r="190" s="13" customFormat="1">
      <c r="A190" s="13"/>
      <c r="B190" s="246"/>
      <c r="C190" s="247"/>
      <c r="D190" s="239" t="s">
        <v>150</v>
      </c>
      <c r="E190" s="248" t="s">
        <v>1</v>
      </c>
      <c r="F190" s="249" t="s">
        <v>220</v>
      </c>
      <c r="G190" s="247"/>
      <c r="H190" s="248" t="s">
        <v>1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150</v>
      </c>
      <c r="AU190" s="255" t="s">
        <v>82</v>
      </c>
      <c r="AV190" s="13" t="s">
        <v>80</v>
      </c>
      <c r="AW190" s="13" t="s">
        <v>30</v>
      </c>
      <c r="AX190" s="13" t="s">
        <v>73</v>
      </c>
      <c r="AY190" s="255" t="s">
        <v>137</v>
      </c>
    </row>
    <row r="191" s="14" customFormat="1">
      <c r="A191" s="14"/>
      <c r="B191" s="256"/>
      <c r="C191" s="257"/>
      <c r="D191" s="239" t="s">
        <v>150</v>
      </c>
      <c r="E191" s="258" t="s">
        <v>1</v>
      </c>
      <c r="F191" s="259" t="s">
        <v>221</v>
      </c>
      <c r="G191" s="257"/>
      <c r="H191" s="260">
        <v>11.1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150</v>
      </c>
      <c r="AU191" s="266" t="s">
        <v>82</v>
      </c>
      <c r="AV191" s="14" t="s">
        <v>82</v>
      </c>
      <c r="AW191" s="14" t="s">
        <v>30</v>
      </c>
      <c r="AX191" s="14" t="s">
        <v>73</v>
      </c>
      <c r="AY191" s="266" t="s">
        <v>137</v>
      </c>
    </row>
    <row r="192" s="14" customFormat="1">
      <c r="A192" s="14"/>
      <c r="B192" s="256"/>
      <c r="C192" s="257"/>
      <c r="D192" s="239" t="s">
        <v>150</v>
      </c>
      <c r="E192" s="258" t="s">
        <v>1</v>
      </c>
      <c r="F192" s="259" t="s">
        <v>222</v>
      </c>
      <c r="G192" s="257"/>
      <c r="H192" s="260">
        <v>7.7999999999999998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150</v>
      </c>
      <c r="AU192" s="266" t="s">
        <v>82</v>
      </c>
      <c r="AV192" s="14" t="s">
        <v>82</v>
      </c>
      <c r="AW192" s="14" t="s">
        <v>30</v>
      </c>
      <c r="AX192" s="14" t="s">
        <v>73</v>
      </c>
      <c r="AY192" s="266" t="s">
        <v>137</v>
      </c>
    </row>
    <row r="193" s="14" customFormat="1">
      <c r="A193" s="14"/>
      <c r="B193" s="256"/>
      <c r="C193" s="257"/>
      <c r="D193" s="239" t="s">
        <v>150</v>
      </c>
      <c r="E193" s="258" t="s">
        <v>1</v>
      </c>
      <c r="F193" s="259" t="s">
        <v>223</v>
      </c>
      <c r="G193" s="257"/>
      <c r="H193" s="260">
        <v>10.5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150</v>
      </c>
      <c r="AU193" s="266" t="s">
        <v>82</v>
      </c>
      <c r="AV193" s="14" t="s">
        <v>82</v>
      </c>
      <c r="AW193" s="14" t="s">
        <v>30</v>
      </c>
      <c r="AX193" s="14" t="s">
        <v>73</v>
      </c>
      <c r="AY193" s="266" t="s">
        <v>137</v>
      </c>
    </row>
    <row r="194" s="13" customFormat="1">
      <c r="A194" s="13"/>
      <c r="B194" s="246"/>
      <c r="C194" s="247"/>
      <c r="D194" s="239" t="s">
        <v>150</v>
      </c>
      <c r="E194" s="248" t="s">
        <v>1</v>
      </c>
      <c r="F194" s="249" t="s">
        <v>224</v>
      </c>
      <c r="G194" s="247"/>
      <c r="H194" s="248" t="s">
        <v>1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150</v>
      </c>
      <c r="AU194" s="255" t="s">
        <v>82</v>
      </c>
      <c r="AV194" s="13" t="s">
        <v>80</v>
      </c>
      <c r="AW194" s="13" t="s">
        <v>30</v>
      </c>
      <c r="AX194" s="13" t="s">
        <v>73</v>
      </c>
      <c r="AY194" s="255" t="s">
        <v>137</v>
      </c>
    </row>
    <row r="195" s="14" customFormat="1">
      <c r="A195" s="14"/>
      <c r="B195" s="256"/>
      <c r="C195" s="257"/>
      <c r="D195" s="239" t="s">
        <v>150</v>
      </c>
      <c r="E195" s="258" t="s">
        <v>1</v>
      </c>
      <c r="F195" s="259" t="s">
        <v>225</v>
      </c>
      <c r="G195" s="257"/>
      <c r="H195" s="260">
        <v>76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6" t="s">
        <v>150</v>
      </c>
      <c r="AU195" s="266" t="s">
        <v>82</v>
      </c>
      <c r="AV195" s="14" t="s">
        <v>82</v>
      </c>
      <c r="AW195" s="14" t="s">
        <v>30</v>
      </c>
      <c r="AX195" s="14" t="s">
        <v>73</v>
      </c>
      <c r="AY195" s="266" t="s">
        <v>137</v>
      </c>
    </row>
    <row r="196" s="15" customFormat="1">
      <c r="A196" s="15"/>
      <c r="B196" s="267"/>
      <c r="C196" s="268"/>
      <c r="D196" s="239" t="s">
        <v>150</v>
      </c>
      <c r="E196" s="269" t="s">
        <v>1</v>
      </c>
      <c r="F196" s="270" t="s">
        <v>153</v>
      </c>
      <c r="G196" s="268"/>
      <c r="H196" s="271">
        <v>105.40000000000001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7" t="s">
        <v>150</v>
      </c>
      <c r="AU196" s="277" t="s">
        <v>82</v>
      </c>
      <c r="AV196" s="15" t="s">
        <v>144</v>
      </c>
      <c r="AW196" s="15" t="s">
        <v>30</v>
      </c>
      <c r="AX196" s="15" t="s">
        <v>80</v>
      </c>
      <c r="AY196" s="277" t="s">
        <v>137</v>
      </c>
    </row>
    <row r="197" s="2" customFormat="1" ht="24.15" customHeight="1">
      <c r="A197" s="38"/>
      <c r="B197" s="39"/>
      <c r="C197" s="226" t="s">
        <v>226</v>
      </c>
      <c r="D197" s="226" t="s">
        <v>139</v>
      </c>
      <c r="E197" s="227" t="s">
        <v>227</v>
      </c>
      <c r="F197" s="228" t="s">
        <v>228</v>
      </c>
      <c r="G197" s="229" t="s">
        <v>142</v>
      </c>
      <c r="H197" s="230">
        <v>105.40000000000001</v>
      </c>
      <c r="I197" s="231"/>
      <c r="J197" s="232">
        <f>ROUND(I197*H197,2)</f>
        <v>0</v>
      </c>
      <c r="K197" s="228" t="s">
        <v>143</v>
      </c>
      <c r="L197" s="44"/>
      <c r="M197" s="233" t="s">
        <v>1</v>
      </c>
      <c r="N197" s="234" t="s">
        <v>38</v>
      </c>
      <c r="O197" s="91"/>
      <c r="P197" s="235">
        <f>O197*H197</f>
        <v>0</v>
      </c>
      <c r="Q197" s="235">
        <v>0.0040000000000000001</v>
      </c>
      <c r="R197" s="235">
        <f>Q197*H197</f>
        <v>0.42160000000000003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144</v>
      </c>
      <c r="AT197" s="237" t="s">
        <v>139</v>
      </c>
      <c r="AU197" s="237" t="s">
        <v>82</v>
      </c>
      <c r="AY197" s="17" t="s">
        <v>137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80</v>
      </c>
      <c r="BK197" s="238">
        <f>ROUND(I197*H197,2)</f>
        <v>0</v>
      </c>
      <c r="BL197" s="17" t="s">
        <v>144</v>
      </c>
      <c r="BM197" s="237" t="s">
        <v>229</v>
      </c>
    </row>
    <row r="198" s="2" customFormat="1">
      <c r="A198" s="38"/>
      <c r="B198" s="39"/>
      <c r="C198" s="40"/>
      <c r="D198" s="239" t="s">
        <v>146</v>
      </c>
      <c r="E198" s="40"/>
      <c r="F198" s="240" t="s">
        <v>230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146</v>
      </c>
      <c r="AU198" s="17" t="s">
        <v>82</v>
      </c>
    </row>
    <row r="199" s="2" customFormat="1">
      <c r="A199" s="38"/>
      <c r="B199" s="39"/>
      <c r="C199" s="40"/>
      <c r="D199" s="244" t="s">
        <v>148</v>
      </c>
      <c r="E199" s="40"/>
      <c r="F199" s="245" t="s">
        <v>231</v>
      </c>
      <c r="G199" s="40"/>
      <c r="H199" s="40"/>
      <c r="I199" s="241"/>
      <c r="J199" s="40"/>
      <c r="K199" s="40"/>
      <c r="L199" s="44"/>
      <c r="M199" s="242"/>
      <c r="N199" s="243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148</v>
      </c>
      <c r="AU199" s="17" t="s">
        <v>82</v>
      </c>
    </row>
    <row r="200" s="14" customFormat="1">
      <c r="A200" s="14"/>
      <c r="B200" s="256"/>
      <c r="C200" s="257"/>
      <c r="D200" s="239" t="s">
        <v>150</v>
      </c>
      <c r="E200" s="258" t="s">
        <v>1</v>
      </c>
      <c r="F200" s="259" t="s">
        <v>232</v>
      </c>
      <c r="G200" s="257"/>
      <c r="H200" s="260">
        <v>105.40000000000001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150</v>
      </c>
      <c r="AU200" s="266" t="s">
        <v>82</v>
      </c>
      <c r="AV200" s="14" t="s">
        <v>82</v>
      </c>
      <c r="AW200" s="14" t="s">
        <v>30</v>
      </c>
      <c r="AX200" s="14" t="s">
        <v>73</v>
      </c>
      <c r="AY200" s="266" t="s">
        <v>137</v>
      </c>
    </row>
    <row r="201" s="15" customFormat="1">
      <c r="A201" s="15"/>
      <c r="B201" s="267"/>
      <c r="C201" s="268"/>
      <c r="D201" s="239" t="s">
        <v>150</v>
      </c>
      <c r="E201" s="269" t="s">
        <v>1</v>
      </c>
      <c r="F201" s="270" t="s">
        <v>153</v>
      </c>
      <c r="G201" s="268"/>
      <c r="H201" s="271">
        <v>105.40000000000001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150</v>
      </c>
      <c r="AU201" s="277" t="s">
        <v>82</v>
      </c>
      <c r="AV201" s="15" t="s">
        <v>144</v>
      </c>
      <c r="AW201" s="15" t="s">
        <v>30</v>
      </c>
      <c r="AX201" s="15" t="s">
        <v>80</v>
      </c>
      <c r="AY201" s="277" t="s">
        <v>137</v>
      </c>
    </row>
    <row r="202" s="2" customFormat="1" ht="24.15" customHeight="1">
      <c r="A202" s="38"/>
      <c r="B202" s="39"/>
      <c r="C202" s="226" t="s">
        <v>8</v>
      </c>
      <c r="D202" s="226" t="s">
        <v>139</v>
      </c>
      <c r="E202" s="227" t="s">
        <v>233</v>
      </c>
      <c r="F202" s="228" t="s">
        <v>234</v>
      </c>
      <c r="G202" s="229" t="s">
        <v>142</v>
      </c>
      <c r="H202" s="230">
        <v>105.40000000000001</v>
      </c>
      <c r="I202" s="231"/>
      <c r="J202" s="232">
        <f>ROUND(I202*H202,2)</f>
        <v>0</v>
      </c>
      <c r="K202" s="228" t="s">
        <v>143</v>
      </c>
      <c r="L202" s="44"/>
      <c r="M202" s="233" t="s">
        <v>1</v>
      </c>
      <c r="N202" s="234" t="s">
        <v>38</v>
      </c>
      <c r="O202" s="91"/>
      <c r="P202" s="235">
        <f>O202*H202</f>
        <v>0</v>
      </c>
      <c r="Q202" s="235">
        <v>0.023099999999999999</v>
      </c>
      <c r="R202" s="235">
        <f>Q202*H202</f>
        <v>2.4347400000000001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144</v>
      </c>
      <c r="AT202" s="237" t="s">
        <v>139</v>
      </c>
      <c r="AU202" s="237" t="s">
        <v>82</v>
      </c>
      <c r="AY202" s="17" t="s">
        <v>137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80</v>
      </c>
      <c r="BK202" s="238">
        <f>ROUND(I202*H202,2)</f>
        <v>0</v>
      </c>
      <c r="BL202" s="17" t="s">
        <v>144</v>
      </c>
      <c r="BM202" s="237" t="s">
        <v>235</v>
      </c>
    </row>
    <row r="203" s="2" customFormat="1">
      <c r="A203" s="38"/>
      <c r="B203" s="39"/>
      <c r="C203" s="40"/>
      <c r="D203" s="239" t="s">
        <v>146</v>
      </c>
      <c r="E203" s="40"/>
      <c r="F203" s="240" t="s">
        <v>236</v>
      </c>
      <c r="G203" s="40"/>
      <c r="H203" s="40"/>
      <c r="I203" s="241"/>
      <c r="J203" s="40"/>
      <c r="K203" s="40"/>
      <c r="L203" s="44"/>
      <c r="M203" s="242"/>
      <c r="N203" s="243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146</v>
      </c>
      <c r="AU203" s="17" t="s">
        <v>82</v>
      </c>
    </row>
    <row r="204" s="2" customFormat="1">
      <c r="A204" s="38"/>
      <c r="B204" s="39"/>
      <c r="C204" s="40"/>
      <c r="D204" s="244" t="s">
        <v>148</v>
      </c>
      <c r="E204" s="40"/>
      <c r="F204" s="245" t="s">
        <v>237</v>
      </c>
      <c r="G204" s="40"/>
      <c r="H204" s="40"/>
      <c r="I204" s="241"/>
      <c r="J204" s="40"/>
      <c r="K204" s="40"/>
      <c r="L204" s="44"/>
      <c r="M204" s="242"/>
      <c r="N204" s="243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148</v>
      </c>
      <c r="AU204" s="17" t="s">
        <v>82</v>
      </c>
    </row>
    <row r="205" s="2" customFormat="1" ht="24.15" customHeight="1">
      <c r="A205" s="38"/>
      <c r="B205" s="39"/>
      <c r="C205" s="226" t="s">
        <v>238</v>
      </c>
      <c r="D205" s="226" t="s">
        <v>139</v>
      </c>
      <c r="E205" s="227" t="s">
        <v>239</v>
      </c>
      <c r="F205" s="228" t="s">
        <v>240</v>
      </c>
      <c r="G205" s="229" t="s">
        <v>142</v>
      </c>
      <c r="H205" s="230">
        <v>58.799999999999997</v>
      </c>
      <c r="I205" s="231"/>
      <c r="J205" s="232">
        <f>ROUND(I205*H205,2)</f>
        <v>0</v>
      </c>
      <c r="K205" s="228" t="s">
        <v>143</v>
      </c>
      <c r="L205" s="44"/>
      <c r="M205" s="233" t="s">
        <v>1</v>
      </c>
      <c r="N205" s="234" t="s">
        <v>38</v>
      </c>
      <c r="O205" s="91"/>
      <c r="P205" s="235">
        <f>O205*H205</f>
        <v>0</v>
      </c>
      <c r="Q205" s="235">
        <v>0.0079000000000000008</v>
      </c>
      <c r="R205" s="235">
        <f>Q205*H205</f>
        <v>0.46452000000000004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144</v>
      </c>
      <c r="AT205" s="237" t="s">
        <v>139</v>
      </c>
      <c r="AU205" s="237" t="s">
        <v>82</v>
      </c>
      <c r="AY205" s="17" t="s">
        <v>137</v>
      </c>
      <c r="BE205" s="238">
        <f>IF(N205="základní",J205,0)</f>
        <v>0</v>
      </c>
      <c r="BF205" s="238">
        <f>IF(N205="snížená",J205,0)</f>
        <v>0</v>
      </c>
      <c r="BG205" s="238">
        <f>IF(N205="zákl. přenesená",J205,0)</f>
        <v>0</v>
      </c>
      <c r="BH205" s="238">
        <f>IF(N205="sníž. přenesená",J205,0)</f>
        <v>0</v>
      </c>
      <c r="BI205" s="238">
        <f>IF(N205="nulová",J205,0)</f>
        <v>0</v>
      </c>
      <c r="BJ205" s="17" t="s">
        <v>80</v>
      </c>
      <c r="BK205" s="238">
        <f>ROUND(I205*H205,2)</f>
        <v>0</v>
      </c>
      <c r="BL205" s="17" t="s">
        <v>144</v>
      </c>
      <c r="BM205" s="237" t="s">
        <v>241</v>
      </c>
    </row>
    <row r="206" s="2" customFormat="1">
      <c r="A206" s="38"/>
      <c r="B206" s="39"/>
      <c r="C206" s="40"/>
      <c r="D206" s="239" t="s">
        <v>146</v>
      </c>
      <c r="E206" s="40"/>
      <c r="F206" s="240" t="s">
        <v>242</v>
      </c>
      <c r="G206" s="40"/>
      <c r="H206" s="40"/>
      <c r="I206" s="241"/>
      <c r="J206" s="40"/>
      <c r="K206" s="40"/>
      <c r="L206" s="44"/>
      <c r="M206" s="242"/>
      <c r="N206" s="243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146</v>
      </c>
      <c r="AU206" s="17" t="s">
        <v>82</v>
      </c>
    </row>
    <row r="207" s="2" customFormat="1">
      <c r="A207" s="38"/>
      <c r="B207" s="39"/>
      <c r="C207" s="40"/>
      <c r="D207" s="244" t="s">
        <v>148</v>
      </c>
      <c r="E207" s="40"/>
      <c r="F207" s="245" t="s">
        <v>243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148</v>
      </c>
      <c r="AU207" s="17" t="s">
        <v>82</v>
      </c>
    </row>
    <row r="208" s="13" customFormat="1">
      <c r="A208" s="13"/>
      <c r="B208" s="246"/>
      <c r="C208" s="247"/>
      <c r="D208" s="239" t="s">
        <v>150</v>
      </c>
      <c r="E208" s="248" t="s">
        <v>1</v>
      </c>
      <c r="F208" s="249" t="s">
        <v>244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150</v>
      </c>
      <c r="AU208" s="255" t="s">
        <v>82</v>
      </c>
      <c r="AV208" s="13" t="s">
        <v>80</v>
      </c>
      <c r="AW208" s="13" t="s">
        <v>30</v>
      </c>
      <c r="AX208" s="13" t="s">
        <v>73</v>
      </c>
      <c r="AY208" s="255" t="s">
        <v>137</v>
      </c>
    </row>
    <row r="209" s="14" customFormat="1">
      <c r="A209" s="14"/>
      <c r="B209" s="256"/>
      <c r="C209" s="257"/>
      <c r="D209" s="239" t="s">
        <v>150</v>
      </c>
      <c r="E209" s="258" t="s">
        <v>1</v>
      </c>
      <c r="F209" s="259" t="s">
        <v>245</v>
      </c>
      <c r="G209" s="257"/>
      <c r="H209" s="260">
        <v>58.799999999999997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150</v>
      </c>
      <c r="AU209" s="266" t="s">
        <v>82</v>
      </c>
      <c r="AV209" s="14" t="s">
        <v>82</v>
      </c>
      <c r="AW209" s="14" t="s">
        <v>30</v>
      </c>
      <c r="AX209" s="14" t="s">
        <v>73</v>
      </c>
      <c r="AY209" s="266" t="s">
        <v>137</v>
      </c>
    </row>
    <row r="210" s="15" customFormat="1">
      <c r="A210" s="15"/>
      <c r="B210" s="267"/>
      <c r="C210" s="268"/>
      <c r="D210" s="239" t="s">
        <v>150</v>
      </c>
      <c r="E210" s="269" t="s">
        <v>1</v>
      </c>
      <c r="F210" s="270" t="s">
        <v>153</v>
      </c>
      <c r="G210" s="268"/>
      <c r="H210" s="271">
        <v>58.799999999999997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150</v>
      </c>
      <c r="AU210" s="277" t="s">
        <v>82</v>
      </c>
      <c r="AV210" s="15" t="s">
        <v>144</v>
      </c>
      <c r="AW210" s="15" t="s">
        <v>30</v>
      </c>
      <c r="AX210" s="15" t="s">
        <v>80</v>
      </c>
      <c r="AY210" s="277" t="s">
        <v>137</v>
      </c>
    </row>
    <row r="211" s="2" customFormat="1" ht="24.15" customHeight="1">
      <c r="A211" s="38"/>
      <c r="B211" s="39"/>
      <c r="C211" s="226" t="s">
        <v>246</v>
      </c>
      <c r="D211" s="226" t="s">
        <v>139</v>
      </c>
      <c r="E211" s="227" t="s">
        <v>247</v>
      </c>
      <c r="F211" s="228" t="s">
        <v>248</v>
      </c>
      <c r="G211" s="229" t="s">
        <v>176</v>
      </c>
      <c r="H211" s="230">
        <v>4.6100000000000003</v>
      </c>
      <c r="I211" s="231"/>
      <c r="J211" s="232">
        <f>ROUND(I211*H211,2)</f>
        <v>0</v>
      </c>
      <c r="K211" s="228" t="s">
        <v>143</v>
      </c>
      <c r="L211" s="44"/>
      <c r="M211" s="233" t="s">
        <v>1</v>
      </c>
      <c r="N211" s="234" t="s">
        <v>38</v>
      </c>
      <c r="O211" s="91"/>
      <c r="P211" s="235">
        <f>O211*H211</f>
        <v>0</v>
      </c>
      <c r="Q211" s="235">
        <v>1.44</v>
      </c>
      <c r="R211" s="235">
        <f>Q211*H211</f>
        <v>6.6383999999999999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144</v>
      </c>
      <c r="AT211" s="237" t="s">
        <v>139</v>
      </c>
      <c r="AU211" s="237" t="s">
        <v>82</v>
      </c>
      <c r="AY211" s="17" t="s">
        <v>137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80</v>
      </c>
      <c r="BK211" s="238">
        <f>ROUND(I211*H211,2)</f>
        <v>0</v>
      </c>
      <c r="BL211" s="17" t="s">
        <v>144</v>
      </c>
      <c r="BM211" s="237" t="s">
        <v>249</v>
      </c>
    </row>
    <row r="212" s="2" customFormat="1">
      <c r="A212" s="38"/>
      <c r="B212" s="39"/>
      <c r="C212" s="40"/>
      <c r="D212" s="239" t="s">
        <v>146</v>
      </c>
      <c r="E212" s="40"/>
      <c r="F212" s="240" t="s">
        <v>250</v>
      </c>
      <c r="G212" s="40"/>
      <c r="H212" s="40"/>
      <c r="I212" s="241"/>
      <c r="J212" s="40"/>
      <c r="K212" s="40"/>
      <c r="L212" s="44"/>
      <c r="M212" s="242"/>
      <c r="N212" s="243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146</v>
      </c>
      <c r="AU212" s="17" t="s">
        <v>82</v>
      </c>
    </row>
    <row r="213" s="2" customFormat="1">
      <c r="A213" s="38"/>
      <c r="B213" s="39"/>
      <c r="C213" s="40"/>
      <c r="D213" s="244" t="s">
        <v>148</v>
      </c>
      <c r="E213" s="40"/>
      <c r="F213" s="245" t="s">
        <v>251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148</v>
      </c>
      <c r="AU213" s="17" t="s">
        <v>82</v>
      </c>
    </row>
    <row r="214" s="13" customFormat="1">
      <c r="A214" s="13"/>
      <c r="B214" s="246"/>
      <c r="C214" s="247"/>
      <c r="D214" s="239" t="s">
        <v>150</v>
      </c>
      <c r="E214" s="248" t="s">
        <v>1</v>
      </c>
      <c r="F214" s="249" t="s">
        <v>252</v>
      </c>
      <c r="G214" s="247"/>
      <c r="H214" s="248" t="s">
        <v>1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150</v>
      </c>
      <c r="AU214" s="255" t="s">
        <v>82</v>
      </c>
      <c r="AV214" s="13" t="s">
        <v>80</v>
      </c>
      <c r="AW214" s="13" t="s">
        <v>30</v>
      </c>
      <c r="AX214" s="13" t="s">
        <v>73</v>
      </c>
      <c r="AY214" s="255" t="s">
        <v>137</v>
      </c>
    </row>
    <row r="215" s="14" customFormat="1">
      <c r="A215" s="14"/>
      <c r="B215" s="256"/>
      <c r="C215" s="257"/>
      <c r="D215" s="239" t="s">
        <v>150</v>
      </c>
      <c r="E215" s="258" t="s">
        <v>1</v>
      </c>
      <c r="F215" s="259" t="s">
        <v>253</v>
      </c>
      <c r="G215" s="257"/>
      <c r="H215" s="260">
        <v>4.6100000000000003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6" t="s">
        <v>150</v>
      </c>
      <c r="AU215" s="266" t="s">
        <v>82</v>
      </c>
      <c r="AV215" s="14" t="s">
        <v>82</v>
      </c>
      <c r="AW215" s="14" t="s">
        <v>30</v>
      </c>
      <c r="AX215" s="14" t="s">
        <v>73</v>
      </c>
      <c r="AY215" s="266" t="s">
        <v>137</v>
      </c>
    </row>
    <row r="216" s="15" customFormat="1">
      <c r="A216" s="15"/>
      <c r="B216" s="267"/>
      <c r="C216" s="268"/>
      <c r="D216" s="239" t="s">
        <v>150</v>
      </c>
      <c r="E216" s="269" t="s">
        <v>1</v>
      </c>
      <c r="F216" s="270" t="s">
        <v>153</v>
      </c>
      <c r="G216" s="268"/>
      <c r="H216" s="271">
        <v>4.6100000000000003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7" t="s">
        <v>150</v>
      </c>
      <c r="AU216" s="277" t="s">
        <v>82</v>
      </c>
      <c r="AV216" s="15" t="s">
        <v>144</v>
      </c>
      <c r="AW216" s="15" t="s">
        <v>30</v>
      </c>
      <c r="AX216" s="15" t="s">
        <v>80</v>
      </c>
      <c r="AY216" s="277" t="s">
        <v>137</v>
      </c>
    </row>
    <row r="217" s="2" customFormat="1" ht="21.75" customHeight="1">
      <c r="A217" s="38"/>
      <c r="B217" s="39"/>
      <c r="C217" s="226" t="s">
        <v>254</v>
      </c>
      <c r="D217" s="226" t="s">
        <v>139</v>
      </c>
      <c r="E217" s="227" t="s">
        <v>255</v>
      </c>
      <c r="F217" s="228" t="s">
        <v>256</v>
      </c>
      <c r="G217" s="229" t="s">
        <v>142</v>
      </c>
      <c r="H217" s="230">
        <v>65.861999999999995</v>
      </c>
      <c r="I217" s="231"/>
      <c r="J217" s="232">
        <f>ROUND(I217*H217,2)</f>
        <v>0</v>
      </c>
      <c r="K217" s="228" t="s">
        <v>143</v>
      </c>
      <c r="L217" s="44"/>
      <c r="M217" s="233" t="s">
        <v>1</v>
      </c>
      <c r="N217" s="234" t="s">
        <v>38</v>
      </c>
      <c r="O217" s="91"/>
      <c r="P217" s="235">
        <f>O217*H217</f>
        <v>0</v>
      </c>
      <c r="Q217" s="235">
        <v>0.16177</v>
      </c>
      <c r="R217" s="235">
        <f>Q217*H217</f>
        <v>10.65449574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144</v>
      </c>
      <c r="AT217" s="237" t="s">
        <v>139</v>
      </c>
      <c r="AU217" s="237" t="s">
        <v>82</v>
      </c>
      <c r="AY217" s="17" t="s">
        <v>137</v>
      </c>
      <c r="BE217" s="238">
        <f>IF(N217="základní",J217,0)</f>
        <v>0</v>
      </c>
      <c r="BF217" s="238">
        <f>IF(N217="snížená",J217,0)</f>
        <v>0</v>
      </c>
      <c r="BG217" s="238">
        <f>IF(N217="zákl. přenesená",J217,0)</f>
        <v>0</v>
      </c>
      <c r="BH217" s="238">
        <f>IF(N217="sníž. přenesená",J217,0)</f>
        <v>0</v>
      </c>
      <c r="BI217" s="238">
        <f>IF(N217="nulová",J217,0)</f>
        <v>0</v>
      </c>
      <c r="BJ217" s="17" t="s">
        <v>80</v>
      </c>
      <c r="BK217" s="238">
        <f>ROUND(I217*H217,2)</f>
        <v>0</v>
      </c>
      <c r="BL217" s="17" t="s">
        <v>144</v>
      </c>
      <c r="BM217" s="237" t="s">
        <v>257</v>
      </c>
    </row>
    <row r="218" s="2" customFormat="1">
      <c r="A218" s="38"/>
      <c r="B218" s="39"/>
      <c r="C218" s="40"/>
      <c r="D218" s="239" t="s">
        <v>146</v>
      </c>
      <c r="E218" s="40"/>
      <c r="F218" s="240" t="s">
        <v>258</v>
      </c>
      <c r="G218" s="40"/>
      <c r="H218" s="40"/>
      <c r="I218" s="241"/>
      <c r="J218" s="40"/>
      <c r="K218" s="40"/>
      <c r="L218" s="44"/>
      <c r="M218" s="242"/>
      <c r="N218" s="243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146</v>
      </c>
      <c r="AU218" s="17" t="s">
        <v>82</v>
      </c>
    </row>
    <row r="219" s="2" customFormat="1">
      <c r="A219" s="38"/>
      <c r="B219" s="39"/>
      <c r="C219" s="40"/>
      <c r="D219" s="244" t="s">
        <v>148</v>
      </c>
      <c r="E219" s="40"/>
      <c r="F219" s="245" t="s">
        <v>259</v>
      </c>
      <c r="G219" s="40"/>
      <c r="H219" s="40"/>
      <c r="I219" s="241"/>
      <c r="J219" s="40"/>
      <c r="K219" s="40"/>
      <c r="L219" s="44"/>
      <c r="M219" s="242"/>
      <c r="N219" s="243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148</v>
      </c>
      <c r="AU219" s="17" t="s">
        <v>82</v>
      </c>
    </row>
    <row r="220" s="13" customFormat="1">
      <c r="A220" s="13"/>
      <c r="B220" s="246"/>
      <c r="C220" s="247"/>
      <c r="D220" s="239" t="s">
        <v>150</v>
      </c>
      <c r="E220" s="248" t="s">
        <v>1</v>
      </c>
      <c r="F220" s="249" t="s">
        <v>252</v>
      </c>
      <c r="G220" s="247"/>
      <c r="H220" s="248" t="s">
        <v>1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150</v>
      </c>
      <c r="AU220" s="255" t="s">
        <v>82</v>
      </c>
      <c r="AV220" s="13" t="s">
        <v>80</v>
      </c>
      <c r="AW220" s="13" t="s">
        <v>30</v>
      </c>
      <c r="AX220" s="13" t="s">
        <v>73</v>
      </c>
      <c r="AY220" s="255" t="s">
        <v>137</v>
      </c>
    </row>
    <row r="221" s="14" customFormat="1">
      <c r="A221" s="14"/>
      <c r="B221" s="256"/>
      <c r="C221" s="257"/>
      <c r="D221" s="239" t="s">
        <v>150</v>
      </c>
      <c r="E221" s="258" t="s">
        <v>1</v>
      </c>
      <c r="F221" s="259" t="s">
        <v>260</v>
      </c>
      <c r="G221" s="257"/>
      <c r="H221" s="260">
        <v>65.861844000000005</v>
      </c>
      <c r="I221" s="261"/>
      <c r="J221" s="257"/>
      <c r="K221" s="257"/>
      <c r="L221" s="262"/>
      <c r="M221" s="263"/>
      <c r="N221" s="264"/>
      <c r="O221" s="264"/>
      <c r="P221" s="264"/>
      <c r="Q221" s="264"/>
      <c r="R221" s="264"/>
      <c r="S221" s="264"/>
      <c r="T221" s="26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6" t="s">
        <v>150</v>
      </c>
      <c r="AU221" s="266" t="s">
        <v>82</v>
      </c>
      <c r="AV221" s="14" t="s">
        <v>82</v>
      </c>
      <c r="AW221" s="14" t="s">
        <v>30</v>
      </c>
      <c r="AX221" s="14" t="s">
        <v>73</v>
      </c>
      <c r="AY221" s="266" t="s">
        <v>137</v>
      </c>
    </row>
    <row r="222" s="15" customFormat="1">
      <c r="A222" s="15"/>
      <c r="B222" s="267"/>
      <c r="C222" s="268"/>
      <c r="D222" s="239" t="s">
        <v>150</v>
      </c>
      <c r="E222" s="269" t="s">
        <v>1</v>
      </c>
      <c r="F222" s="270" t="s">
        <v>153</v>
      </c>
      <c r="G222" s="268"/>
      <c r="H222" s="271">
        <v>65.861844000000005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7" t="s">
        <v>150</v>
      </c>
      <c r="AU222" s="277" t="s">
        <v>82</v>
      </c>
      <c r="AV222" s="15" t="s">
        <v>144</v>
      </c>
      <c r="AW222" s="15" t="s">
        <v>30</v>
      </c>
      <c r="AX222" s="15" t="s">
        <v>80</v>
      </c>
      <c r="AY222" s="277" t="s">
        <v>137</v>
      </c>
    </row>
    <row r="223" s="12" customFormat="1" ht="22.8" customHeight="1">
      <c r="A223" s="12"/>
      <c r="B223" s="210"/>
      <c r="C223" s="211"/>
      <c r="D223" s="212" t="s">
        <v>72</v>
      </c>
      <c r="E223" s="224" t="s">
        <v>206</v>
      </c>
      <c r="F223" s="224" t="s">
        <v>261</v>
      </c>
      <c r="G223" s="211"/>
      <c r="H223" s="211"/>
      <c r="I223" s="214"/>
      <c r="J223" s="225">
        <f>BK223</f>
        <v>0</v>
      </c>
      <c r="K223" s="211"/>
      <c r="L223" s="216"/>
      <c r="M223" s="217"/>
      <c r="N223" s="218"/>
      <c r="O223" s="218"/>
      <c r="P223" s="219">
        <f>SUM(P224:P341)</f>
        <v>0</v>
      </c>
      <c r="Q223" s="218"/>
      <c r="R223" s="219">
        <f>SUM(R224:R341)</f>
        <v>18.498201330000001</v>
      </c>
      <c r="S223" s="218"/>
      <c r="T223" s="220">
        <f>SUM(T224:T341)</f>
        <v>47.630742999999995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1" t="s">
        <v>80</v>
      </c>
      <c r="AT223" s="222" t="s">
        <v>72</v>
      </c>
      <c r="AU223" s="222" t="s">
        <v>80</v>
      </c>
      <c r="AY223" s="221" t="s">
        <v>137</v>
      </c>
      <c r="BK223" s="223">
        <f>SUM(BK224:BK341)</f>
        <v>0</v>
      </c>
    </row>
    <row r="224" s="2" customFormat="1" ht="37.8" customHeight="1">
      <c r="A224" s="38"/>
      <c r="B224" s="39"/>
      <c r="C224" s="226" t="s">
        <v>262</v>
      </c>
      <c r="D224" s="226" t="s">
        <v>139</v>
      </c>
      <c r="E224" s="227" t="s">
        <v>263</v>
      </c>
      <c r="F224" s="228" t="s">
        <v>264</v>
      </c>
      <c r="G224" s="229" t="s">
        <v>142</v>
      </c>
      <c r="H224" s="230">
        <v>1393.21</v>
      </c>
      <c r="I224" s="231"/>
      <c r="J224" s="232">
        <f>ROUND(I224*H224,2)</f>
        <v>0</v>
      </c>
      <c r="K224" s="228" t="s">
        <v>143</v>
      </c>
      <c r="L224" s="44"/>
      <c r="M224" s="233" t="s">
        <v>1</v>
      </c>
      <c r="N224" s="234" t="s">
        <v>38</v>
      </c>
      <c r="O224" s="91"/>
      <c r="P224" s="235">
        <f>O224*H224</f>
        <v>0</v>
      </c>
      <c r="Q224" s="235">
        <v>0</v>
      </c>
      <c r="R224" s="235">
        <f>Q224*H224</f>
        <v>0</v>
      </c>
      <c r="S224" s="235">
        <v>0</v>
      </c>
      <c r="T224" s="236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144</v>
      </c>
      <c r="AT224" s="237" t="s">
        <v>139</v>
      </c>
      <c r="AU224" s="237" t="s">
        <v>82</v>
      </c>
      <c r="AY224" s="17" t="s">
        <v>137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80</v>
      </c>
      <c r="BK224" s="238">
        <f>ROUND(I224*H224,2)</f>
        <v>0</v>
      </c>
      <c r="BL224" s="17" t="s">
        <v>144</v>
      </c>
      <c r="BM224" s="237" t="s">
        <v>265</v>
      </c>
    </row>
    <row r="225" s="2" customFormat="1">
      <c r="A225" s="38"/>
      <c r="B225" s="39"/>
      <c r="C225" s="40"/>
      <c r="D225" s="239" t="s">
        <v>146</v>
      </c>
      <c r="E225" s="40"/>
      <c r="F225" s="240" t="s">
        <v>266</v>
      </c>
      <c r="G225" s="40"/>
      <c r="H225" s="40"/>
      <c r="I225" s="241"/>
      <c r="J225" s="40"/>
      <c r="K225" s="40"/>
      <c r="L225" s="44"/>
      <c r="M225" s="242"/>
      <c r="N225" s="243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146</v>
      </c>
      <c r="AU225" s="17" t="s">
        <v>82</v>
      </c>
    </row>
    <row r="226" s="2" customFormat="1">
      <c r="A226" s="38"/>
      <c r="B226" s="39"/>
      <c r="C226" s="40"/>
      <c r="D226" s="244" t="s">
        <v>148</v>
      </c>
      <c r="E226" s="40"/>
      <c r="F226" s="245" t="s">
        <v>267</v>
      </c>
      <c r="G226" s="40"/>
      <c r="H226" s="40"/>
      <c r="I226" s="241"/>
      <c r="J226" s="40"/>
      <c r="K226" s="40"/>
      <c r="L226" s="44"/>
      <c r="M226" s="242"/>
      <c r="N226" s="243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148</v>
      </c>
      <c r="AU226" s="17" t="s">
        <v>82</v>
      </c>
    </row>
    <row r="227" s="13" customFormat="1">
      <c r="A227" s="13"/>
      <c r="B227" s="246"/>
      <c r="C227" s="247"/>
      <c r="D227" s="239" t="s">
        <v>150</v>
      </c>
      <c r="E227" s="248" t="s">
        <v>1</v>
      </c>
      <c r="F227" s="249" t="s">
        <v>268</v>
      </c>
      <c r="G227" s="247"/>
      <c r="H227" s="248" t="s">
        <v>1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150</v>
      </c>
      <c r="AU227" s="255" t="s">
        <v>82</v>
      </c>
      <c r="AV227" s="13" t="s">
        <v>80</v>
      </c>
      <c r="AW227" s="13" t="s">
        <v>30</v>
      </c>
      <c r="AX227" s="13" t="s">
        <v>73</v>
      </c>
      <c r="AY227" s="255" t="s">
        <v>137</v>
      </c>
    </row>
    <row r="228" s="14" customFormat="1">
      <c r="A228" s="14"/>
      <c r="B228" s="256"/>
      <c r="C228" s="257"/>
      <c r="D228" s="239" t="s">
        <v>150</v>
      </c>
      <c r="E228" s="258" t="s">
        <v>1</v>
      </c>
      <c r="F228" s="259" t="s">
        <v>269</v>
      </c>
      <c r="G228" s="257"/>
      <c r="H228" s="260">
        <v>415.19999999999999</v>
      </c>
      <c r="I228" s="261"/>
      <c r="J228" s="257"/>
      <c r="K228" s="257"/>
      <c r="L228" s="262"/>
      <c r="M228" s="263"/>
      <c r="N228" s="264"/>
      <c r="O228" s="264"/>
      <c r="P228" s="264"/>
      <c r="Q228" s="264"/>
      <c r="R228" s="264"/>
      <c r="S228" s="264"/>
      <c r="T228" s="26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6" t="s">
        <v>150</v>
      </c>
      <c r="AU228" s="266" t="s">
        <v>82</v>
      </c>
      <c r="AV228" s="14" t="s">
        <v>82</v>
      </c>
      <c r="AW228" s="14" t="s">
        <v>30</v>
      </c>
      <c r="AX228" s="14" t="s">
        <v>73</v>
      </c>
      <c r="AY228" s="266" t="s">
        <v>137</v>
      </c>
    </row>
    <row r="229" s="14" customFormat="1">
      <c r="A229" s="14"/>
      <c r="B229" s="256"/>
      <c r="C229" s="257"/>
      <c r="D229" s="239" t="s">
        <v>150</v>
      </c>
      <c r="E229" s="258" t="s">
        <v>1</v>
      </c>
      <c r="F229" s="259" t="s">
        <v>270</v>
      </c>
      <c r="G229" s="257"/>
      <c r="H229" s="260">
        <v>198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150</v>
      </c>
      <c r="AU229" s="266" t="s">
        <v>82</v>
      </c>
      <c r="AV229" s="14" t="s">
        <v>82</v>
      </c>
      <c r="AW229" s="14" t="s">
        <v>30</v>
      </c>
      <c r="AX229" s="14" t="s">
        <v>73</v>
      </c>
      <c r="AY229" s="266" t="s">
        <v>137</v>
      </c>
    </row>
    <row r="230" s="13" customFormat="1">
      <c r="A230" s="13"/>
      <c r="B230" s="246"/>
      <c r="C230" s="247"/>
      <c r="D230" s="239" t="s">
        <v>150</v>
      </c>
      <c r="E230" s="248" t="s">
        <v>1</v>
      </c>
      <c r="F230" s="249" t="s">
        <v>271</v>
      </c>
      <c r="G230" s="247"/>
      <c r="H230" s="248" t="s">
        <v>1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150</v>
      </c>
      <c r="AU230" s="255" t="s">
        <v>82</v>
      </c>
      <c r="AV230" s="13" t="s">
        <v>80</v>
      </c>
      <c r="AW230" s="13" t="s">
        <v>30</v>
      </c>
      <c r="AX230" s="13" t="s">
        <v>73</v>
      </c>
      <c r="AY230" s="255" t="s">
        <v>137</v>
      </c>
    </row>
    <row r="231" s="14" customFormat="1">
      <c r="A231" s="14"/>
      <c r="B231" s="256"/>
      <c r="C231" s="257"/>
      <c r="D231" s="239" t="s">
        <v>150</v>
      </c>
      <c r="E231" s="258" t="s">
        <v>1</v>
      </c>
      <c r="F231" s="259" t="s">
        <v>272</v>
      </c>
      <c r="G231" s="257"/>
      <c r="H231" s="260">
        <v>153.30000000000001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150</v>
      </c>
      <c r="AU231" s="266" t="s">
        <v>82</v>
      </c>
      <c r="AV231" s="14" t="s">
        <v>82</v>
      </c>
      <c r="AW231" s="14" t="s">
        <v>30</v>
      </c>
      <c r="AX231" s="14" t="s">
        <v>73</v>
      </c>
      <c r="AY231" s="266" t="s">
        <v>137</v>
      </c>
    </row>
    <row r="232" s="13" customFormat="1">
      <c r="A232" s="13"/>
      <c r="B232" s="246"/>
      <c r="C232" s="247"/>
      <c r="D232" s="239" t="s">
        <v>150</v>
      </c>
      <c r="E232" s="248" t="s">
        <v>1</v>
      </c>
      <c r="F232" s="249" t="s">
        <v>273</v>
      </c>
      <c r="G232" s="247"/>
      <c r="H232" s="248" t="s">
        <v>1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150</v>
      </c>
      <c r="AU232" s="255" t="s">
        <v>82</v>
      </c>
      <c r="AV232" s="13" t="s">
        <v>80</v>
      </c>
      <c r="AW232" s="13" t="s">
        <v>30</v>
      </c>
      <c r="AX232" s="13" t="s">
        <v>73</v>
      </c>
      <c r="AY232" s="255" t="s">
        <v>137</v>
      </c>
    </row>
    <row r="233" s="14" customFormat="1">
      <c r="A233" s="14"/>
      <c r="B233" s="256"/>
      <c r="C233" s="257"/>
      <c r="D233" s="239" t="s">
        <v>150</v>
      </c>
      <c r="E233" s="258" t="s">
        <v>1</v>
      </c>
      <c r="F233" s="259" t="s">
        <v>274</v>
      </c>
      <c r="G233" s="257"/>
      <c r="H233" s="260">
        <v>93.799999999999997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150</v>
      </c>
      <c r="AU233" s="266" t="s">
        <v>82</v>
      </c>
      <c r="AV233" s="14" t="s">
        <v>82</v>
      </c>
      <c r="AW233" s="14" t="s">
        <v>30</v>
      </c>
      <c r="AX233" s="14" t="s">
        <v>73</v>
      </c>
      <c r="AY233" s="266" t="s">
        <v>137</v>
      </c>
    </row>
    <row r="234" s="14" customFormat="1">
      <c r="A234" s="14"/>
      <c r="B234" s="256"/>
      <c r="C234" s="257"/>
      <c r="D234" s="239" t="s">
        <v>150</v>
      </c>
      <c r="E234" s="258" t="s">
        <v>1</v>
      </c>
      <c r="F234" s="259" t="s">
        <v>275</v>
      </c>
      <c r="G234" s="257"/>
      <c r="H234" s="260">
        <v>78.400000000000006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150</v>
      </c>
      <c r="AU234" s="266" t="s">
        <v>82</v>
      </c>
      <c r="AV234" s="14" t="s">
        <v>82</v>
      </c>
      <c r="AW234" s="14" t="s">
        <v>30</v>
      </c>
      <c r="AX234" s="14" t="s">
        <v>73</v>
      </c>
      <c r="AY234" s="266" t="s">
        <v>137</v>
      </c>
    </row>
    <row r="235" s="14" customFormat="1">
      <c r="A235" s="14"/>
      <c r="B235" s="256"/>
      <c r="C235" s="257"/>
      <c r="D235" s="239" t="s">
        <v>150</v>
      </c>
      <c r="E235" s="258" t="s">
        <v>1</v>
      </c>
      <c r="F235" s="259" t="s">
        <v>276</v>
      </c>
      <c r="G235" s="257"/>
      <c r="H235" s="260">
        <v>133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150</v>
      </c>
      <c r="AU235" s="266" t="s">
        <v>82</v>
      </c>
      <c r="AV235" s="14" t="s">
        <v>82</v>
      </c>
      <c r="AW235" s="14" t="s">
        <v>30</v>
      </c>
      <c r="AX235" s="14" t="s">
        <v>73</v>
      </c>
      <c r="AY235" s="266" t="s">
        <v>137</v>
      </c>
    </row>
    <row r="236" s="13" customFormat="1">
      <c r="A236" s="13"/>
      <c r="B236" s="246"/>
      <c r="C236" s="247"/>
      <c r="D236" s="239" t="s">
        <v>150</v>
      </c>
      <c r="E236" s="248" t="s">
        <v>1</v>
      </c>
      <c r="F236" s="249" t="s">
        <v>277</v>
      </c>
      <c r="G236" s="247"/>
      <c r="H236" s="248" t="s">
        <v>1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150</v>
      </c>
      <c r="AU236" s="255" t="s">
        <v>82</v>
      </c>
      <c r="AV236" s="13" t="s">
        <v>80</v>
      </c>
      <c r="AW236" s="13" t="s">
        <v>30</v>
      </c>
      <c r="AX236" s="13" t="s">
        <v>73</v>
      </c>
      <c r="AY236" s="255" t="s">
        <v>137</v>
      </c>
    </row>
    <row r="237" s="14" customFormat="1">
      <c r="A237" s="14"/>
      <c r="B237" s="256"/>
      <c r="C237" s="257"/>
      <c r="D237" s="239" t="s">
        <v>150</v>
      </c>
      <c r="E237" s="258" t="s">
        <v>1</v>
      </c>
      <c r="F237" s="259" t="s">
        <v>278</v>
      </c>
      <c r="G237" s="257"/>
      <c r="H237" s="260">
        <v>321.50999999999999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150</v>
      </c>
      <c r="AU237" s="266" t="s">
        <v>82</v>
      </c>
      <c r="AV237" s="14" t="s">
        <v>82</v>
      </c>
      <c r="AW237" s="14" t="s">
        <v>30</v>
      </c>
      <c r="AX237" s="14" t="s">
        <v>73</v>
      </c>
      <c r="AY237" s="266" t="s">
        <v>137</v>
      </c>
    </row>
    <row r="238" s="15" customFormat="1">
      <c r="A238" s="15"/>
      <c r="B238" s="267"/>
      <c r="C238" s="268"/>
      <c r="D238" s="239" t="s">
        <v>150</v>
      </c>
      <c r="E238" s="269" t="s">
        <v>1</v>
      </c>
      <c r="F238" s="270" t="s">
        <v>153</v>
      </c>
      <c r="G238" s="268"/>
      <c r="H238" s="271">
        <v>1393.2099999999998</v>
      </c>
      <c r="I238" s="272"/>
      <c r="J238" s="268"/>
      <c r="K238" s="268"/>
      <c r="L238" s="273"/>
      <c r="M238" s="274"/>
      <c r="N238" s="275"/>
      <c r="O238" s="275"/>
      <c r="P238" s="275"/>
      <c r="Q238" s="275"/>
      <c r="R238" s="275"/>
      <c r="S238" s="275"/>
      <c r="T238" s="27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7" t="s">
        <v>150</v>
      </c>
      <c r="AU238" s="277" t="s">
        <v>82</v>
      </c>
      <c r="AV238" s="15" t="s">
        <v>144</v>
      </c>
      <c r="AW238" s="15" t="s">
        <v>30</v>
      </c>
      <c r="AX238" s="15" t="s">
        <v>80</v>
      </c>
      <c r="AY238" s="277" t="s">
        <v>137</v>
      </c>
    </row>
    <row r="239" s="2" customFormat="1" ht="37.8" customHeight="1">
      <c r="A239" s="38"/>
      <c r="B239" s="39"/>
      <c r="C239" s="226" t="s">
        <v>279</v>
      </c>
      <c r="D239" s="226" t="s">
        <v>139</v>
      </c>
      <c r="E239" s="227" t="s">
        <v>280</v>
      </c>
      <c r="F239" s="228" t="s">
        <v>281</v>
      </c>
      <c r="G239" s="229" t="s">
        <v>142</v>
      </c>
      <c r="H239" s="230">
        <v>125388.89999999999</v>
      </c>
      <c r="I239" s="231"/>
      <c r="J239" s="232">
        <f>ROUND(I239*H239,2)</f>
        <v>0</v>
      </c>
      <c r="K239" s="228" t="s">
        <v>143</v>
      </c>
      <c r="L239" s="44"/>
      <c r="M239" s="233" t="s">
        <v>1</v>
      </c>
      <c r="N239" s="234" t="s">
        <v>38</v>
      </c>
      <c r="O239" s="91"/>
      <c r="P239" s="235">
        <f>O239*H239</f>
        <v>0</v>
      </c>
      <c r="Q239" s="235">
        <v>0</v>
      </c>
      <c r="R239" s="235">
        <f>Q239*H239</f>
        <v>0</v>
      </c>
      <c r="S239" s="235">
        <v>0</v>
      </c>
      <c r="T239" s="23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7" t="s">
        <v>144</v>
      </c>
      <c r="AT239" s="237" t="s">
        <v>139</v>
      </c>
      <c r="AU239" s="237" t="s">
        <v>82</v>
      </c>
      <c r="AY239" s="17" t="s">
        <v>137</v>
      </c>
      <c r="BE239" s="238">
        <f>IF(N239="základní",J239,0)</f>
        <v>0</v>
      </c>
      <c r="BF239" s="238">
        <f>IF(N239="snížená",J239,0)</f>
        <v>0</v>
      </c>
      <c r="BG239" s="238">
        <f>IF(N239="zákl. přenesená",J239,0)</f>
        <v>0</v>
      </c>
      <c r="BH239" s="238">
        <f>IF(N239="sníž. přenesená",J239,0)</f>
        <v>0</v>
      </c>
      <c r="BI239" s="238">
        <f>IF(N239="nulová",J239,0)</f>
        <v>0</v>
      </c>
      <c r="BJ239" s="17" t="s">
        <v>80</v>
      </c>
      <c r="BK239" s="238">
        <f>ROUND(I239*H239,2)</f>
        <v>0</v>
      </c>
      <c r="BL239" s="17" t="s">
        <v>144</v>
      </c>
      <c r="BM239" s="237" t="s">
        <v>282</v>
      </c>
    </row>
    <row r="240" s="2" customFormat="1">
      <c r="A240" s="38"/>
      <c r="B240" s="39"/>
      <c r="C240" s="40"/>
      <c r="D240" s="239" t="s">
        <v>146</v>
      </c>
      <c r="E240" s="40"/>
      <c r="F240" s="240" t="s">
        <v>283</v>
      </c>
      <c r="G240" s="40"/>
      <c r="H240" s="40"/>
      <c r="I240" s="241"/>
      <c r="J240" s="40"/>
      <c r="K240" s="40"/>
      <c r="L240" s="44"/>
      <c r="M240" s="242"/>
      <c r="N240" s="243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146</v>
      </c>
      <c r="AU240" s="17" t="s">
        <v>82</v>
      </c>
    </row>
    <row r="241" s="2" customFormat="1">
      <c r="A241" s="38"/>
      <c r="B241" s="39"/>
      <c r="C241" s="40"/>
      <c r="D241" s="244" t="s">
        <v>148</v>
      </c>
      <c r="E241" s="40"/>
      <c r="F241" s="245" t="s">
        <v>284</v>
      </c>
      <c r="G241" s="40"/>
      <c r="H241" s="40"/>
      <c r="I241" s="241"/>
      <c r="J241" s="40"/>
      <c r="K241" s="40"/>
      <c r="L241" s="44"/>
      <c r="M241" s="242"/>
      <c r="N241" s="243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148</v>
      </c>
      <c r="AU241" s="17" t="s">
        <v>82</v>
      </c>
    </row>
    <row r="242" s="14" customFormat="1">
      <c r="A242" s="14"/>
      <c r="B242" s="256"/>
      <c r="C242" s="257"/>
      <c r="D242" s="239" t="s">
        <v>150</v>
      </c>
      <c r="E242" s="257"/>
      <c r="F242" s="259" t="s">
        <v>285</v>
      </c>
      <c r="G242" s="257"/>
      <c r="H242" s="260">
        <v>125388.89999999999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150</v>
      </c>
      <c r="AU242" s="266" t="s">
        <v>82</v>
      </c>
      <c r="AV242" s="14" t="s">
        <v>82</v>
      </c>
      <c r="AW242" s="14" t="s">
        <v>4</v>
      </c>
      <c r="AX242" s="14" t="s">
        <v>80</v>
      </c>
      <c r="AY242" s="266" t="s">
        <v>137</v>
      </c>
    </row>
    <row r="243" s="2" customFormat="1" ht="37.8" customHeight="1">
      <c r="A243" s="38"/>
      <c r="B243" s="39"/>
      <c r="C243" s="226" t="s">
        <v>286</v>
      </c>
      <c r="D243" s="226" t="s">
        <v>139</v>
      </c>
      <c r="E243" s="227" t="s">
        <v>287</v>
      </c>
      <c r="F243" s="228" t="s">
        <v>288</v>
      </c>
      <c r="G243" s="229" t="s">
        <v>142</v>
      </c>
      <c r="H243" s="230">
        <v>1393.21</v>
      </c>
      <c r="I243" s="231"/>
      <c r="J243" s="232">
        <f>ROUND(I243*H243,2)</f>
        <v>0</v>
      </c>
      <c r="K243" s="228" t="s">
        <v>143</v>
      </c>
      <c r="L243" s="44"/>
      <c r="M243" s="233" t="s">
        <v>1</v>
      </c>
      <c r="N243" s="234" t="s">
        <v>38</v>
      </c>
      <c r="O243" s="91"/>
      <c r="P243" s="235">
        <f>O243*H243</f>
        <v>0</v>
      </c>
      <c r="Q243" s="235">
        <v>0</v>
      </c>
      <c r="R243" s="235">
        <f>Q243*H243</f>
        <v>0</v>
      </c>
      <c r="S243" s="235">
        <v>0</v>
      </c>
      <c r="T243" s="23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7" t="s">
        <v>144</v>
      </c>
      <c r="AT243" s="237" t="s">
        <v>139</v>
      </c>
      <c r="AU243" s="237" t="s">
        <v>82</v>
      </c>
      <c r="AY243" s="17" t="s">
        <v>137</v>
      </c>
      <c r="BE243" s="238">
        <f>IF(N243="základní",J243,0)</f>
        <v>0</v>
      </c>
      <c r="BF243" s="238">
        <f>IF(N243="snížená",J243,0)</f>
        <v>0</v>
      </c>
      <c r="BG243" s="238">
        <f>IF(N243="zákl. přenesená",J243,0)</f>
        <v>0</v>
      </c>
      <c r="BH243" s="238">
        <f>IF(N243="sníž. přenesená",J243,0)</f>
        <v>0</v>
      </c>
      <c r="BI243" s="238">
        <f>IF(N243="nulová",J243,0)</f>
        <v>0</v>
      </c>
      <c r="BJ243" s="17" t="s">
        <v>80</v>
      </c>
      <c r="BK243" s="238">
        <f>ROUND(I243*H243,2)</f>
        <v>0</v>
      </c>
      <c r="BL243" s="17" t="s">
        <v>144</v>
      </c>
      <c r="BM243" s="237" t="s">
        <v>289</v>
      </c>
    </row>
    <row r="244" s="2" customFormat="1">
      <c r="A244" s="38"/>
      <c r="B244" s="39"/>
      <c r="C244" s="40"/>
      <c r="D244" s="239" t="s">
        <v>146</v>
      </c>
      <c r="E244" s="40"/>
      <c r="F244" s="240" t="s">
        <v>290</v>
      </c>
      <c r="G244" s="40"/>
      <c r="H244" s="40"/>
      <c r="I244" s="241"/>
      <c r="J244" s="40"/>
      <c r="K244" s="40"/>
      <c r="L244" s="44"/>
      <c r="M244" s="242"/>
      <c r="N244" s="243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146</v>
      </c>
      <c r="AU244" s="17" t="s">
        <v>82</v>
      </c>
    </row>
    <row r="245" s="2" customFormat="1">
      <c r="A245" s="38"/>
      <c r="B245" s="39"/>
      <c r="C245" s="40"/>
      <c r="D245" s="244" t="s">
        <v>148</v>
      </c>
      <c r="E245" s="40"/>
      <c r="F245" s="245" t="s">
        <v>291</v>
      </c>
      <c r="G245" s="40"/>
      <c r="H245" s="40"/>
      <c r="I245" s="241"/>
      <c r="J245" s="40"/>
      <c r="K245" s="40"/>
      <c r="L245" s="44"/>
      <c r="M245" s="242"/>
      <c r="N245" s="243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148</v>
      </c>
      <c r="AU245" s="17" t="s">
        <v>82</v>
      </c>
    </row>
    <row r="246" s="2" customFormat="1" ht="44.25" customHeight="1">
      <c r="A246" s="38"/>
      <c r="B246" s="39"/>
      <c r="C246" s="226" t="s">
        <v>292</v>
      </c>
      <c r="D246" s="226" t="s">
        <v>139</v>
      </c>
      <c r="E246" s="227" t="s">
        <v>293</v>
      </c>
      <c r="F246" s="228" t="s">
        <v>294</v>
      </c>
      <c r="G246" s="229" t="s">
        <v>199</v>
      </c>
      <c r="H246" s="230">
        <v>4</v>
      </c>
      <c r="I246" s="231"/>
      <c r="J246" s="232">
        <f>ROUND(I246*H246,2)</f>
        <v>0</v>
      </c>
      <c r="K246" s="228" t="s">
        <v>143</v>
      </c>
      <c r="L246" s="44"/>
      <c r="M246" s="233" t="s">
        <v>1</v>
      </c>
      <c r="N246" s="234" t="s">
        <v>38</v>
      </c>
      <c r="O246" s="91"/>
      <c r="P246" s="235">
        <f>O246*H246</f>
        <v>0</v>
      </c>
      <c r="Q246" s="235">
        <v>0</v>
      </c>
      <c r="R246" s="235">
        <f>Q246*H246</f>
        <v>0</v>
      </c>
      <c r="S246" s="235">
        <v>0</v>
      </c>
      <c r="T246" s="23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7" t="s">
        <v>144</v>
      </c>
      <c r="AT246" s="237" t="s">
        <v>139</v>
      </c>
      <c r="AU246" s="237" t="s">
        <v>82</v>
      </c>
      <c r="AY246" s="17" t="s">
        <v>137</v>
      </c>
      <c r="BE246" s="238">
        <f>IF(N246="základní",J246,0)</f>
        <v>0</v>
      </c>
      <c r="BF246" s="238">
        <f>IF(N246="snížená",J246,0)</f>
        <v>0</v>
      </c>
      <c r="BG246" s="238">
        <f>IF(N246="zákl. přenesená",J246,0)</f>
        <v>0</v>
      </c>
      <c r="BH246" s="238">
        <f>IF(N246="sníž. přenesená",J246,0)</f>
        <v>0</v>
      </c>
      <c r="BI246" s="238">
        <f>IF(N246="nulová",J246,0)</f>
        <v>0</v>
      </c>
      <c r="BJ246" s="17" t="s">
        <v>80</v>
      </c>
      <c r="BK246" s="238">
        <f>ROUND(I246*H246,2)</f>
        <v>0</v>
      </c>
      <c r="BL246" s="17" t="s">
        <v>144</v>
      </c>
      <c r="BM246" s="237" t="s">
        <v>295</v>
      </c>
    </row>
    <row r="247" s="2" customFormat="1">
      <c r="A247" s="38"/>
      <c r="B247" s="39"/>
      <c r="C247" s="40"/>
      <c r="D247" s="239" t="s">
        <v>146</v>
      </c>
      <c r="E247" s="40"/>
      <c r="F247" s="240" t="s">
        <v>296</v>
      </c>
      <c r="G247" s="40"/>
      <c r="H247" s="40"/>
      <c r="I247" s="241"/>
      <c r="J247" s="40"/>
      <c r="K247" s="40"/>
      <c r="L247" s="44"/>
      <c r="M247" s="242"/>
      <c r="N247" s="243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146</v>
      </c>
      <c r="AU247" s="17" t="s">
        <v>82</v>
      </c>
    </row>
    <row r="248" s="2" customFormat="1">
      <c r="A248" s="38"/>
      <c r="B248" s="39"/>
      <c r="C248" s="40"/>
      <c r="D248" s="244" t="s">
        <v>148</v>
      </c>
      <c r="E248" s="40"/>
      <c r="F248" s="245" t="s">
        <v>297</v>
      </c>
      <c r="G248" s="40"/>
      <c r="H248" s="40"/>
      <c r="I248" s="241"/>
      <c r="J248" s="40"/>
      <c r="K248" s="40"/>
      <c r="L248" s="44"/>
      <c r="M248" s="242"/>
      <c r="N248" s="243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148</v>
      </c>
      <c r="AU248" s="17" t="s">
        <v>82</v>
      </c>
    </row>
    <row r="249" s="2" customFormat="1" ht="16.5" customHeight="1">
      <c r="A249" s="38"/>
      <c r="B249" s="39"/>
      <c r="C249" s="226" t="s">
        <v>298</v>
      </c>
      <c r="D249" s="226" t="s">
        <v>139</v>
      </c>
      <c r="E249" s="227" t="s">
        <v>299</v>
      </c>
      <c r="F249" s="228" t="s">
        <v>300</v>
      </c>
      <c r="G249" s="229" t="s">
        <v>301</v>
      </c>
      <c r="H249" s="230">
        <v>1</v>
      </c>
      <c r="I249" s="231"/>
      <c r="J249" s="232">
        <f>ROUND(I249*H249,2)</f>
        <v>0</v>
      </c>
      <c r="K249" s="228" t="s">
        <v>1</v>
      </c>
      <c r="L249" s="44"/>
      <c r="M249" s="233" t="s">
        <v>1</v>
      </c>
      <c r="N249" s="234" t="s">
        <v>38</v>
      </c>
      <c r="O249" s="91"/>
      <c r="P249" s="235">
        <f>O249*H249</f>
        <v>0</v>
      </c>
      <c r="Q249" s="235">
        <v>0</v>
      </c>
      <c r="R249" s="235">
        <f>Q249*H249</f>
        <v>0</v>
      </c>
      <c r="S249" s="235">
        <v>0</v>
      </c>
      <c r="T249" s="23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7" t="s">
        <v>144</v>
      </c>
      <c r="AT249" s="237" t="s">
        <v>139</v>
      </c>
      <c r="AU249" s="237" t="s">
        <v>82</v>
      </c>
      <c r="AY249" s="17" t="s">
        <v>137</v>
      </c>
      <c r="BE249" s="238">
        <f>IF(N249="základní",J249,0)</f>
        <v>0</v>
      </c>
      <c r="BF249" s="238">
        <f>IF(N249="snížená",J249,0)</f>
        <v>0</v>
      </c>
      <c r="BG249" s="238">
        <f>IF(N249="zákl. přenesená",J249,0)</f>
        <v>0</v>
      </c>
      <c r="BH249" s="238">
        <f>IF(N249="sníž. přenesená",J249,0)</f>
        <v>0</v>
      </c>
      <c r="BI249" s="238">
        <f>IF(N249="nulová",J249,0)</f>
        <v>0</v>
      </c>
      <c r="BJ249" s="17" t="s">
        <v>80</v>
      </c>
      <c r="BK249" s="238">
        <f>ROUND(I249*H249,2)</f>
        <v>0</v>
      </c>
      <c r="BL249" s="17" t="s">
        <v>144</v>
      </c>
      <c r="BM249" s="237" t="s">
        <v>302</v>
      </c>
    </row>
    <row r="250" s="2" customFormat="1">
      <c r="A250" s="38"/>
      <c r="B250" s="39"/>
      <c r="C250" s="40"/>
      <c r="D250" s="239" t="s">
        <v>146</v>
      </c>
      <c r="E250" s="40"/>
      <c r="F250" s="240" t="s">
        <v>300</v>
      </c>
      <c r="G250" s="40"/>
      <c r="H250" s="40"/>
      <c r="I250" s="241"/>
      <c r="J250" s="40"/>
      <c r="K250" s="40"/>
      <c r="L250" s="44"/>
      <c r="M250" s="242"/>
      <c r="N250" s="243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146</v>
      </c>
      <c r="AU250" s="17" t="s">
        <v>82</v>
      </c>
    </row>
    <row r="251" s="2" customFormat="1" ht="37.8" customHeight="1">
      <c r="A251" s="38"/>
      <c r="B251" s="39"/>
      <c r="C251" s="226" t="s">
        <v>7</v>
      </c>
      <c r="D251" s="226" t="s">
        <v>139</v>
      </c>
      <c r="E251" s="227" t="s">
        <v>303</v>
      </c>
      <c r="F251" s="228" t="s">
        <v>304</v>
      </c>
      <c r="G251" s="229" t="s">
        <v>142</v>
      </c>
      <c r="H251" s="230">
        <v>539.89300000000003</v>
      </c>
      <c r="I251" s="231"/>
      <c r="J251" s="232">
        <f>ROUND(I251*H251,2)</f>
        <v>0</v>
      </c>
      <c r="K251" s="228" t="s">
        <v>143</v>
      </c>
      <c r="L251" s="44"/>
      <c r="M251" s="233" t="s">
        <v>1</v>
      </c>
      <c r="N251" s="234" t="s">
        <v>38</v>
      </c>
      <c r="O251" s="91"/>
      <c r="P251" s="235">
        <f>O251*H251</f>
        <v>0</v>
      </c>
      <c r="Q251" s="235">
        <v>0.00021000000000000001</v>
      </c>
      <c r="R251" s="235">
        <f>Q251*H251</f>
        <v>0.11337753</v>
      </c>
      <c r="S251" s="235">
        <v>0</v>
      </c>
      <c r="T251" s="236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7" t="s">
        <v>144</v>
      </c>
      <c r="AT251" s="237" t="s">
        <v>139</v>
      </c>
      <c r="AU251" s="237" t="s">
        <v>82</v>
      </c>
      <c r="AY251" s="17" t="s">
        <v>137</v>
      </c>
      <c r="BE251" s="238">
        <f>IF(N251="základní",J251,0)</f>
        <v>0</v>
      </c>
      <c r="BF251" s="238">
        <f>IF(N251="snížená",J251,0)</f>
        <v>0</v>
      </c>
      <c r="BG251" s="238">
        <f>IF(N251="zákl. přenesená",J251,0)</f>
        <v>0</v>
      </c>
      <c r="BH251" s="238">
        <f>IF(N251="sníž. přenesená",J251,0)</f>
        <v>0</v>
      </c>
      <c r="BI251" s="238">
        <f>IF(N251="nulová",J251,0)</f>
        <v>0</v>
      </c>
      <c r="BJ251" s="17" t="s">
        <v>80</v>
      </c>
      <c r="BK251" s="238">
        <f>ROUND(I251*H251,2)</f>
        <v>0</v>
      </c>
      <c r="BL251" s="17" t="s">
        <v>144</v>
      </c>
      <c r="BM251" s="237" t="s">
        <v>305</v>
      </c>
    </row>
    <row r="252" s="2" customFormat="1">
      <c r="A252" s="38"/>
      <c r="B252" s="39"/>
      <c r="C252" s="40"/>
      <c r="D252" s="239" t="s">
        <v>146</v>
      </c>
      <c r="E252" s="40"/>
      <c r="F252" s="240" t="s">
        <v>306</v>
      </c>
      <c r="G252" s="40"/>
      <c r="H252" s="40"/>
      <c r="I252" s="241"/>
      <c r="J252" s="40"/>
      <c r="K252" s="40"/>
      <c r="L252" s="44"/>
      <c r="M252" s="242"/>
      <c r="N252" s="243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146</v>
      </c>
      <c r="AU252" s="17" t="s">
        <v>82</v>
      </c>
    </row>
    <row r="253" s="2" customFormat="1">
      <c r="A253" s="38"/>
      <c r="B253" s="39"/>
      <c r="C253" s="40"/>
      <c r="D253" s="244" t="s">
        <v>148</v>
      </c>
      <c r="E253" s="40"/>
      <c r="F253" s="245" t="s">
        <v>307</v>
      </c>
      <c r="G253" s="40"/>
      <c r="H253" s="40"/>
      <c r="I253" s="241"/>
      <c r="J253" s="40"/>
      <c r="K253" s="40"/>
      <c r="L253" s="44"/>
      <c r="M253" s="242"/>
      <c r="N253" s="243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148</v>
      </c>
      <c r="AU253" s="17" t="s">
        <v>82</v>
      </c>
    </row>
    <row r="254" s="13" customFormat="1">
      <c r="A254" s="13"/>
      <c r="B254" s="246"/>
      <c r="C254" s="247"/>
      <c r="D254" s="239" t="s">
        <v>150</v>
      </c>
      <c r="E254" s="248" t="s">
        <v>1</v>
      </c>
      <c r="F254" s="249" t="s">
        <v>308</v>
      </c>
      <c r="G254" s="247"/>
      <c r="H254" s="248" t="s">
        <v>1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150</v>
      </c>
      <c r="AU254" s="255" t="s">
        <v>82</v>
      </c>
      <c r="AV254" s="13" t="s">
        <v>80</v>
      </c>
      <c r="AW254" s="13" t="s">
        <v>30</v>
      </c>
      <c r="AX254" s="13" t="s">
        <v>73</v>
      </c>
      <c r="AY254" s="255" t="s">
        <v>137</v>
      </c>
    </row>
    <row r="255" s="14" customFormat="1">
      <c r="A255" s="14"/>
      <c r="B255" s="256"/>
      <c r="C255" s="257"/>
      <c r="D255" s="239" t="s">
        <v>150</v>
      </c>
      <c r="E255" s="258" t="s">
        <v>1</v>
      </c>
      <c r="F255" s="259" t="s">
        <v>309</v>
      </c>
      <c r="G255" s="257"/>
      <c r="H255" s="260">
        <v>539.89300000000003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6" t="s">
        <v>150</v>
      </c>
      <c r="AU255" s="266" t="s">
        <v>82</v>
      </c>
      <c r="AV255" s="14" t="s">
        <v>82</v>
      </c>
      <c r="AW255" s="14" t="s">
        <v>30</v>
      </c>
      <c r="AX255" s="14" t="s">
        <v>73</v>
      </c>
      <c r="AY255" s="266" t="s">
        <v>137</v>
      </c>
    </row>
    <row r="256" s="15" customFormat="1">
      <c r="A256" s="15"/>
      <c r="B256" s="267"/>
      <c r="C256" s="268"/>
      <c r="D256" s="239" t="s">
        <v>150</v>
      </c>
      <c r="E256" s="269" t="s">
        <v>1</v>
      </c>
      <c r="F256" s="270" t="s">
        <v>153</v>
      </c>
      <c r="G256" s="268"/>
      <c r="H256" s="271">
        <v>539.89300000000003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7" t="s">
        <v>150</v>
      </c>
      <c r="AU256" s="277" t="s">
        <v>82</v>
      </c>
      <c r="AV256" s="15" t="s">
        <v>144</v>
      </c>
      <c r="AW256" s="15" t="s">
        <v>30</v>
      </c>
      <c r="AX256" s="15" t="s">
        <v>80</v>
      </c>
      <c r="AY256" s="277" t="s">
        <v>137</v>
      </c>
    </row>
    <row r="257" s="2" customFormat="1" ht="16.5" customHeight="1">
      <c r="A257" s="38"/>
      <c r="B257" s="39"/>
      <c r="C257" s="226" t="s">
        <v>310</v>
      </c>
      <c r="D257" s="226" t="s">
        <v>139</v>
      </c>
      <c r="E257" s="227" t="s">
        <v>311</v>
      </c>
      <c r="F257" s="228" t="s">
        <v>312</v>
      </c>
      <c r="G257" s="229" t="s">
        <v>142</v>
      </c>
      <c r="H257" s="230">
        <v>576</v>
      </c>
      <c r="I257" s="231"/>
      <c r="J257" s="232">
        <f>ROUND(I257*H257,2)</f>
        <v>0</v>
      </c>
      <c r="K257" s="228" t="s">
        <v>143</v>
      </c>
      <c r="L257" s="44"/>
      <c r="M257" s="233" t="s">
        <v>1</v>
      </c>
      <c r="N257" s="234" t="s">
        <v>38</v>
      </c>
      <c r="O257" s="91"/>
      <c r="P257" s="235">
        <f>O257*H257</f>
        <v>0</v>
      </c>
      <c r="Q257" s="235">
        <v>0</v>
      </c>
      <c r="R257" s="235">
        <f>Q257*H257</f>
        <v>0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144</v>
      </c>
      <c r="AT257" s="237" t="s">
        <v>139</v>
      </c>
      <c r="AU257" s="237" t="s">
        <v>82</v>
      </c>
      <c r="AY257" s="17" t="s">
        <v>137</v>
      </c>
      <c r="BE257" s="238">
        <f>IF(N257="základní",J257,0)</f>
        <v>0</v>
      </c>
      <c r="BF257" s="238">
        <f>IF(N257="snížená",J257,0)</f>
        <v>0</v>
      </c>
      <c r="BG257" s="238">
        <f>IF(N257="zákl. přenesená",J257,0)</f>
        <v>0</v>
      </c>
      <c r="BH257" s="238">
        <f>IF(N257="sníž. přenesená",J257,0)</f>
        <v>0</v>
      </c>
      <c r="BI257" s="238">
        <f>IF(N257="nulová",J257,0)</f>
        <v>0</v>
      </c>
      <c r="BJ257" s="17" t="s">
        <v>80</v>
      </c>
      <c r="BK257" s="238">
        <f>ROUND(I257*H257,2)</f>
        <v>0</v>
      </c>
      <c r="BL257" s="17" t="s">
        <v>144</v>
      </c>
      <c r="BM257" s="237" t="s">
        <v>313</v>
      </c>
    </row>
    <row r="258" s="2" customFormat="1">
      <c r="A258" s="38"/>
      <c r="B258" s="39"/>
      <c r="C258" s="40"/>
      <c r="D258" s="239" t="s">
        <v>146</v>
      </c>
      <c r="E258" s="40"/>
      <c r="F258" s="240" t="s">
        <v>314</v>
      </c>
      <c r="G258" s="40"/>
      <c r="H258" s="40"/>
      <c r="I258" s="241"/>
      <c r="J258" s="40"/>
      <c r="K258" s="40"/>
      <c r="L258" s="44"/>
      <c r="M258" s="242"/>
      <c r="N258" s="243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146</v>
      </c>
      <c r="AU258" s="17" t="s">
        <v>82</v>
      </c>
    </row>
    <row r="259" s="2" customFormat="1">
      <c r="A259" s="38"/>
      <c r="B259" s="39"/>
      <c r="C259" s="40"/>
      <c r="D259" s="244" t="s">
        <v>148</v>
      </c>
      <c r="E259" s="40"/>
      <c r="F259" s="245" t="s">
        <v>315</v>
      </c>
      <c r="G259" s="40"/>
      <c r="H259" s="40"/>
      <c r="I259" s="241"/>
      <c r="J259" s="40"/>
      <c r="K259" s="40"/>
      <c r="L259" s="44"/>
      <c r="M259" s="242"/>
      <c r="N259" s="243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148</v>
      </c>
      <c r="AU259" s="17" t="s">
        <v>82</v>
      </c>
    </row>
    <row r="260" s="13" customFormat="1">
      <c r="A260" s="13"/>
      <c r="B260" s="246"/>
      <c r="C260" s="247"/>
      <c r="D260" s="239" t="s">
        <v>150</v>
      </c>
      <c r="E260" s="248" t="s">
        <v>1</v>
      </c>
      <c r="F260" s="249" t="s">
        <v>316</v>
      </c>
      <c r="G260" s="247"/>
      <c r="H260" s="248" t="s">
        <v>1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150</v>
      </c>
      <c r="AU260" s="255" t="s">
        <v>82</v>
      </c>
      <c r="AV260" s="13" t="s">
        <v>80</v>
      </c>
      <c r="AW260" s="13" t="s">
        <v>30</v>
      </c>
      <c r="AX260" s="13" t="s">
        <v>73</v>
      </c>
      <c r="AY260" s="255" t="s">
        <v>137</v>
      </c>
    </row>
    <row r="261" s="14" customFormat="1">
      <c r="A261" s="14"/>
      <c r="B261" s="256"/>
      <c r="C261" s="257"/>
      <c r="D261" s="239" t="s">
        <v>150</v>
      </c>
      <c r="E261" s="258" t="s">
        <v>1</v>
      </c>
      <c r="F261" s="259" t="s">
        <v>317</v>
      </c>
      <c r="G261" s="257"/>
      <c r="H261" s="260">
        <v>576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150</v>
      </c>
      <c r="AU261" s="266" t="s">
        <v>82</v>
      </c>
      <c r="AV261" s="14" t="s">
        <v>82</v>
      </c>
      <c r="AW261" s="14" t="s">
        <v>30</v>
      </c>
      <c r="AX261" s="14" t="s">
        <v>73</v>
      </c>
      <c r="AY261" s="266" t="s">
        <v>137</v>
      </c>
    </row>
    <row r="262" s="15" customFormat="1">
      <c r="A262" s="15"/>
      <c r="B262" s="267"/>
      <c r="C262" s="268"/>
      <c r="D262" s="239" t="s">
        <v>150</v>
      </c>
      <c r="E262" s="269" t="s">
        <v>1</v>
      </c>
      <c r="F262" s="270" t="s">
        <v>153</v>
      </c>
      <c r="G262" s="268"/>
      <c r="H262" s="271">
        <v>576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7" t="s">
        <v>150</v>
      </c>
      <c r="AU262" s="277" t="s">
        <v>82</v>
      </c>
      <c r="AV262" s="15" t="s">
        <v>144</v>
      </c>
      <c r="AW262" s="15" t="s">
        <v>30</v>
      </c>
      <c r="AX262" s="15" t="s">
        <v>80</v>
      </c>
      <c r="AY262" s="277" t="s">
        <v>137</v>
      </c>
    </row>
    <row r="263" s="2" customFormat="1" ht="16.5" customHeight="1">
      <c r="A263" s="38"/>
      <c r="B263" s="39"/>
      <c r="C263" s="226" t="s">
        <v>318</v>
      </c>
      <c r="D263" s="226" t="s">
        <v>139</v>
      </c>
      <c r="E263" s="227" t="s">
        <v>319</v>
      </c>
      <c r="F263" s="228" t="s">
        <v>320</v>
      </c>
      <c r="G263" s="229" t="s">
        <v>142</v>
      </c>
      <c r="H263" s="230">
        <v>224</v>
      </c>
      <c r="I263" s="231"/>
      <c r="J263" s="232">
        <f>ROUND(I263*H263,2)</f>
        <v>0</v>
      </c>
      <c r="K263" s="228" t="s">
        <v>143</v>
      </c>
      <c r="L263" s="44"/>
      <c r="M263" s="233" t="s">
        <v>1</v>
      </c>
      <c r="N263" s="234" t="s">
        <v>38</v>
      </c>
      <c r="O263" s="91"/>
      <c r="P263" s="235">
        <f>O263*H263</f>
        <v>0</v>
      </c>
      <c r="Q263" s="235">
        <v>0</v>
      </c>
      <c r="R263" s="235">
        <f>Q263*H263</f>
        <v>0</v>
      </c>
      <c r="S263" s="235">
        <v>0</v>
      </c>
      <c r="T263" s="23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7" t="s">
        <v>144</v>
      </c>
      <c r="AT263" s="237" t="s">
        <v>139</v>
      </c>
      <c r="AU263" s="237" t="s">
        <v>82</v>
      </c>
      <c r="AY263" s="17" t="s">
        <v>137</v>
      </c>
      <c r="BE263" s="238">
        <f>IF(N263="základní",J263,0)</f>
        <v>0</v>
      </c>
      <c r="BF263" s="238">
        <f>IF(N263="snížená",J263,0)</f>
        <v>0</v>
      </c>
      <c r="BG263" s="238">
        <f>IF(N263="zákl. přenesená",J263,0)</f>
        <v>0</v>
      </c>
      <c r="BH263" s="238">
        <f>IF(N263="sníž. přenesená",J263,0)</f>
        <v>0</v>
      </c>
      <c r="BI263" s="238">
        <f>IF(N263="nulová",J263,0)</f>
        <v>0</v>
      </c>
      <c r="BJ263" s="17" t="s">
        <v>80</v>
      </c>
      <c r="BK263" s="238">
        <f>ROUND(I263*H263,2)</f>
        <v>0</v>
      </c>
      <c r="BL263" s="17" t="s">
        <v>144</v>
      </c>
      <c r="BM263" s="237" t="s">
        <v>321</v>
      </c>
    </row>
    <row r="264" s="2" customFormat="1">
      <c r="A264" s="38"/>
      <c r="B264" s="39"/>
      <c r="C264" s="40"/>
      <c r="D264" s="239" t="s">
        <v>146</v>
      </c>
      <c r="E264" s="40"/>
      <c r="F264" s="240" t="s">
        <v>322</v>
      </c>
      <c r="G264" s="40"/>
      <c r="H264" s="40"/>
      <c r="I264" s="241"/>
      <c r="J264" s="40"/>
      <c r="K264" s="40"/>
      <c r="L264" s="44"/>
      <c r="M264" s="242"/>
      <c r="N264" s="243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146</v>
      </c>
      <c r="AU264" s="17" t="s">
        <v>82</v>
      </c>
    </row>
    <row r="265" s="2" customFormat="1">
      <c r="A265" s="38"/>
      <c r="B265" s="39"/>
      <c r="C265" s="40"/>
      <c r="D265" s="244" t="s">
        <v>148</v>
      </c>
      <c r="E265" s="40"/>
      <c r="F265" s="245" t="s">
        <v>323</v>
      </c>
      <c r="G265" s="40"/>
      <c r="H265" s="40"/>
      <c r="I265" s="241"/>
      <c r="J265" s="40"/>
      <c r="K265" s="40"/>
      <c r="L265" s="44"/>
      <c r="M265" s="242"/>
      <c r="N265" s="243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148</v>
      </c>
      <c r="AU265" s="17" t="s">
        <v>82</v>
      </c>
    </row>
    <row r="266" s="13" customFormat="1">
      <c r="A266" s="13"/>
      <c r="B266" s="246"/>
      <c r="C266" s="247"/>
      <c r="D266" s="239" t="s">
        <v>150</v>
      </c>
      <c r="E266" s="248" t="s">
        <v>1</v>
      </c>
      <c r="F266" s="249" t="s">
        <v>324</v>
      </c>
      <c r="G266" s="247"/>
      <c r="H266" s="248" t="s">
        <v>1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150</v>
      </c>
      <c r="AU266" s="255" t="s">
        <v>82</v>
      </c>
      <c r="AV266" s="13" t="s">
        <v>80</v>
      </c>
      <c r="AW266" s="13" t="s">
        <v>30</v>
      </c>
      <c r="AX266" s="13" t="s">
        <v>73</v>
      </c>
      <c r="AY266" s="255" t="s">
        <v>137</v>
      </c>
    </row>
    <row r="267" s="14" customFormat="1">
      <c r="A267" s="14"/>
      <c r="B267" s="256"/>
      <c r="C267" s="257"/>
      <c r="D267" s="239" t="s">
        <v>150</v>
      </c>
      <c r="E267" s="258" t="s">
        <v>1</v>
      </c>
      <c r="F267" s="259" t="s">
        <v>325</v>
      </c>
      <c r="G267" s="257"/>
      <c r="H267" s="260">
        <v>224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150</v>
      </c>
      <c r="AU267" s="266" t="s">
        <v>82</v>
      </c>
      <c r="AV267" s="14" t="s">
        <v>82</v>
      </c>
      <c r="AW267" s="14" t="s">
        <v>30</v>
      </c>
      <c r="AX267" s="14" t="s">
        <v>73</v>
      </c>
      <c r="AY267" s="266" t="s">
        <v>137</v>
      </c>
    </row>
    <row r="268" s="15" customFormat="1">
      <c r="A268" s="15"/>
      <c r="B268" s="267"/>
      <c r="C268" s="268"/>
      <c r="D268" s="239" t="s">
        <v>150</v>
      </c>
      <c r="E268" s="269" t="s">
        <v>1</v>
      </c>
      <c r="F268" s="270" t="s">
        <v>153</v>
      </c>
      <c r="G268" s="268"/>
      <c r="H268" s="271">
        <v>224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7" t="s">
        <v>150</v>
      </c>
      <c r="AU268" s="277" t="s">
        <v>82</v>
      </c>
      <c r="AV268" s="15" t="s">
        <v>144</v>
      </c>
      <c r="AW268" s="15" t="s">
        <v>30</v>
      </c>
      <c r="AX268" s="15" t="s">
        <v>80</v>
      </c>
      <c r="AY268" s="277" t="s">
        <v>137</v>
      </c>
    </row>
    <row r="269" s="2" customFormat="1" ht="24.15" customHeight="1">
      <c r="A269" s="38"/>
      <c r="B269" s="39"/>
      <c r="C269" s="226" t="s">
        <v>326</v>
      </c>
      <c r="D269" s="226" t="s">
        <v>139</v>
      </c>
      <c r="E269" s="227" t="s">
        <v>327</v>
      </c>
      <c r="F269" s="228" t="s">
        <v>328</v>
      </c>
      <c r="G269" s="229" t="s">
        <v>142</v>
      </c>
      <c r="H269" s="230">
        <v>136</v>
      </c>
      <c r="I269" s="231"/>
      <c r="J269" s="232">
        <f>ROUND(I269*H269,2)</f>
        <v>0</v>
      </c>
      <c r="K269" s="228" t="s">
        <v>143</v>
      </c>
      <c r="L269" s="44"/>
      <c r="M269" s="233" t="s">
        <v>1</v>
      </c>
      <c r="N269" s="234" t="s">
        <v>38</v>
      </c>
      <c r="O269" s="91"/>
      <c r="P269" s="235">
        <f>O269*H269</f>
        <v>0</v>
      </c>
      <c r="Q269" s="235">
        <v>0</v>
      </c>
      <c r="R269" s="235">
        <f>Q269*H269</f>
        <v>0</v>
      </c>
      <c r="S269" s="235">
        <v>0</v>
      </c>
      <c r="T269" s="23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7" t="s">
        <v>144</v>
      </c>
      <c r="AT269" s="237" t="s">
        <v>139</v>
      </c>
      <c r="AU269" s="237" t="s">
        <v>82</v>
      </c>
      <c r="AY269" s="17" t="s">
        <v>137</v>
      </c>
      <c r="BE269" s="238">
        <f>IF(N269="základní",J269,0)</f>
        <v>0</v>
      </c>
      <c r="BF269" s="238">
        <f>IF(N269="snížená",J269,0)</f>
        <v>0</v>
      </c>
      <c r="BG269" s="238">
        <f>IF(N269="zákl. přenesená",J269,0)</f>
        <v>0</v>
      </c>
      <c r="BH269" s="238">
        <f>IF(N269="sníž. přenesená",J269,0)</f>
        <v>0</v>
      </c>
      <c r="BI269" s="238">
        <f>IF(N269="nulová",J269,0)</f>
        <v>0</v>
      </c>
      <c r="BJ269" s="17" t="s">
        <v>80</v>
      </c>
      <c r="BK269" s="238">
        <f>ROUND(I269*H269,2)</f>
        <v>0</v>
      </c>
      <c r="BL269" s="17" t="s">
        <v>144</v>
      </c>
      <c r="BM269" s="237" t="s">
        <v>329</v>
      </c>
    </row>
    <row r="270" s="2" customFormat="1">
      <c r="A270" s="38"/>
      <c r="B270" s="39"/>
      <c r="C270" s="40"/>
      <c r="D270" s="239" t="s">
        <v>146</v>
      </c>
      <c r="E270" s="40"/>
      <c r="F270" s="240" t="s">
        <v>330</v>
      </c>
      <c r="G270" s="40"/>
      <c r="H270" s="40"/>
      <c r="I270" s="241"/>
      <c r="J270" s="40"/>
      <c r="K270" s="40"/>
      <c r="L270" s="44"/>
      <c r="M270" s="242"/>
      <c r="N270" s="243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146</v>
      </c>
      <c r="AU270" s="17" t="s">
        <v>82</v>
      </c>
    </row>
    <row r="271" s="2" customFormat="1">
      <c r="A271" s="38"/>
      <c r="B271" s="39"/>
      <c r="C271" s="40"/>
      <c r="D271" s="244" t="s">
        <v>148</v>
      </c>
      <c r="E271" s="40"/>
      <c r="F271" s="245" t="s">
        <v>331</v>
      </c>
      <c r="G271" s="40"/>
      <c r="H271" s="40"/>
      <c r="I271" s="241"/>
      <c r="J271" s="40"/>
      <c r="K271" s="40"/>
      <c r="L271" s="44"/>
      <c r="M271" s="242"/>
      <c r="N271" s="243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148</v>
      </c>
      <c r="AU271" s="17" t="s">
        <v>82</v>
      </c>
    </row>
    <row r="272" s="13" customFormat="1">
      <c r="A272" s="13"/>
      <c r="B272" s="246"/>
      <c r="C272" s="247"/>
      <c r="D272" s="239" t="s">
        <v>150</v>
      </c>
      <c r="E272" s="248" t="s">
        <v>1</v>
      </c>
      <c r="F272" s="249" t="s">
        <v>332</v>
      </c>
      <c r="G272" s="247"/>
      <c r="H272" s="248" t="s">
        <v>1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5" t="s">
        <v>150</v>
      </c>
      <c r="AU272" s="255" t="s">
        <v>82</v>
      </c>
      <c r="AV272" s="13" t="s">
        <v>80</v>
      </c>
      <c r="AW272" s="13" t="s">
        <v>30</v>
      </c>
      <c r="AX272" s="13" t="s">
        <v>73</v>
      </c>
      <c r="AY272" s="255" t="s">
        <v>137</v>
      </c>
    </row>
    <row r="273" s="14" customFormat="1">
      <c r="A273" s="14"/>
      <c r="B273" s="256"/>
      <c r="C273" s="257"/>
      <c r="D273" s="239" t="s">
        <v>150</v>
      </c>
      <c r="E273" s="258" t="s">
        <v>1</v>
      </c>
      <c r="F273" s="259" t="s">
        <v>333</v>
      </c>
      <c r="G273" s="257"/>
      <c r="H273" s="260">
        <v>136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150</v>
      </c>
      <c r="AU273" s="266" t="s">
        <v>82</v>
      </c>
      <c r="AV273" s="14" t="s">
        <v>82</v>
      </c>
      <c r="AW273" s="14" t="s">
        <v>30</v>
      </c>
      <c r="AX273" s="14" t="s">
        <v>73</v>
      </c>
      <c r="AY273" s="266" t="s">
        <v>137</v>
      </c>
    </row>
    <row r="274" s="15" customFormat="1">
      <c r="A274" s="15"/>
      <c r="B274" s="267"/>
      <c r="C274" s="268"/>
      <c r="D274" s="239" t="s">
        <v>150</v>
      </c>
      <c r="E274" s="269" t="s">
        <v>1</v>
      </c>
      <c r="F274" s="270" t="s">
        <v>153</v>
      </c>
      <c r="G274" s="268"/>
      <c r="H274" s="271">
        <v>136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7" t="s">
        <v>150</v>
      </c>
      <c r="AU274" s="277" t="s">
        <v>82</v>
      </c>
      <c r="AV274" s="15" t="s">
        <v>144</v>
      </c>
      <c r="AW274" s="15" t="s">
        <v>30</v>
      </c>
      <c r="AX274" s="15" t="s">
        <v>80</v>
      </c>
      <c r="AY274" s="277" t="s">
        <v>137</v>
      </c>
    </row>
    <row r="275" s="2" customFormat="1" ht="33" customHeight="1">
      <c r="A275" s="38"/>
      <c r="B275" s="39"/>
      <c r="C275" s="226" t="s">
        <v>334</v>
      </c>
      <c r="D275" s="226" t="s">
        <v>139</v>
      </c>
      <c r="E275" s="227" t="s">
        <v>335</v>
      </c>
      <c r="F275" s="228" t="s">
        <v>336</v>
      </c>
      <c r="G275" s="229" t="s">
        <v>176</v>
      </c>
      <c r="H275" s="230">
        <v>1.9830000000000001</v>
      </c>
      <c r="I275" s="231"/>
      <c r="J275" s="232">
        <f>ROUND(I275*H275,2)</f>
        <v>0</v>
      </c>
      <c r="K275" s="228" t="s">
        <v>143</v>
      </c>
      <c r="L275" s="44"/>
      <c r="M275" s="233" t="s">
        <v>1</v>
      </c>
      <c r="N275" s="234" t="s">
        <v>38</v>
      </c>
      <c r="O275" s="91"/>
      <c r="P275" s="235">
        <f>O275*H275</f>
        <v>0</v>
      </c>
      <c r="Q275" s="235">
        <v>0</v>
      </c>
      <c r="R275" s="235">
        <f>Q275*H275</f>
        <v>0</v>
      </c>
      <c r="S275" s="235">
        <v>1.671</v>
      </c>
      <c r="T275" s="236">
        <f>S275*H275</f>
        <v>3.3135930000000005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7" t="s">
        <v>144</v>
      </c>
      <c r="AT275" s="237" t="s">
        <v>139</v>
      </c>
      <c r="AU275" s="237" t="s">
        <v>82</v>
      </c>
      <c r="AY275" s="17" t="s">
        <v>137</v>
      </c>
      <c r="BE275" s="238">
        <f>IF(N275="základní",J275,0)</f>
        <v>0</v>
      </c>
      <c r="BF275" s="238">
        <f>IF(N275="snížená",J275,0)</f>
        <v>0</v>
      </c>
      <c r="BG275" s="238">
        <f>IF(N275="zákl. přenesená",J275,0)</f>
        <v>0</v>
      </c>
      <c r="BH275" s="238">
        <f>IF(N275="sníž. přenesená",J275,0)</f>
        <v>0</v>
      </c>
      <c r="BI275" s="238">
        <f>IF(N275="nulová",J275,0)</f>
        <v>0</v>
      </c>
      <c r="BJ275" s="17" t="s">
        <v>80</v>
      </c>
      <c r="BK275" s="238">
        <f>ROUND(I275*H275,2)</f>
        <v>0</v>
      </c>
      <c r="BL275" s="17" t="s">
        <v>144</v>
      </c>
      <c r="BM275" s="237" t="s">
        <v>337</v>
      </c>
    </row>
    <row r="276" s="2" customFormat="1">
      <c r="A276" s="38"/>
      <c r="B276" s="39"/>
      <c r="C276" s="40"/>
      <c r="D276" s="239" t="s">
        <v>146</v>
      </c>
      <c r="E276" s="40"/>
      <c r="F276" s="240" t="s">
        <v>338</v>
      </c>
      <c r="G276" s="40"/>
      <c r="H276" s="40"/>
      <c r="I276" s="241"/>
      <c r="J276" s="40"/>
      <c r="K276" s="40"/>
      <c r="L276" s="44"/>
      <c r="M276" s="242"/>
      <c r="N276" s="243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146</v>
      </c>
      <c r="AU276" s="17" t="s">
        <v>82</v>
      </c>
    </row>
    <row r="277" s="2" customFormat="1">
      <c r="A277" s="38"/>
      <c r="B277" s="39"/>
      <c r="C277" s="40"/>
      <c r="D277" s="244" t="s">
        <v>148</v>
      </c>
      <c r="E277" s="40"/>
      <c r="F277" s="245" t="s">
        <v>339</v>
      </c>
      <c r="G277" s="40"/>
      <c r="H277" s="40"/>
      <c r="I277" s="241"/>
      <c r="J277" s="40"/>
      <c r="K277" s="40"/>
      <c r="L277" s="44"/>
      <c r="M277" s="242"/>
      <c r="N277" s="243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148</v>
      </c>
      <c r="AU277" s="17" t="s">
        <v>82</v>
      </c>
    </row>
    <row r="278" s="13" customFormat="1">
      <c r="A278" s="13"/>
      <c r="B278" s="246"/>
      <c r="C278" s="247"/>
      <c r="D278" s="239" t="s">
        <v>150</v>
      </c>
      <c r="E278" s="248" t="s">
        <v>1</v>
      </c>
      <c r="F278" s="249" t="s">
        <v>340</v>
      </c>
      <c r="G278" s="247"/>
      <c r="H278" s="248" t="s">
        <v>1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150</v>
      </c>
      <c r="AU278" s="255" t="s">
        <v>82</v>
      </c>
      <c r="AV278" s="13" t="s">
        <v>80</v>
      </c>
      <c r="AW278" s="13" t="s">
        <v>30</v>
      </c>
      <c r="AX278" s="13" t="s">
        <v>73</v>
      </c>
      <c r="AY278" s="255" t="s">
        <v>137</v>
      </c>
    </row>
    <row r="279" s="14" customFormat="1">
      <c r="A279" s="14"/>
      <c r="B279" s="256"/>
      <c r="C279" s="257"/>
      <c r="D279" s="239" t="s">
        <v>150</v>
      </c>
      <c r="E279" s="258" t="s">
        <v>1</v>
      </c>
      <c r="F279" s="259" t="s">
        <v>181</v>
      </c>
      <c r="G279" s="257"/>
      <c r="H279" s="260">
        <v>1.9824999999999999</v>
      </c>
      <c r="I279" s="261"/>
      <c r="J279" s="257"/>
      <c r="K279" s="257"/>
      <c r="L279" s="262"/>
      <c r="M279" s="263"/>
      <c r="N279" s="264"/>
      <c r="O279" s="264"/>
      <c r="P279" s="264"/>
      <c r="Q279" s="264"/>
      <c r="R279" s="264"/>
      <c r="S279" s="264"/>
      <c r="T279" s="26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6" t="s">
        <v>150</v>
      </c>
      <c r="AU279" s="266" t="s">
        <v>82</v>
      </c>
      <c r="AV279" s="14" t="s">
        <v>82</v>
      </c>
      <c r="AW279" s="14" t="s">
        <v>30</v>
      </c>
      <c r="AX279" s="14" t="s">
        <v>73</v>
      </c>
      <c r="AY279" s="266" t="s">
        <v>137</v>
      </c>
    </row>
    <row r="280" s="15" customFormat="1">
      <c r="A280" s="15"/>
      <c r="B280" s="267"/>
      <c r="C280" s="268"/>
      <c r="D280" s="239" t="s">
        <v>150</v>
      </c>
      <c r="E280" s="269" t="s">
        <v>1</v>
      </c>
      <c r="F280" s="270" t="s">
        <v>153</v>
      </c>
      <c r="G280" s="268"/>
      <c r="H280" s="271">
        <v>1.9824999999999999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7" t="s">
        <v>150</v>
      </c>
      <c r="AU280" s="277" t="s">
        <v>82</v>
      </c>
      <c r="AV280" s="15" t="s">
        <v>144</v>
      </c>
      <c r="AW280" s="15" t="s">
        <v>30</v>
      </c>
      <c r="AX280" s="15" t="s">
        <v>80</v>
      </c>
      <c r="AY280" s="277" t="s">
        <v>137</v>
      </c>
    </row>
    <row r="281" s="2" customFormat="1" ht="24.15" customHeight="1">
      <c r="A281" s="38"/>
      <c r="B281" s="39"/>
      <c r="C281" s="226" t="s">
        <v>341</v>
      </c>
      <c r="D281" s="226" t="s">
        <v>139</v>
      </c>
      <c r="E281" s="227" t="s">
        <v>342</v>
      </c>
      <c r="F281" s="228" t="s">
        <v>343</v>
      </c>
      <c r="G281" s="229" t="s">
        <v>199</v>
      </c>
      <c r="H281" s="230">
        <v>32</v>
      </c>
      <c r="I281" s="231"/>
      <c r="J281" s="232">
        <f>ROUND(I281*H281,2)</f>
        <v>0</v>
      </c>
      <c r="K281" s="228" t="s">
        <v>143</v>
      </c>
      <c r="L281" s="44"/>
      <c r="M281" s="233" t="s">
        <v>1</v>
      </c>
      <c r="N281" s="234" t="s">
        <v>38</v>
      </c>
      <c r="O281" s="91"/>
      <c r="P281" s="235">
        <f>O281*H281</f>
        <v>0</v>
      </c>
      <c r="Q281" s="235">
        <v>0</v>
      </c>
      <c r="R281" s="235">
        <f>Q281*H281</f>
        <v>0</v>
      </c>
      <c r="S281" s="235">
        <v>0.048000000000000001</v>
      </c>
      <c r="T281" s="236">
        <f>S281*H281</f>
        <v>1.536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144</v>
      </c>
      <c r="AT281" s="237" t="s">
        <v>139</v>
      </c>
      <c r="AU281" s="237" t="s">
        <v>82</v>
      </c>
      <c r="AY281" s="17" t="s">
        <v>137</v>
      </c>
      <c r="BE281" s="238">
        <f>IF(N281="základní",J281,0)</f>
        <v>0</v>
      </c>
      <c r="BF281" s="238">
        <f>IF(N281="snížená",J281,0)</f>
        <v>0</v>
      </c>
      <c r="BG281" s="238">
        <f>IF(N281="zákl. přenesená",J281,0)</f>
        <v>0</v>
      </c>
      <c r="BH281" s="238">
        <f>IF(N281="sníž. přenesená",J281,0)</f>
        <v>0</v>
      </c>
      <c r="BI281" s="238">
        <f>IF(N281="nulová",J281,0)</f>
        <v>0</v>
      </c>
      <c r="BJ281" s="17" t="s">
        <v>80</v>
      </c>
      <c r="BK281" s="238">
        <f>ROUND(I281*H281,2)</f>
        <v>0</v>
      </c>
      <c r="BL281" s="17" t="s">
        <v>144</v>
      </c>
      <c r="BM281" s="237" t="s">
        <v>344</v>
      </c>
    </row>
    <row r="282" s="2" customFormat="1">
      <c r="A282" s="38"/>
      <c r="B282" s="39"/>
      <c r="C282" s="40"/>
      <c r="D282" s="239" t="s">
        <v>146</v>
      </c>
      <c r="E282" s="40"/>
      <c r="F282" s="240" t="s">
        <v>345</v>
      </c>
      <c r="G282" s="40"/>
      <c r="H282" s="40"/>
      <c r="I282" s="241"/>
      <c r="J282" s="40"/>
      <c r="K282" s="40"/>
      <c r="L282" s="44"/>
      <c r="M282" s="242"/>
      <c r="N282" s="243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146</v>
      </c>
      <c r="AU282" s="17" t="s">
        <v>82</v>
      </c>
    </row>
    <row r="283" s="2" customFormat="1">
      <c r="A283" s="38"/>
      <c r="B283" s="39"/>
      <c r="C283" s="40"/>
      <c r="D283" s="244" t="s">
        <v>148</v>
      </c>
      <c r="E283" s="40"/>
      <c r="F283" s="245" t="s">
        <v>346</v>
      </c>
      <c r="G283" s="40"/>
      <c r="H283" s="40"/>
      <c r="I283" s="241"/>
      <c r="J283" s="40"/>
      <c r="K283" s="40"/>
      <c r="L283" s="44"/>
      <c r="M283" s="242"/>
      <c r="N283" s="243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148</v>
      </c>
      <c r="AU283" s="17" t="s">
        <v>82</v>
      </c>
    </row>
    <row r="284" s="13" customFormat="1">
      <c r="A284" s="13"/>
      <c r="B284" s="246"/>
      <c r="C284" s="247"/>
      <c r="D284" s="239" t="s">
        <v>150</v>
      </c>
      <c r="E284" s="248" t="s">
        <v>1</v>
      </c>
      <c r="F284" s="249" t="s">
        <v>347</v>
      </c>
      <c r="G284" s="247"/>
      <c r="H284" s="248" t="s">
        <v>1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5" t="s">
        <v>150</v>
      </c>
      <c r="AU284" s="255" t="s">
        <v>82</v>
      </c>
      <c r="AV284" s="13" t="s">
        <v>80</v>
      </c>
      <c r="AW284" s="13" t="s">
        <v>30</v>
      </c>
      <c r="AX284" s="13" t="s">
        <v>73</v>
      </c>
      <c r="AY284" s="255" t="s">
        <v>137</v>
      </c>
    </row>
    <row r="285" s="14" customFormat="1">
      <c r="A285" s="14"/>
      <c r="B285" s="256"/>
      <c r="C285" s="257"/>
      <c r="D285" s="239" t="s">
        <v>150</v>
      </c>
      <c r="E285" s="258" t="s">
        <v>1</v>
      </c>
      <c r="F285" s="259" t="s">
        <v>348</v>
      </c>
      <c r="G285" s="257"/>
      <c r="H285" s="260">
        <v>32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150</v>
      </c>
      <c r="AU285" s="266" t="s">
        <v>82</v>
      </c>
      <c r="AV285" s="14" t="s">
        <v>82</v>
      </c>
      <c r="AW285" s="14" t="s">
        <v>30</v>
      </c>
      <c r="AX285" s="14" t="s">
        <v>73</v>
      </c>
      <c r="AY285" s="266" t="s">
        <v>137</v>
      </c>
    </row>
    <row r="286" s="15" customFormat="1">
      <c r="A286" s="15"/>
      <c r="B286" s="267"/>
      <c r="C286" s="268"/>
      <c r="D286" s="239" t="s">
        <v>150</v>
      </c>
      <c r="E286" s="269" t="s">
        <v>1</v>
      </c>
      <c r="F286" s="270" t="s">
        <v>153</v>
      </c>
      <c r="G286" s="268"/>
      <c r="H286" s="271">
        <v>32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7" t="s">
        <v>150</v>
      </c>
      <c r="AU286" s="277" t="s">
        <v>82</v>
      </c>
      <c r="AV286" s="15" t="s">
        <v>144</v>
      </c>
      <c r="AW286" s="15" t="s">
        <v>30</v>
      </c>
      <c r="AX286" s="15" t="s">
        <v>80</v>
      </c>
      <c r="AY286" s="277" t="s">
        <v>137</v>
      </c>
    </row>
    <row r="287" s="2" customFormat="1" ht="16.5" customHeight="1">
      <c r="A287" s="38"/>
      <c r="B287" s="39"/>
      <c r="C287" s="226" t="s">
        <v>349</v>
      </c>
      <c r="D287" s="226" t="s">
        <v>139</v>
      </c>
      <c r="E287" s="227" t="s">
        <v>350</v>
      </c>
      <c r="F287" s="228" t="s">
        <v>351</v>
      </c>
      <c r="G287" s="229" t="s">
        <v>142</v>
      </c>
      <c r="H287" s="230">
        <v>65.861999999999995</v>
      </c>
      <c r="I287" s="231"/>
      <c r="J287" s="232">
        <f>ROUND(I287*H287,2)</f>
        <v>0</v>
      </c>
      <c r="K287" s="228" t="s">
        <v>143</v>
      </c>
      <c r="L287" s="44"/>
      <c r="M287" s="233" t="s">
        <v>1</v>
      </c>
      <c r="N287" s="234" t="s">
        <v>38</v>
      </c>
      <c r="O287" s="91"/>
      <c r="P287" s="235">
        <f>O287*H287</f>
        <v>0</v>
      </c>
      <c r="Q287" s="235">
        <v>0</v>
      </c>
      <c r="R287" s="235">
        <f>Q287*H287</f>
        <v>0</v>
      </c>
      <c r="S287" s="235">
        <v>0.044999999999999998</v>
      </c>
      <c r="T287" s="236">
        <f>S287*H287</f>
        <v>2.9637899999999995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7" t="s">
        <v>144</v>
      </c>
      <c r="AT287" s="237" t="s">
        <v>139</v>
      </c>
      <c r="AU287" s="237" t="s">
        <v>82</v>
      </c>
      <c r="AY287" s="17" t="s">
        <v>137</v>
      </c>
      <c r="BE287" s="238">
        <f>IF(N287="základní",J287,0)</f>
        <v>0</v>
      </c>
      <c r="BF287" s="238">
        <f>IF(N287="snížená",J287,0)</f>
        <v>0</v>
      </c>
      <c r="BG287" s="238">
        <f>IF(N287="zákl. přenesená",J287,0)</f>
        <v>0</v>
      </c>
      <c r="BH287" s="238">
        <f>IF(N287="sníž. přenesená",J287,0)</f>
        <v>0</v>
      </c>
      <c r="BI287" s="238">
        <f>IF(N287="nulová",J287,0)</f>
        <v>0</v>
      </c>
      <c r="BJ287" s="17" t="s">
        <v>80</v>
      </c>
      <c r="BK287" s="238">
        <f>ROUND(I287*H287,2)</f>
        <v>0</v>
      </c>
      <c r="BL287" s="17" t="s">
        <v>144</v>
      </c>
      <c r="BM287" s="237" t="s">
        <v>352</v>
      </c>
    </row>
    <row r="288" s="2" customFormat="1">
      <c r="A288" s="38"/>
      <c r="B288" s="39"/>
      <c r="C288" s="40"/>
      <c r="D288" s="239" t="s">
        <v>146</v>
      </c>
      <c r="E288" s="40"/>
      <c r="F288" s="240" t="s">
        <v>353</v>
      </c>
      <c r="G288" s="40"/>
      <c r="H288" s="40"/>
      <c r="I288" s="241"/>
      <c r="J288" s="40"/>
      <c r="K288" s="40"/>
      <c r="L288" s="44"/>
      <c r="M288" s="242"/>
      <c r="N288" s="243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146</v>
      </c>
      <c r="AU288" s="17" t="s">
        <v>82</v>
      </c>
    </row>
    <row r="289" s="2" customFormat="1">
      <c r="A289" s="38"/>
      <c r="B289" s="39"/>
      <c r="C289" s="40"/>
      <c r="D289" s="244" t="s">
        <v>148</v>
      </c>
      <c r="E289" s="40"/>
      <c r="F289" s="245" t="s">
        <v>354</v>
      </c>
      <c r="G289" s="40"/>
      <c r="H289" s="40"/>
      <c r="I289" s="241"/>
      <c r="J289" s="40"/>
      <c r="K289" s="40"/>
      <c r="L289" s="44"/>
      <c r="M289" s="242"/>
      <c r="N289" s="243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148</v>
      </c>
      <c r="AU289" s="17" t="s">
        <v>82</v>
      </c>
    </row>
    <row r="290" s="13" customFormat="1">
      <c r="A290" s="13"/>
      <c r="B290" s="246"/>
      <c r="C290" s="247"/>
      <c r="D290" s="239" t="s">
        <v>150</v>
      </c>
      <c r="E290" s="248" t="s">
        <v>1</v>
      </c>
      <c r="F290" s="249" t="s">
        <v>252</v>
      </c>
      <c r="G290" s="247"/>
      <c r="H290" s="248" t="s">
        <v>1</v>
      </c>
      <c r="I290" s="250"/>
      <c r="J290" s="247"/>
      <c r="K290" s="247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150</v>
      </c>
      <c r="AU290" s="255" t="s">
        <v>82</v>
      </c>
      <c r="AV290" s="13" t="s">
        <v>80</v>
      </c>
      <c r="AW290" s="13" t="s">
        <v>30</v>
      </c>
      <c r="AX290" s="13" t="s">
        <v>73</v>
      </c>
      <c r="AY290" s="255" t="s">
        <v>137</v>
      </c>
    </row>
    <row r="291" s="14" customFormat="1">
      <c r="A291" s="14"/>
      <c r="B291" s="256"/>
      <c r="C291" s="257"/>
      <c r="D291" s="239" t="s">
        <v>150</v>
      </c>
      <c r="E291" s="258" t="s">
        <v>1</v>
      </c>
      <c r="F291" s="259" t="s">
        <v>260</v>
      </c>
      <c r="G291" s="257"/>
      <c r="H291" s="260">
        <v>65.861844000000005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150</v>
      </c>
      <c r="AU291" s="266" t="s">
        <v>82</v>
      </c>
      <c r="AV291" s="14" t="s">
        <v>82</v>
      </c>
      <c r="AW291" s="14" t="s">
        <v>30</v>
      </c>
      <c r="AX291" s="14" t="s">
        <v>73</v>
      </c>
      <c r="AY291" s="266" t="s">
        <v>137</v>
      </c>
    </row>
    <row r="292" s="15" customFormat="1">
      <c r="A292" s="15"/>
      <c r="B292" s="267"/>
      <c r="C292" s="268"/>
      <c r="D292" s="239" t="s">
        <v>150</v>
      </c>
      <c r="E292" s="269" t="s">
        <v>1</v>
      </c>
      <c r="F292" s="270" t="s">
        <v>153</v>
      </c>
      <c r="G292" s="268"/>
      <c r="H292" s="271">
        <v>65.861844000000005</v>
      </c>
      <c r="I292" s="272"/>
      <c r="J292" s="268"/>
      <c r="K292" s="268"/>
      <c r="L292" s="273"/>
      <c r="M292" s="274"/>
      <c r="N292" s="275"/>
      <c r="O292" s="275"/>
      <c r="P292" s="275"/>
      <c r="Q292" s="275"/>
      <c r="R292" s="275"/>
      <c r="S292" s="275"/>
      <c r="T292" s="276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7" t="s">
        <v>150</v>
      </c>
      <c r="AU292" s="277" t="s">
        <v>82</v>
      </c>
      <c r="AV292" s="15" t="s">
        <v>144</v>
      </c>
      <c r="AW292" s="15" t="s">
        <v>30</v>
      </c>
      <c r="AX292" s="15" t="s">
        <v>80</v>
      </c>
      <c r="AY292" s="277" t="s">
        <v>137</v>
      </c>
    </row>
    <row r="293" s="2" customFormat="1" ht="24.15" customHeight="1">
      <c r="A293" s="38"/>
      <c r="B293" s="39"/>
      <c r="C293" s="226" t="s">
        <v>355</v>
      </c>
      <c r="D293" s="226" t="s">
        <v>139</v>
      </c>
      <c r="E293" s="227" t="s">
        <v>356</v>
      </c>
      <c r="F293" s="228" t="s">
        <v>357</v>
      </c>
      <c r="G293" s="229" t="s">
        <v>176</v>
      </c>
      <c r="H293" s="230">
        <v>4.6100000000000003</v>
      </c>
      <c r="I293" s="231"/>
      <c r="J293" s="232">
        <f>ROUND(I293*H293,2)</f>
        <v>0</v>
      </c>
      <c r="K293" s="228" t="s">
        <v>143</v>
      </c>
      <c r="L293" s="44"/>
      <c r="M293" s="233" t="s">
        <v>1</v>
      </c>
      <c r="N293" s="234" t="s">
        <v>38</v>
      </c>
      <c r="O293" s="91"/>
      <c r="P293" s="235">
        <f>O293*H293</f>
        <v>0</v>
      </c>
      <c r="Q293" s="235">
        <v>0</v>
      </c>
      <c r="R293" s="235">
        <f>Q293*H293</f>
        <v>0</v>
      </c>
      <c r="S293" s="235">
        <v>1.3999999999999999</v>
      </c>
      <c r="T293" s="236">
        <f>S293*H293</f>
        <v>6.4539999999999997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7" t="s">
        <v>144</v>
      </c>
      <c r="AT293" s="237" t="s">
        <v>139</v>
      </c>
      <c r="AU293" s="237" t="s">
        <v>82</v>
      </c>
      <c r="AY293" s="17" t="s">
        <v>137</v>
      </c>
      <c r="BE293" s="238">
        <f>IF(N293="základní",J293,0)</f>
        <v>0</v>
      </c>
      <c r="BF293" s="238">
        <f>IF(N293="snížená",J293,0)</f>
        <v>0</v>
      </c>
      <c r="BG293" s="238">
        <f>IF(N293="zákl. přenesená",J293,0)</f>
        <v>0</v>
      </c>
      <c r="BH293" s="238">
        <f>IF(N293="sníž. přenesená",J293,0)</f>
        <v>0</v>
      </c>
      <c r="BI293" s="238">
        <f>IF(N293="nulová",J293,0)</f>
        <v>0</v>
      </c>
      <c r="BJ293" s="17" t="s">
        <v>80</v>
      </c>
      <c r="BK293" s="238">
        <f>ROUND(I293*H293,2)</f>
        <v>0</v>
      </c>
      <c r="BL293" s="17" t="s">
        <v>144</v>
      </c>
      <c r="BM293" s="237" t="s">
        <v>358</v>
      </c>
    </row>
    <row r="294" s="2" customFormat="1">
      <c r="A294" s="38"/>
      <c r="B294" s="39"/>
      <c r="C294" s="40"/>
      <c r="D294" s="239" t="s">
        <v>146</v>
      </c>
      <c r="E294" s="40"/>
      <c r="F294" s="240" t="s">
        <v>359</v>
      </c>
      <c r="G294" s="40"/>
      <c r="H294" s="40"/>
      <c r="I294" s="241"/>
      <c r="J294" s="40"/>
      <c r="K294" s="40"/>
      <c r="L294" s="44"/>
      <c r="M294" s="242"/>
      <c r="N294" s="243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146</v>
      </c>
      <c r="AU294" s="17" t="s">
        <v>82</v>
      </c>
    </row>
    <row r="295" s="2" customFormat="1">
      <c r="A295" s="38"/>
      <c r="B295" s="39"/>
      <c r="C295" s="40"/>
      <c r="D295" s="244" t="s">
        <v>148</v>
      </c>
      <c r="E295" s="40"/>
      <c r="F295" s="245" t="s">
        <v>360</v>
      </c>
      <c r="G295" s="40"/>
      <c r="H295" s="40"/>
      <c r="I295" s="241"/>
      <c r="J295" s="40"/>
      <c r="K295" s="40"/>
      <c r="L295" s="44"/>
      <c r="M295" s="242"/>
      <c r="N295" s="243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148</v>
      </c>
      <c r="AU295" s="17" t="s">
        <v>82</v>
      </c>
    </row>
    <row r="296" s="13" customFormat="1">
      <c r="A296" s="13"/>
      <c r="B296" s="246"/>
      <c r="C296" s="247"/>
      <c r="D296" s="239" t="s">
        <v>150</v>
      </c>
      <c r="E296" s="248" t="s">
        <v>1</v>
      </c>
      <c r="F296" s="249" t="s">
        <v>252</v>
      </c>
      <c r="G296" s="247"/>
      <c r="H296" s="248" t="s">
        <v>1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150</v>
      </c>
      <c r="AU296" s="255" t="s">
        <v>82</v>
      </c>
      <c r="AV296" s="13" t="s">
        <v>80</v>
      </c>
      <c r="AW296" s="13" t="s">
        <v>30</v>
      </c>
      <c r="AX296" s="13" t="s">
        <v>73</v>
      </c>
      <c r="AY296" s="255" t="s">
        <v>137</v>
      </c>
    </row>
    <row r="297" s="14" customFormat="1">
      <c r="A297" s="14"/>
      <c r="B297" s="256"/>
      <c r="C297" s="257"/>
      <c r="D297" s="239" t="s">
        <v>150</v>
      </c>
      <c r="E297" s="258" t="s">
        <v>1</v>
      </c>
      <c r="F297" s="259" t="s">
        <v>253</v>
      </c>
      <c r="G297" s="257"/>
      <c r="H297" s="260">
        <v>4.6103290799999996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150</v>
      </c>
      <c r="AU297" s="266" t="s">
        <v>82</v>
      </c>
      <c r="AV297" s="14" t="s">
        <v>82</v>
      </c>
      <c r="AW297" s="14" t="s">
        <v>30</v>
      </c>
      <c r="AX297" s="14" t="s">
        <v>73</v>
      </c>
      <c r="AY297" s="266" t="s">
        <v>137</v>
      </c>
    </row>
    <row r="298" s="15" customFormat="1">
      <c r="A298" s="15"/>
      <c r="B298" s="267"/>
      <c r="C298" s="268"/>
      <c r="D298" s="239" t="s">
        <v>150</v>
      </c>
      <c r="E298" s="269" t="s">
        <v>1</v>
      </c>
      <c r="F298" s="270" t="s">
        <v>153</v>
      </c>
      <c r="G298" s="268"/>
      <c r="H298" s="271">
        <v>4.6103290799999996</v>
      </c>
      <c r="I298" s="272"/>
      <c r="J298" s="268"/>
      <c r="K298" s="268"/>
      <c r="L298" s="273"/>
      <c r="M298" s="274"/>
      <c r="N298" s="275"/>
      <c r="O298" s="275"/>
      <c r="P298" s="275"/>
      <c r="Q298" s="275"/>
      <c r="R298" s="275"/>
      <c r="S298" s="275"/>
      <c r="T298" s="27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7" t="s">
        <v>150</v>
      </c>
      <c r="AU298" s="277" t="s">
        <v>82</v>
      </c>
      <c r="AV298" s="15" t="s">
        <v>144</v>
      </c>
      <c r="AW298" s="15" t="s">
        <v>30</v>
      </c>
      <c r="AX298" s="15" t="s">
        <v>80</v>
      </c>
      <c r="AY298" s="277" t="s">
        <v>137</v>
      </c>
    </row>
    <row r="299" s="2" customFormat="1" ht="24.15" customHeight="1">
      <c r="A299" s="38"/>
      <c r="B299" s="39"/>
      <c r="C299" s="226" t="s">
        <v>361</v>
      </c>
      <c r="D299" s="226" t="s">
        <v>139</v>
      </c>
      <c r="E299" s="227" t="s">
        <v>362</v>
      </c>
      <c r="F299" s="228" t="s">
        <v>363</v>
      </c>
      <c r="G299" s="229" t="s">
        <v>142</v>
      </c>
      <c r="H299" s="230">
        <v>1.0800000000000001</v>
      </c>
      <c r="I299" s="231"/>
      <c r="J299" s="232">
        <f>ROUND(I299*H299,2)</f>
        <v>0</v>
      </c>
      <c r="K299" s="228" t="s">
        <v>143</v>
      </c>
      <c r="L299" s="44"/>
      <c r="M299" s="233" t="s">
        <v>1</v>
      </c>
      <c r="N299" s="234" t="s">
        <v>38</v>
      </c>
      <c r="O299" s="91"/>
      <c r="P299" s="235">
        <f>O299*H299</f>
        <v>0</v>
      </c>
      <c r="Q299" s="235">
        <v>0</v>
      </c>
      <c r="R299" s="235">
        <f>Q299*H299</f>
        <v>0</v>
      </c>
      <c r="S299" s="235">
        <v>0.041000000000000002</v>
      </c>
      <c r="T299" s="236">
        <f>S299*H299</f>
        <v>0.044280000000000007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7" t="s">
        <v>144</v>
      </c>
      <c r="AT299" s="237" t="s">
        <v>139</v>
      </c>
      <c r="AU299" s="237" t="s">
        <v>82</v>
      </c>
      <c r="AY299" s="17" t="s">
        <v>137</v>
      </c>
      <c r="BE299" s="238">
        <f>IF(N299="základní",J299,0)</f>
        <v>0</v>
      </c>
      <c r="BF299" s="238">
        <f>IF(N299="snížená",J299,0)</f>
        <v>0</v>
      </c>
      <c r="BG299" s="238">
        <f>IF(N299="zákl. přenesená",J299,0)</f>
        <v>0</v>
      </c>
      <c r="BH299" s="238">
        <f>IF(N299="sníž. přenesená",J299,0)</f>
        <v>0</v>
      </c>
      <c r="BI299" s="238">
        <f>IF(N299="nulová",J299,0)</f>
        <v>0</v>
      </c>
      <c r="BJ299" s="17" t="s">
        <v>80</v>
      </c>
      <c r="BK299" s="238">
        <f>ROUND(I299*H299,2)</f>
        <v>0</v>
      </c>
      <c r="BL299" s="17" t="s">
        <v>144</v>
      </c>
      <c r="BM299" s="237" t="s">
        <v>364</v>
      </c>
    </row>
    <row r="300" s="2" customFormat="1">
      <c r="A300" s="38"/>
      <c r="B300" s="39"/>
      <c r="C300" s="40"/>
      <c r="D300" s="239" t="s">
        <v>146</v>
      </c>
      <c r="E300" s="40"/>
      <c r="F300" s="240" t="s">
        <v>365</v>
      </c>
      <c r="G300" s="40"/>
      <c r="H300" s="40"/>
      <c r="I300" s="241"/>
      <c r="J300" s="40"/>
      <c r="K300" s="40"/>
      <c r="L300" s="44"/>
      <c r="M300" s="242"/>
      <c r="N300" s="243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146</v>
      </c>
      <c r="AU300" s="17" t="s">
        <v>82</v>
      </c>
    </row>
    <row r="301" s="2" customFormat="1">
      <c r="A301" s="38"/>
      <c r="B301" s="39"/>
      <c r="C301" s="40"/>
      <c r="D301" s="244" t="s">
        <v>148</v>
      </c>
      <c r="E301" s="40"/>
      <c r="F301" s="245" t="s">
        <v>366</v>
      </c>
      <c r="G301" s="40"/>
      <c r="H301" s="40"/>
      <c r="I301" s="241"/>
      <c r="J301" s="40"/>
      <c r="K301" s="40"/>
      <c r="L301" s="44"/>
      <c r="M301" s="242"/>
      <c r="N301" s="243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148</v>
      </c>
      <c r="AU301" s="17" t="s">
        <v>82</v>
      </c>
    </row>
    <row r="302" s="13" customFormat="1">
      <c r="A302" s="13"/>
      <c r="B302" s="246"/>
      <c r="C302" s="247"/>
      <c r="D302" s="239" t="s">
        <v>150</v>
      </c>
      <c r="E302" s="248" t="s">
        <v>1</v>
      </c>
      <c r="F302" s="249" t="s">
        <v>367</v>
      </c>
      <c r="G302" s="247"/>
      <c r="H302" s="248" t="s">
        <v>1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5" t="s">
        <v>150</v>
      </c>
      <c r="AU302" s="255" t="s">
        <v>82</v>
      </c>
      <c r="AV302" s="13" t="s">
        <v>80</v>
      </c>
      <c r="AW302" s="13" t="s">
        <v>30</v>
      </c>
      <c r="AX302" s="13" t="s">
        <v>73</v>
      </c>
      <c r="AY302" s="255" t="s">
        <v>137</v>
      </c>
    </row>
    <row r="303" s="14" customFormat="1">
      <c r="A303" s="14"/>
      <c r="B303" s="256"/>
      <c r="C303" s="257"/>
      <c r="D303" s="239" t="s">
        <v>150</v>
      </c>
      <c r="E303" s="258" t="s">
        <v>1</v>
      </c>
      <c r="F303" s="259" t="s">
        <v>368</v>
      </c>
      <c r="G303" s="257"/>
      <c r="H303" s="260">
        <v>1.0800000000000001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150</v>
      </c>
      <c r="AU303" s="266" t="s">
        <v>82</v>
      </c>
      <c r="AV303" s="14" t="s">
        <v>82</v>
      </c>
      <c r="AW303" s="14" t="s">
        <v>30</v>
      </c>
      <c r="AX303" s="14" t="s">
        <v>73</v>
      </c>
      <c r="AY303" s="266" t="s">
        <v>137</v>
      </c>
    </row>
    <row r="304" s="15" customFormat="1">
      <c r="A304" s="15"/>
      <c r="B304" s="267"/>
      <c r="C304" s="268"/>
      <c r="D304" s="239" t="s">
        <v>150</v>
      </c>
      <c r="E304" s="269" t="s">
        <v>1</v>
      </c>
      <c r="F304" s="270" t="s">
        <v>153</v>
      </c>
      <c r="G304" s="268"/>
      <c r="H304" s="271">
        <v>1.0800000000000001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7" t="s">
        <v>150</v>
      </c>
      <c r="AU304" s="277" t="s">
        <v>82</v>
      </c>
      <c r="AV304" s="15" t="s">
        <v>144</v>
      </c>
      <c r="AW304" s="15" t="s">
        <v>30</v>
      </c>
      <c r="AX304" s="15" t="s">
        <v>80</v>
      </c>
      <c r="AY304" s="277" t="s">
        <v>137</v>
      </c>
    </row>
    <row r="305" s="2" customFormat="1" ht="37.8" customHeight="1">
      <c r="A305" s="38"/>
      <c r="B305" s="39"/>
      <c r="C305" s="226" t="s">
        <v>369</v>
      </c>
      <c r="D305" s="226" t="s">
        <v>139</v>
      </c>
      <c r="E305" s="227" t="s">
        <v>370</v>
      </c>
      <c r="F305" s="228" t="s">
        <v>371</v>
      </c>
      <c r="G305" s="229" t="s">
        <v>142</v>
      </c>
      <c r="H305" s="230">
        <v>29.399999999999999</v>
      </c>
      <c r="I305" s="231"/>
      <c r="J305" s="232">
        <f>ROUND(I305*H305,2)</f>
        <v>0</v>
      </c>
      <c r="K305" s="228" t="s">
        <v>143</v>
      </c>
      <c r="L305" s="44"/>
      <c r="M305" s="233" t="s">
        <v>1</v>
      </c>
      <c r="N305" s="234" t="s">
        <v>38</v>
      </c>
      <c r="O305" s="91"/>
      <c r="P305" s="235">
        <f>O305*H305</f>
        <v>0</v>
      </c>
      <c r="Q305" s="235">
        <v>0</v>
      </c>
      <c r="R305" s="235">
        <f>Q305*H305</f>
        <v>0</v>
      </c>
      <c r="S305" s="235">
        <v>0.045999999999999999</v>
      </c>
      <c r="T305" s="236">
        <f>S305*H305</f>
        <v>1.3523999999999998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7" t="s">
        <v>144</v>
      </c>
      <c r="AT305" s="237" t="s">
        <v>139</v>
      </c>
      <c r="AU305" s="237" t="s">
        <v>82</v>
      </c>
      <c r="AY305" s="17" t="s">
        <v>137</v>
      </c>
      <c r="BE305" s="238">
        <f>IF(N305="základní",J305,0)</f>
        <v>0</v>
      </c>
      <c r="BF305" s="238">
        <f>IF(N305="snížená",J305,0)</f>
        <v>0</v>
      </c>
      <c r="BG305" s="238">
        <f>IF(N305="zákl. přenesená",J305,0)</f>
        <v>0</v>
      </c>
      <c r="BH305" s="238">
        <f>IF(N305="sníž. přenesená",J305,0)</f>
        <v>0</v>
      </c>
      <c r="BI305" s="238">
        <f>IF(N305="nulová",J305,0)</f>
        <v>0</v>
      </c>
      <c r="BJ305" s="17" t="s">
        <v>80</v>
      </c>
      <c r="BK305" s="238">
        <f>ROUND(I305*H305,2)</f>
        <v>0</v>
      </c>
      <c r="BL305" s="17" t="s">
        <v>144</v>
      </c>
      <c r="BM305" s="237" t="s">
        <v>372</v>
      </c>
    </row>
    <row r="306" s="2" customFormat="1">
      <c r="A306" s="38"/>
      <c r="B306" s="39"/>
      <c r="C306" s="40"/>
      <c r="D306" s="239" t="s">
        <v>146</v>
      </c>
      <c r="E306" s="40"/>
      <c r="F306" s="240" t="s">
        <v>373</v>
      </c>
      <c r="G306" s="40"/>
      <c r="H306" s="40"/>
      <c r="I306" s="241"/>
      <c r="J306" s="40"/>
      <c r="K306" s="40"/>
      <c r="L306" s="44"/>
      <c r="M306" s="242"/>
      <c r="N306" s="243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146</v>
      </c>
      <c r="AU306" s="17" t="s">
        <v>82</v>
      </c>
    </row>
    <row r="307" s="2" customFormat="1">
      <c r="A307" s="38"/>
      <c r="B307" s="39"/>
      <c r="C307" s="40"/>
      <c r="D307" s="244" t="s">
        <v>148</v>
      </c>
      <c r="E307" s="40"/>
      <c r="F307" s="245" t="s">
        <v>374</v>
      </c>
      <c r="G307" s="40"/>
      <c r="H307" s="40"/>
      <c r="I307" s="241"/>
      <c r="J307" s="40"/>
      <c r="K307" s="40"/>
      <c r="L307" s="44"/>
      <c r="M307" s="242"/>
      <c r="N307" s="243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148</v>
      </c>
      <c r="AU307" s="17" t="s">
        <v>82</v>
      </c>
    </row>
    <row r="308" s="13" customFormat="1">
      <c r="A308" s="13"/>
      <c r="B308" s="246"/>
      <c r="C308" s="247"/>
      <c r="D308" s="239" t="s">
        <v>150</v>
      </c>
      <c r="E308" s="248" t="s">
        <v>1</v>
      </c>
      <c r="F308" s="249" t="s">
        <v>220</v>
      </c>
      <c r="G308" s="247"/>
      <c r="H308" s="248" t="s">
        <v>1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150</v>
      </c>
      <c r="AU308" s="255" t="s">
        <v>82</v>
      </c>
      <c r="AV308" s="13" t="s">
        <v>80</v>
      </c>
      <c r="AW308" s="13" t="s">
        <v>30</v>
      </c>
      <c r="AX308" s="13" t="s">
        <v>73</v>
      </c>
      <c r="AY308" s="255" t="s">
        <v>137</v>
      </c>
    </row>
    <row r="309" s="14" customFormat="1">
      <c r="A309" s="14"/>
      <c r="B309" s="256"/>
      <c r="C309" s="257"/>
      <c r="D309" s="239" t="s">
        <v>150</v>
      </c>
      <c r="E309" s="258" t="s">
        <v>1</v>
      </c>
      <c r="F309" s="259" t="s">
        <v>221</v>
      </c>
      <c r="G309" s="257"/>
      <c r="H309" s="260">
        <v>11.1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6" t="s">
        <v>150</v>
      </c>
      <c r="AU309" s="266" t="s">
        <v>82</v>
      </c>
      <c r="AV309" s="14" t="s">
        <v>82</v>
      </c>
      <c r="AW309" s="14" t="s">
        <v>30</v>
      </c>
      <c r="AX309" s="14" t="s">
        <v>73</v>
      </c>
      <c r="AY309" s="266" t="s">
        <v>137</v>
      </c>
    </row>
    <row r="310" s="14" customFormat="1">
      <c r="A310" s="14"/>
      <c r="B310" s="256"/>
      <c r="C310" s="257"/>
      <c r="D310" s="239" t="s">
        <v>150</v>
      </c>
      <c r="E310" s="258" t="s">
        <v>1</v>
      </c>
      <c r="F310" s="259" t="s">
        <v>222</v>
      </c>
      <c r="G310" s="257"/>
      <c r="H310" s="260">
        <v>7.7999999999999998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150</v>
      </c>
      <c r="AU310" s="266" t="s">
        <v>82</v>
      </c>
      <c r="AV310" s="14" t="s">
        <v>82</v>
      </c>
      <c r="AW310" s="14" t="s">
        <v>30</v>
      </c>
      <c r="AX310" s="14" t="s">
        <v>73</v>
      </c>
      <c r="AY310" s="266" t="s">
        <v>137</v>
      </c>
    </row>
    <row r="311" s="14" customFormat="1">
      <c r="A311" s="14"/>
      <c r="B311" s="256"/>
      <c r="C311" s="257"/>
      <c r="D311" s="239" t="s">
        <v>150</v>
      </c>
      <c r="E311" s="258" t="s">
        <v>1</v>
      </c>
      <c r="F311" s="259" t="s">
        <v>223</v>
      </c>
      <c r="G311" s="257"/>
      <c r="H311" s="260">
        <v>10.5</v>
      </c>
      <c r="I311" s="261"/>
      <c r="J311" s="257"/>
      <c r="K311" s="257"/>
      <c r="L311" s="262"/>
      <c r="M311" s="263"/>
      <c r="N311" s="264"/>
      <c r="O311" s="264"/>
      <c r="P311" s="264"/>
      <c r="Q311" s="264"/>
      <c r="R311" s="264"/>
      <c r="S311" s="264"/>
      <c r="T311" s="26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6" t="s">
        <v>150</v>
      </c>
      <c r="AU311" s="266" t="s">
        <v>82</v>
      </c>
      <c r="AV311" s="14" t="s">
        <v>82</v>
      </c>
      <c r="AW311" s="14" t="s">
        <v>30</v>
      </c>
      <c r="AX311" s="14" t="s">
        <v>73</v>
      </c>
      <c r="AY311" s="266" t="s">
        <v>137</v>
      </c>
    </row>
    <row r="312" s="15" customFormat="1">
      <c r="A312" s="15"/>
      <c r="B312" s="267"/>
      <c r="C312" s="268"/>
      <c r="D312" s="239" t="s">
        <v>150</v>
      </c>
      <c r="E312" s="269" t="s">
        <v>1</v>
      </c>
      <c r="F312" s="270" t="s">
        <v>153</v>
      </c>
      <c r="G312" s="268"/>
      <c r="H312" s="271">
        <v>29.399999999999999</v>
      </c>
      <c r="I312" s="272"/>
      <c r="J312" s="268"/>
      <c r="K312" s="268"/>
      <c r="L312" s="273"/>
      <c r="M312" s="274"/>
      <c r="N312" s="275"/>
      <c r="O312" s="275"/>
      <c r="P312" s="275"/>
      <c r="Q312" s="275"/>
      <c r="R312" s="275"/>
      <c r="S312" s="275"/>
      <c r="T312" s="276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7" t="s">
        <v>150</v>
      </c>
      <c r="AU312" s="277" t="s">
        <v>82</v>
      </c>
      <c r="AV312" s="15" t="s">
        <v>144</v>
      </c>
      <c r="AW312" s="15" t="s">
        <v>30</v>
      </c>
      <c r="AX312" s="15" t="s">
        <v>80</v>
      </c>
      <c r="AY312" s="277" t="s">
        <v>137</v>
      </c>
    </row>
    <row r="313" s="2" customFormat="1" ht="37.8" customHeight="1">
      <c r="A313" s="38"/>
      <c r="B313" s="39"/>
      <c r="C313" s="226" t="s">
        <v>375</v>
      </c>
      <c r="D313" s="226" t="s">
        <v>139</v>
      </c>
      <c r="E313" s="227" t="s">
        <v>376</v>
      </c>
      <c r="F313" s="228" t="s">
        <v>377</v>
      </c>
      <c r="G313" s="229" t="s">
        <v>142</v>
      </c>
      <c r="H313" s="230">
        <v>69.040000000000006</v>
      </c>
      <c r="I313" s="231"/>
      <c r="J313" s="232">
        <f>ROUND(I313*H313,2)</f>
        <v>0</v>
      </c>
      <c r="K313" s="228" t="s">
        <v>143</v>
      </c>
      <c r="L313" s="44"/>
      <c r="M313" s="233" t="s">
        <v>1</v>
      </c>
      <c r="N313" s="234" t="s">
        <v>38</v>
      </c>
      <c r="O313" s="91"/>
      <c r="P313" s="235">
        <f>O313*H313</f>
        <v>0</v>
      </c>
      <c r="Q313" s="235">
        <v>0</v>
      </c>
      <c r="R313" s="235">
        <f>Q313*H313</f>
        <v>0</v>
      </c>
      <c r="S313" s="235">
        <v>0.071999999999999995</v>
      </c>
      <c r="T313" s="236">
        <f>S313*H313</f>
        <v>4.9708800000000002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7" t="s">
        <v>144</v>
      </c>
      <c r="AT313" s="237" t="s">
        <v>139</v>
      </c>
      <c r="AU313" s="237" t="s">
        <v>82</v>
      </c>
      <c r="AY313" s="17" t="s">
        <v>137</v>
      </c>
      <c r="BE313" s="238">
        <f>IF(N313="základní",J313,0)</f>
        <v>0</v>
      </c>
      <c r="BF313" s="238">
        <f>IF(N313="snížená",J313,0)</f>
        <v>0</v>
      </c>
      <c r="BG313" s="238">
        <f>IF(N313="zákl. přenesená",J313,0)</f>
        <v>0</v>
      </c>
      <c r="BH313" s="238">
        <f>IF(N313="sníž. přenesená",J313,0)</f>
        <v>0</v>
      </c>
      <c r="BI313" s="238">
        <f>IF(N313="nulová",J313,0)</f>
        <v>0</v>
      </c>
      <c r="BJ313" s="17" t="s">
        <v>80</v>
      </c>
      <c r="BK313" s="238">
        <f>ROUND(I313*H313,2)</f>
        <v>0</v>
      </c>
      <c r="BL313" s="17" t="s">
        <v>144</v>
      </c>
      <c r="BM313" s="237" t="s">
        <v>378</v>
      </c>
    </row>
    <row r="314" s="2" customFormat="1">
      <c r="A314" s="38"/>
      <c r="B314" s="39"/>
      <c r="C314" s="40"/>
      <c r="D314" s="239" t="s">
        <v>146</v>
      </c>
      <c r="E314" s="40"/>
      <c r="F314" s="240" t="s">
        <v>379</v>
      </c>
      <c r="G314" s="40"/>
      <c r="H314" s="40"/>
      <c r="I314" s="241"/>
      <c r="J314" s="40"/>
      <c r="K314" s="40"/>
      <c r="L314" s="44"/>
      <c r="M314" s="242"/>
      <c r="N314" s="243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146</v>
      </c>
      <c r="AU314" s="17" t="s">
        <v>82</v>
      </c>
    </row>
    <row r="315" s="2" customFormat="1">
      <c r="A315" s="38"/>
      <c r="B315" s="39"/>
      <c r="C315" s="40"/>
      <c r="D315" s="244" t="s">
        <v>148</v>
      </c>
      <c r="E315" s="40"/>
      <c r="F315" s="245" t="s">
        <v>380</v>
      </c>
      <c r="G315" s="40"/>
      <c r="H315" s="40"/>
      <c r="I315" s="241"/>
      <c r="J315" s="40"/>
      <c r="K315" s="40"/>
      <c r="L315" s="44"/>
      <c r="M315" s="242"/>
      <c r="N315" s="243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148</v>
      </c>
      <c r="AU315" s="17" t="s">
        <v>82</v>
      </c>
    </row>
    <row r="316" s="13" customFormat="1">
      <c r="A316" s="13"/>
      <c r="B316" s="246"/>
      <c r="C316" s="247"/>
      <c r="D316" s="239" t="s">
        <v>150</v>
      </c>
      <c r="E316" s="248" t="s">
        <v>1</v>
      </c>
      <c r="F316" s="249" t="s">
        <v>381</v>
      </c>
      <c r="G316" s="247"/>
      <c r="H316" s="248" t="s">
        <v>1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150</v>
      </c>
      <c r="AU316" s="255" t="s">
        <v>82</v>
      </c>
      <c r="AV316" s="13" t="s">
        <v>80</v>
      </c>
      <c r="AW316" s="13" t="s">
        <v>30</v>
      </c>
      <c r="AX316" s="13" t="s">
        <v>73</v>
      </c>
      <c r="AY316" s="255" t="s">
        <v>137</v>
      </c>
    </row>
    <row r="317" s="14" customFormat="1">
      <c r="A317" s="14"/>
      <c r="B317" s="256"/>
      <c r="C317" s="257"/>
      <c r="D317" s="239" t="s">
        <v>150</v>
      </c>
      <c r="E317" s="258" t="s">
        <v>1</v>
      </c>
      <c r="F317" s="259" t="s">
        <v>382</v>
      </c>
      <c r="G317" s="257"/>
      <c r="H317" s="260">
        <v>69.040000000000006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150</v>
      </c>
      <c r="AU317" s="266" t="s">
        <v>82</v>
      </c>
      <c r="AV317" s="14" t="s">
        <v>82</v>
      </c>
      <c r="AW317" s="14" t="s">
        <v>30</v>
      </c>
      <c r="AX317" s="14" t="s">
        <v>73</v>
      </c>
      <c r="AY317" s="266" t="s">
        <v>137</v>
      </c>
    </row>
    <row r="318" s="15" customFormat="1">
      <c r="A318" s="15"/>
      <c r="B318" s="267"/>
      <c r="C318" s="268"/>
      <c r="D318" s="239" t="s">
        <v>150</v>
      </c>
      <c r="E318" s="269" t="s">
        <v>1</v>
      </c>
      <c r="F318" s="270" t="s">
        <v>153</v>
      </c>
      <c r="G318" s="268"/>
      <c r="H318" s="271">
        <v>69.040000000000006</v>
      </c>
      <c r="I318" s="272"/>
      <c r="J318" s="268"/>
      <c r="K318" s="268"/>
      <c r="L318" s="273"/>
      <c r="M318" s="274"/>
      <c r="N318" s="275"/>
      <c r="O318" s="275"/>
      <c r="P318" s="275"/>
      <c r="Q318" s="275"/>
      <c r="R318" s="275"/>
      <c r="S318" s="275"/>
      <c r="T318" s="276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7" t="s">
        <v>150</v>
      </c>
      <c r="AU318" s="277" t="s">
        <v>82</v>
      </c>
      <c r="AV318" s="15" t="s">
        <v>144</v>
      </c>
      <c r="AW318" s="15" t="s">
        <v>30</v>
      </c>
      <c r="AX318" s="15" t="s">
        <v>80</v>
      </c>
      <c r="AY318" s="277" t="s">
        <v>137</v>
      </c>
    </row>
    <row r="319" s="2" customFormat="1" ht="24.15" customHeight="1">
      <c r="A319" s="38"/>
      <c r="B319" s="39"/>
      <c r="C319" s="226" t="s">
        <v>383</v>
      </c>
      <c r="D319" s="226" t="s">
        <v>139</v>
      </c>
      <c r="E319" s="227" t="s">
        <v>384</v>
      </c>
      <c r="F319" s="228" t="s">
        <v>385</v>
      </c>
      <c r="G319" s="229" t="s">
        <v>176</v>
      </c>
      <c r="H319" s="230">
        <v>2.972</v>
      </c>
      <c r="I319" s="231"/>
      <c r="J319" s="232">
        <f>ROUND(I319*H319,2)</f>
        <v>0</v>
      </c>
      <c r="K319" s="228" t="s">
        <v>143</v>
      </c>
      <c r="L319" s="44"/>
      <c r="M319" s="233" t="s">
        <v>1</v>
      </c>
      <c r="N319" s="234" t="s">
        <v>38</v>
      </c>
      <c r="O319" s="91"/>
      <c r="P319" s="235">
        <f>O319*H319</f>
        <v>0</v>
      </c>
      <c r="Q319" s="235">
        <v>0</v>
      </c>
      <c r="R319" s="235">
        <f>Q319*H319</f>
        <v>0</v>
      </c>
      <c r="S319" s="235">
        <v>1.95</v>
      </c>
      <c r="T319" s="236">
        <f>S319*H319</f>
        <v>5.7953999999999999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7" t="s">
        <v>144</v>
      </c>
      <c r="AT319" s="237" t="s">
        <v>139</v>
      </c>
      <c r="AU319" s="237" t="s">
        <v>82</v>
      </c>
      <c r="AY319" s="17" t="s">
        <v>137</v>
      </c>
      <c r="BE319" s="238">
        <f>IF(N319="základní",J319,0)</f>
        <v>0</v>
      </c>
      <c r="BF319" s="238">
        <f>IF(N319="snížená",J319,0)</f>
        <v>0</v>
      </c>
      <c r="BG319" s="238">
        <f>IF(N319="zákl. přenesená",J319,0)</f>
        <v>0</v>
      </c>
      <c r="BH319" s="238">
        <f>IF(N319="sníž. přenesená",J319,0)</f>
        <v>0</v>
      </c>
      <c r="BI319" s="238">
        <f>IF(N319="nulová",J319,0)</f>
        <v>0</v>
      </c>
      <c r="BJ319" s="17" t="s">
        <v>80</v>
      </c>
      <c r="BK319" s="238">
        <f>ROUND(I319*H319,2)</f>
        <v>0</v>
      </c>
      <c r="BL319" s="17" t="s">
        <v>144</v>
      </c>
      <c r="BM319" s="237" t="s">
        <v>386</v>
      </c>
    </row>
    <row r="320" s="2" customFormat="1">
      <c r="A320" s="38"/>
      <c r="B320" s="39"/>
      <c r="C320" s="40"/>
      <c r="D320" s="239" t="s">
        <v>146</v>
      </c>
      <c r="E320" s="40"/>
      <c r="F320" s="240" t="s">
        <v>387</v>
      </c>
      <c r="G320" s="40"/>
      <c r="H320" s="40"/>
      <c r="I320" s="241"/>
      <c r="J320" s="40"/>
      <c r="K320" s="40"/>
      <c r="L320" s="44"/>
      <c r="M320" s="242"/>
      <c r="N320" s="243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146</v>
      </c>
      <c r="AU320" s="17" t="s">
        <v>82</v>
      </c>
    </row>
    <row r="321" s="2" customFormat="1">
      <c r="A321" s="38"/>
      <c r="B321" s="39"/>
      <c r="C321" s="40"/>
      <c r="D321" s="244" t="s">
        <v>148</v>
      </c>
      <c r="E321" s="40"/>
      <c r="F321" s="245" t="s">
        <v>388</v>
      </c>
      <c r="G321" s="40"/>
      <c r="H321" s="40"/>
      <c r="I321" s="241"/>
      <c r="J321" s="40"/>
      <c r="K321" s="40"/>
      <c r="L321" s="44"/>
      <c r="M321" s="242"/>
      <c r="N321" s="243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148</v>
      </c>
      <c r="AU321" s="17" t="s">
        <v>82</v>
      </c>
    </row>
    <row r="322" s="13" customFormat="1">
      <c r="A322" s="13"/>
      <c r="B322" s="246"/>
      <c r="C322" s="247"/>
      <c r="D322" s="239" t="s">
        <v>150</v>
      </c>
      <c r="E322" s="248" t="s">
        <v>1</v>
      </c>
      <c r="F322" s="249" t="s">
        <v>194</v>
      </c>
      <c r="G322" s="247"/>
      <c r="H322" s="248" t="s">
        <v>1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150</v>
      </c>
      <c r="AU322" s="255" t="s">
        <v>82</v>
      </c>
      <c r="AV322" s="13" t="s">
        <v>80</v>
      </c>
      <c r="AW322" s="13" t="s">
        <v>30</v>
      </c>
      <c r="AX322" s="13" t="s">
        <v>73</v>
      </c>
      <c r="AY322" s="255" t="s">
        <v>137</v>
      </c>
    </row>
    <row r="323" s="14" customFormat="1">
      <c r="A323" s="14"/>
      <c r="B323" s="256"/>
      <c r="C323" s="257"/>
      <c r="D323" s="239" t="s">
        <v>150</v>
      </c>
      <c r="E323" s="258" t="s">
        <v>1</v>
      </c>
      <c r="F323" s="259" t="s">
        <v>389</v>
      </c>
      <c r="G323" s="257"/>
      <c r="H323" s="260">
        <v>2.972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6" t="s">
        <v>150</v>
      </c>
      <c r="AU323" s="266" t="s">
        <v>82</v>
      </c>
      <c r="AV323" s="14" t="s">
        <v>82</v>
      </c>
      <c r="AW323" s="14" t="s">
        <v>30</v>
      </c>
      <c r="AX323" s="14" t="s">
        <v>73</v>
      </c>
      <c r="AY323" s="266" t="s">
        <v>137</v>
      </c>
    </row>
    <row r="324" s="15" customFormat="1">
      <c r="A324" s="15"/>
      <c r="B324" s="267"/>
      <c r="C324" s="268"/>
      <c r="D324" s="239" t="s">
        <v>150</v>
      </c>
      <c r="E324" s="269" t="s">
        <v>1</v>
      </c>
      <c r="F324" s="270" t="s">
        <v>153</v>
      </c>
      <c r="G324" s="268"/>
      <c r="H324" s="271">
        <v>2.972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7" t="s">
        <v>150</v>
      </c>
      <c r="AU324" s="277" t="s">
        <v>82</v>
      </c>
      <c r="AV324" s="15" t="s">
        <v>144</v>
      </c>
      <c r="AW324" s="15" t="s">
        <v>30</v>
      </c>
      <c r="AX324" s="15" t="s">
        <v>80</v>
      </c>
      <c r="AY324" s="277" t="s">
        <v>137</v>
      </c>
    </row>
    <row r="325" s="2" customFormat="1" ht="24.15" customHeight="1">
      <c r="A325" s="38"/>
      <c r="B325" s="39"/>
      <c r="C325" s="226" t="s">
        <v>390</v>
      </c>
      <c r="D325" s="226" t="s">
        <v>139</v>
      </c>
      <c r="E325" s="227" t="s">
        <v>391</v>
      </c>
      <c r="F325" s="228" t="s">
        <v>392</v>
      </c>
      <c r="G325" s="229" t="s">
        <v>176</v>
      </c>
      <c r="H325" s="230">
        <v>10.872</v>
      </c>
      <c r="I325" s="231"/>
      <c r="J325" s="232">
        <f>ROUND(I325*H325,2)</f>
        <v>0</v>
      </c>
      <c r="K325" s="228" t="s">
        <v>143</v>
      </c>
      <c r="L325" s="44"/>
      <c r="M325" s="233" t="s">
        <v>1</v>
      </c>
      <c r="N325" s="234" t="s">
        <v>38</v>
      </c>
      <c r="O325" s="91"/>
      <c r="P325" s="235">
        <f>O325*H325</f>
        <v>0</v>
      </c>
      <c r="Q325" s="235">
        <v>0.378</v>
      </c>
      <c r="R325" s="235">
        <f>Q325*H325</f>
        <v>4.1096159999999999</v>
      </c>
      <c r="S325" s="235">
        <v>1.95</v>
      </c>
      <c r="T325" s="236">
        <f>S325*H325</f>
        <v>21.200399999999998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7" t="s">
        <v>144</v>
      </c>
      <c r="AT325" s="237" t="s">
        <v>139</v>
      </c>
      <c r="AU325" s="237" t="s">
        <v>82</v>
      </c>
      <c r="AY325" s="17" t="s">
        <v>137</v>
      </c>
      <c r="BE325" s="238">
        <f>IF(N325="základní",J325,0)</f>
        <v>0</v>
      </c>
      <c r="BF325" s="238">
        <f>IF(N325="snížená",J325,0)</f>
        <v>0</v>
      </c>
      <c r="BG325" s="238">
        <f>IF(N325="zákl. přenesená",J325,0)</f>
        <v>0</v>
      </c>
      <c r="BH325" s="238">
        <f>IF(N325="sníž. přenesená",J325,0)</f>
        <v>0</v>
      </c>
      <c r="BI325" s="238">
        <f>IF(N325="nulová",J325,0)</f>
        <v>0</v>
      </c>
      <c r="BJ325" s="17" t="s">
        <v>80</v>
      </c>
      <c r="BK325" s="238">
        <f>ROUND(I325*H325,2)</f>
        <v>0</v>
      </c>
      <c r="BL325" s="17" t="s">
        <v>144</v>
      </c>
      <c r="BM325" s="237" t="s">
        <v>393</v>
      </c>
    </row>
    <row r="326" s="2" customFormat="1">
      <c r="A326" s="38"/>
      <c r="B326" s="39"/>
      <c r="C326" s="40"/>
      <c r="D326" s="239" t="s">
        <v>146</v>
      </c>
      <c r="E326" s="40"/>
      <c r="F326" s="240" t="s">
        <v>394</v>
      </c>
      <c r="G326" s="40"/>
      <c r="H326" s="40"/>
      <c r="I326" s="241"/>
      <c r="J326" s="40"/>
      <c r="K326" s="40"/>
      <c r="L326" s="44"/>
      <c r="M326" s="242"/>
      <c r="N326" s="243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146</v>
      </c>
      <c r="AU326" s="17" t="s">
        <v>82</v>
      </c>
    </row>
    <row r="327" s="2" customFormat="1">
      <c r="A327" s="38"/>
      <c r="B327" s="39"/>
      <c r="C327" s="40"/>
      <c r="D327" s="244" t="s">
        <v>148</v>
      </c>
      <c r="E327" s="40"/>
      <c r="F327" s="245" t="s">
        <v>395</v>
      </c>
      <c r="G327" s="40"/>
      <c r="H327" s="40"/>
      <c r="I327" s="241"/>
      <c r="J327" s="40"/>
      <c r="K327" s="40"/>
      <c r="L327" s="44"/>
      <c r="M327" s="242"/>
      <c r="N327" s="243"/>
      <c r="O327" s="91"/>
      <c r="P327" s="91"/>
      <c r="Q327" s="91"/>
      <c r="R327" s="91"/>
      <c r="S327" s="91"/>
      <c r="T327" s="92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148</v>
      </c>
      <c r="AU327" s="17" t="s">
        <v>82</v>
      </c>
    </row>
    <row r="328" s="13" customFormat="1">
      <c r="A328" s="13"/>
      <c r="B328" s="246"/>
      <c r="C328" s="247"/>
      <c r="D328" s="239" t="s">
        <v>150</v>
      </c>
      <c r="E328" s="248" t="s">
        <v>1</v>
      </c>
      <c r="F328" s="249" t="s">
        <v>396</v>
      </c>
      <c r="G328" s="247"/>
      <c r="H328" s="248" t="s">
        <v>1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150</v>
      </c>
      <c r="AU328" s="255" t="s">
        <v>82</v>
      </c>
      <c r="AV328" s="13" t="s">
        <v>80</v>
      </c>
      <c r="AW328" s="13" t="s">
        <v>30</v>
      </c>
      <c r="AX328" s="13" t="s">
        <v>73</v>
      </c>
      <c r="AY328" s="255" t="s">
        <v>137</v>
      </c>
    </row>
    <row r="329" s="14" customFormat="1">
      <c r="A329" s="14"/>
      <c r="B329" s="256"/>
      <c r="C329" s="257"/>
      <c r="D329" s="239" t="s">
        <v>150</v>
      </c>
      <c r="E329" s="258" t="s">
        <v>1</v>
      </c>
      <c r="F329" s="259" t="s">
        <v>397</v>
      </c>
      <c r="G329" s="257"/>
      <c r="H329" s="260">
        <v>4.3200000000000003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150</v>
      </c>
      <c r="AU329" s="266" t="s">
        <v>82</v>
      </c>
      <c r="AV329" s="14" t="s">
        <v>82</v>
      </c>
      <c r="AW329" s="14" t="s">
        <v>30</v>
      </c>
      <c r="AX329" s="14" t="s">
        <v>73</v>
      </c>
      <c r="AY329" s="266" t="s">
        <v>137</v>
      </c>
    </row>
    <row r="330" s="13" customFormat="1">
      <c r="A330" s="13"/>
      <c r="B330" s="246"/>
      <c r="C330" s="247"/>
      <c r="D330" s="239" t="s">
        <v>150</v>
      </c>
      <c r="E330" s="248" t="s">
        <v>1</v>
      </c>
      <c r="F330" s="249" t="s">
        <v>224</v>
      </c>
      <c r="G330" s="247"/>
      <c r="H330" s="248" t="s">
        <v>1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5" t="s">
        <v>150</v>
      </c>
      <c r="AU330" s="255" t="s">
        <v>82</v>
      </c>
      <c r="AV330" s="13" t="s">
        <v>80</v>
      </c>
      <c r="AW330" s="13" t="s">
        <v>30</v>
      </c>
      <c r="AX330" s="13" t="s">
        <v>73</v>
      </c>
      <c r="AY330" s="255" t="s">
        <v>137</v>
      </c>
    </row>
    <row r="331" s="14" customFormat="1">
      <c r="A331" s="14"/>
      <c r="B331" s="256"/>
      <c r="C331" s="257"/>
      <c r="D331" s="239" t="s">
        <v>150</v>
      </c>
      <c r="E331" s="258" t="s">
        <v>1</v>
      </c>
      <c r="F331" s="259" t="s">
        <v>398</v>
      </c>
      <c r="G331" s="257"/>
      <c r="H331" s="260">
        <v>6.5519999999999996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150</v>
      </c>
      <c r="AU331" s="266" t="s">
        <v>82</v>
      </c>
      <c r="AV331" s="14" t="s">
        <v>82</v>
      </c>
      <c r="AW331" s="14" t="s">
        <v>30</v>
      </c>
      <c r="AX331" s="14" t="s">
        <v>73</v>
      </c>
      <c r="AY331" s="266" t="s">
        <v>137</v>
      </c>
    </row>
    <row r="332" s="15" customFormat="1">
      <c r="A332" s="15"/>
      <c r="B332" s="267"/>
      <c r="C332" s="268"/>
      <c r="D332" s="239" t="s">
        <v>150</v>
      </c>
      <c r="E332" s="269" t="s">
        <v>1</v>
      </c>
      <c r="F332" s="270" t="s">
        <v>153</v>
      </c>
      <c r="G332" s="268"/>
      <c r="H332" s="271">
        <v>10.872</v>
      </c>
      <c r="I332" s="272"/>
      <c r="J332" s="268"/>
      <c r="K332" s="268"/>
      <c r="L332" s="273"/>
      <c r="M332" s="274"/>
      <c r="N332" s="275"/>
      <c r="O332" s="275"/>
      <c r="P332" s="275"/>
      <c r="Q332" s="275"/>
      <c r="R332" s="275"/>
      <c r="S332" s="275"/>
      <c r="T332" s="276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7" t="s">
        <v>150</v>
      </c>
      <c r="AU332" s="277" t="s">
        <v>82</v>
      </c>
      <c r="AV332" s="15" t="s">
        <v>144</v>
      </c>
      <c r="AW332" s="15" t="s">
        <v>30</v>
      </c>
      <c r="AX332" s="15" t="s">
        <v>80</v>
      </c>
      <c r="AY332" s="277" t="s">
        <v>137</v>
      </c>
    </row>
    <row r="333" s="2" customFormat="1" ht="21.75" customHeight="1">
      <c r="A333" s="38"/>
      <c r="B333" s="39"/>
      <c r="C333" s="278" t="s">
        <v>399</v>
      </c>
      <c r="D333" s="278" t="s">
        <v>166</v>
      </c>
      <c r="E333" s="279" t="s">
        <v>400</v>
      </c>
      <c r="F333" s="280" t="s">
        <v>401</v>
      </c>
      <c r="G333" s="281" t="s">
        <v>199</v>
      </c>
      <c r="H333" s="282">
        <v>3481.7579999999998</v>
      </c>
      <c r="I333" s="283"/>
      <c r="J333" s="284">
        <f>ROUND(I333*H333,2)</f>
        <v>0</v>
      </c>
      <c r="K333" s="280" t="s">
        <v>143</v>
      </c>
      <c r="L333" s="285"/>
      <c r="M333" s="286" t="s">
        <v>1</v>
      </c>
      <c r="N333" s="287" t="s">
        <v>38</v>
      </c>
      <c r="O333" s="91"/>
      <c r="P333" s="235">
        <f>O333*H333</f>
        <v>0</v>
      </c>
      <c r="Q333" s="235">
        <v>0.0041000000000000003</v>
      </c>
      <c r="R333" s="235">
        <f>Q333*H333</f>
        <v>14.2752078</v>
      </c>
      <c r="S333" s="235">
        <v>0</v>
      </c>
      <c r="T333" s="23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37" t="s">
        <v>170</v>
      </c>
      <c r="AT333" s="237" t="s">
        <v>166</v>
      </c>
      <c r="AU333" s="237" t="s">
        <v>82</v>
      </c>
      <c r="AY333" s="17" t="s">
        <v>137</v>
      </c>
      <c r="BE333" s="238">
        <f>IF(N333="základní",J333,0)</f>
        <v>0</v>
      </c>
      <c r="BF333" s="238">
        <f>IF(N333="snížená",J333,0)</f>
        <v>0</v>
      </c>
      <c r="BG333" s="238">
        <f>IF(N333="zákl. přenesená",J333,0)</f>
        <v>0</v>
      </c>
      <c r="BH333" s="238">
        <f>IF(N333="sníž. přenesená",J333,0)</f>
        <v>0</v>
      </c>
      <c r="BI333" s="238">
        <f>IF(N333="nulová",J333,0)</f>
        <v>0</v>
      </c>
      <c r="BJ333" s="17" t="s">
        <v>80</v>
      </c>
      <c r="BK333" s="238">
        <f>ROUND(I333*H333,2)</f>
        <v>0</v>
      </c>
      <c r="BL333" s="17" t="s">
        <v>144</v>
      </c>
      <c r="BM333" s="237" t="s">
        <v>402</v>
      </c>
    </row>
    <row r="334" s="2" customFormat="1">
      <c r="A334" s="38"/>
      <c r="B334" s="39"/>
      <c r="C334" s="40"/>
      <c r="D334" s="239" t="s">
        <v>146</v>
      </c>
      <c r="E334" s="40"/>
      <c r="F334" s="240" t="s">
        <v>401</v>
      </c>
      <c r="G334" s="40"/>
      <c r="H334" s="40"/>
      <c r="I334" s="241"/>
      <c r="J334" s="40"/>
      <c r="K334" s="40"/>
      <c r="L334" s="44"/>
      <c r="M334" s="242"/>
      <c r="N334" s="243"/>
      <c r="O334" s="91"/>
      <c r="P334" s="91"/>
      <c r="Q334" s="91"/>
      <c r="R334" s="91"/>
      <c r="S334" s="91"/>
      <c r="T334" s="92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T334" s="17" t="s">
        <v>146</v>
      </c>
      <c r="AU334" s="17" t="s">
        <v>82</v>
      </c>
    </row>
    <row r="335" s="14" customFormat="1">
      <c r="A335" s="14"/>
      <c r="B335" s="256"/>
      <c r="C335" s="257"/>
      <c r="D335" s="239" t="s">
        <v>150</v>
      </c>
      <c r="E335" s="257"/>
      <c r="F335" s="259" t="s">
        <v>403</v>
      </c>
      <c r="G335" s="257"/>
      <c r="H335" s="260">
        <v>3481.7579999999998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6" t="s">
        <v>150</v>
      </c>
      <c r="AU335" s="266" t="s">
        <v>82</v>
      </c>
      <c r="AV335" s="14" t="s">
        <v>82</v>
      </c>
      <c r="AW335" s="14" t="s">
        <v>4</v>
      </c>
      <c r="AX335" s="14" t="s">
        <v>80</v>
      </c>
      <c r="AY335" s="266" t="s">
        <v>137</v>
      </c>
    </row>
    <row r="336" s="2" customFormat="1" ht="24.15" customHeight="1">
      <c r="A336" s="38"/>
      <c r="B336" s="39"/>
      <c r="C336" s="226" t="s">
        <v>404</v>
      </c>
      <c r="D336" s="226" t="s">
        <v>139</v>
      </c>
      <c r="E336" s="227" t="s">
        <v>405</v>
      </c>
      <c r="F336" s="228" t="s">
        <v>406</v>
      </c>
      <c r="G336" s="229" t="s">
        <v>142</v>
      </c>
      <c r="H336" s="230">
        <v>1071.7000000000001</v>
      </c>
      <c r="I336" s="231"/>
      <c r="J336" s="232">
        <f>ROUND(I336*H336,2)</f>
        <v>0</v>
      </c>
      <c r="K336" s="228" t="s">
        <v>143</v>
      </c>
      <c r="L336" s="44"/>
      <c r="M336" s="233" t="s">
        <v>1</v>
      </c>
      <c r="N336" s="234" t="s">
        <v>38</v>
      </c>
      <c r="O336" s="91"/>
      <c r="P336" s="235">
        <f>O336*H336</f>
        <v>0</v>
      </c>
      <c r="Q336" s="235">
        <v>0</v>
      </c>
      <c r="R336" s="235">
        <f>Q336*H336</f>
        <v>0</v>
      </c>
      <c r="S336" s="235">
        <v>0</v>
      </c>
      <c r="T336" s="23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7" t="s">
        <v>144</v>
      </c>
      <c r="AT336" s="237" t="s">
        <v>139</v>
      </c>
      <c r="AU336" s="237" t="s">
        <v>82</v>
      </c>
      <c r="AY336" s="17" t="s">
        <v>137</v>
      </c>
      <c r="BE336" s="238">
        <f>IF(N336="základní",J336,0)</f>
        <v>0</v>
      </c>
      <c r="BF336" s="238">
        <f>IF(N336="snížená",J336,0)</f>
        <v>0</v>
      </c>
      <c r="BG336" s="238">
        <f>IF(N336="zákl. přenesená",J336,0)</f>
        <v>0</v>
      </c>
      <c r="BH336" s="238">
        <f>IF(N336="sníž. přenesená",J336,0)</f>
        <v>0</v>
      </c>
      <c r="BI336" s="238">
        <f>IF(N336="nulová",J336,0)</f>
        <v>0</v>
      </c>
      <c r="BJ336" s="17" t="s">
        <v>80</v>
      </c>
      <c r="BK336" s="238">
        <f>ROUND(I336*H336,2)</f>
        <v>0</v>
      </c>
      <c r="BL336" s="17" t="s">
        <v>144</v>
      </c>
      <c r="BM336" s="237" t="s">
        <v>407</v>
      </c>
    </row>
    <row r="337" s="2" customFormat="1">
      <c r="A337" s="38"/>
      <c r="B337" s="39"/>
      <c r="C337" s="40"/>
      <c r="D337" s="239" t="s">
        <v>146</v>
      </c>
      <c r="E337" s="40"/>
      <c r="F337" s="240" t="s">
        <v>408</v>
      </c>
      <c r="G337" s="40"/>
      <c r="H337" s="40"/>
      <c r="I337" s="241"/>
      <c r="J337" s="40"/>
      <c r="K337" s="40"/>
      <c r="L337" s="44"/>
      <c r="M337" s="242"/>
      <c r="N337" s="243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146</v>
      </c>
      <c r="AU337" s="17" t="s">
        <v>82</v>
      </c>
    </row>
    <row r="338" s="2" customFormat="1">
      <c r="A338" s="38"/>
      <c r="B338" s="39"/>
      <c r="C338" s="40"/>
      <c r="D338" s="244" t="s">
        <v>148</v>
      </c>
      <c r="E338" s="40"/>
      <c r="F338" s="245" t="s">
        <v>409</v>
      </c>
      <c r="G338" s="40"/>
      <c r="H338" s="40"/>
      <c r="I338" s="241"/>
      <c r="J338" s="40"/>
      <c r="K338" s="40"/>
      <c r="L338" s="44"/>
      <c r="M338" s="242"/>
      <c r="N338" s="243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148</v>
      </c>
      <c r="AU338" s="17" t="s">
        <v>82</v>
      </c>
    </row>
    <row r="339" s="2" customFormat="1" ht="24.15" customHeight="1">
      <c r="A339" s="38"/>
      <c r="B339" s="39"/>
      <c r="C339" s="226" t="s">
        <v>410</v>
      </c>
      <c r="D339" s="226" t="s">
        <v>139</v>
      </c>
      <c r="E339" s="227" t="s">
        <v>411</v>
      </c>
      <c r="F339" s="228" t="s">
        <v>412</v>
      </c>
      <c r="G339" s="229" t="s">
        <v>142</v>
      </c>
      <c r="H339" s="230">
        <v>1071.7000000000001</v>
      </c>
      <c r="I339" s="231"/>
      <c r="J339" s="232">
        <f>ROUND(I339*H339,2)</f>
        <v>0</v>
      </c>
      <c r="K339" s="228" t="s">
        <v>143</v>
      </c>
      <c r="L339" s="44"/>
      <c r="M339" s="233" t="s">
        <v>1</v>
      </c>
      <c r="N339" s="234" t="s">
        <v>38</v>
      </c>
      <c r="O339" s="91"/>
      <c r="P339" s="235">
        <f>O339*H339</f>
        <v>0</v>
      </c>
      <c r="Q339" s="235">
        <v>0</v>
      </c>
      <c r="R339" s="235">
        <f>Q339*H339</f>
        <v>0</v>
      </c>
      <c r="S339" s="235">
        <v>0</v>
      </c>
      <c r="T339" s="23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7" t="s">
        <v>144</v>
      </c>
      <c r="AT339" s="237" t="s">
        <v>139</v>
      </c>
      <c r="AU339" s="237" t="s">
        <v>82</v>
      </c>
      <c r="AY339" s="17" t="s">
        <v>137</v>
      </c>
      <c r="BE339" s="238">
        <f>IF(N339="základní",J339,0)</f>
        <v>0</v>
      </c>
      <c r="BF339" s="238">
        <f>IF(N339="snížená",J339,0)</f>
        <v>0</v>
      </c>
      <c r="BG339" s="238">
        <f>IF(N339="zákl. přenesená",J339,0)</f>
        <v>0</v>
      </c>
      <c r="BH339" s="238">
        <f>IF(N339="sníž. přenesená",J339,0)</f>
        <v>0</v>
      </c>
      <c r="BI339" s="238">
        <f>IF(N339="nulová",J339,0)</f>
        <v>0</v>
      </c>
      <c r="BJ339" s="17" t="s">
        <v>80</v>
      </c>
      <c r="BK339" s="238">
        <f>ROUND(I339*H339,2)</f>
        <v>0</v>
      </c>
      <c r="BL339" s="17" t="s">
        <v>144</v>
      </c>
      <c r="BM339" s="237" t="s">
        <v>413</v>
      </c>
    </row>
    <row r="340" s="2" customFormat="1">
      <c r="A340" s="38"/>
      <c r="B340" s="39"/>
      <c r="C340" s="40"/>
      <c r="D340" s="239" t="s">
        <v>146</v>
      </c>
      <c r="E340" s="40"/>
      <c r="F340" s="240" t="s">
        <v>414</v>
      </c>
      <c r="G340" s="40"/>
      <c r="H340" s="40"/>
      <c r="I340" s="241"/>
      <c r="J340" s="40"/>
      <c r="K340" s="40"/>
      <c r="L340" s="44"/>
      <c r="M340" s="242"/>
      <c r="N340" s="243"/>
      <c r="O340" s="91"/>
      <c r="P340" s="91"/>
      <c r="Q340" s="91"/>
      <c r="R340" s="91"/>
      <c r="S340" s="91"/>
      <c r="T340" s="92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7" t="s">
        <v>146</v>
      </c>
      <c r="AU340" s="17" t="s">
        <v>82</v>
      </c>
    </row>
    <row r="341" s="2" customFormat="1">
      <c r="A341" s="38"/>
      <c r="B341" s="39"/>
      <c r="C341" s="40"/>
      <c r="D341" s="244" t="s">
        <v>148</v>
      </c>
      <c r="E341" s="40"/>
      <c r="F341" s="245" t="s">
        <v>415</v>
      </c>
      <c r="G341" s="40"/>
      <c r="H341" s="40"/>
      <c r="I341" s="241"/>
      <c r="J341" s="40"/>
      <c r="K341" s="40"/>
      <c r="L341" s="44"/>
      <c r="M341" s="242"/>
      <c r="N341" s="243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148</v>
      </c>
      <c r="AU341" s="17" t="s">
        <v>82</v>
      </c>
    </row>
    <row r="342" s="12" customFormat="1" ht="22.8" customHeight="1">
      <c r="A342" s="12"/>
      <c r="B342" s="210"/>
      <c r="C342" s="211"/>
      <c r="D342" s="212" t="s">
        <v>72</v>
      </c>
      <c r="E342" s="224" t="s">
        <v>416</v>
      </c>
      <c r="F342" s="224" t="s">
        <v>417</v>
      </c>
      <c r="G342" s="211"/>
      <c r="H342" s="211"/>
      <c r="I342" s="214"/>
      <c r="J342" s="225">
        <f>BK342</f>
        <v>0</v>
      </c>
      <c r="K342" s="211"/>
      <c r="L342" s="216"/>
      <c r="M342" s="217"/>
      <c r="N342" s="218"/>
      <c r="O342" s="218"/>
      <c r="P342" s="219">
        <f>SUM(P343:P385)</f>
        <v>0</v>
      </c>
      <c r="Q342" s="218"/>
      <c r="R342" s="219">
        <f>SUM(R343:R385)</f>
        <v>0</v>
      </c>
      <c r="S342" s="218"/>
      <c r="T342" s="220">
        <f>SUM(T343:T385)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1" t="s">
        <v>80</v>
      </c>
      <c r="AT342" s="222" t="s">
        <v>72</v>
      </c>
      <c r="AU342" s="222" t="s">
        <v>80</v>
      </c>
      <c r="AY342" s="221" t="s">
        <v>137</v>
      </c>
      <c r="BK342" s="223">
        <f>SUM(BK343:BK385)</f>
        <v>0</v>
      </c>
    </row>
    <row r="343" s="2" customFormat="1" ht="24.15" customHeight="1">
      <c r="A343" s="38"/>
      <c r="B343" s="39"/>
      <c r="C343" s="226" t="s">
        <v>418</v>
      </c>
      <c r="D343" s="226" t="s">
        <v>139</v>
      </c>
      <c r="E343" s="227" t="s">
        <v>419</v>
      </c>
      <c r="F343" s="228" t="s">
        <v>420</v>
      </c>
      <c r="G343" s="229" t="s">
        <v>169</v>
      </c>
      <c r="H343" s="230">
        <v>79.664000000000001</v>
      </c>
      <c r="I343" s="231"/>
      <c r="J343" s="232">
        <f>ROUND(I343*H343,2)</f>
        <v>0</v>
      </c>
      <c r="K343" s="228" t="s">
        <v>143</v>
      </c>
      <c r="L343" s="44"/>
      <c r="M343" s="233" t="s">
        <v>1</v>
      </c>
      <c r="N343" s="234" t="s">
        <v>38</v>
      </c>
      <c r="O343" s="91"/>
      <c r="P343" s="235">
        <f>O343*H343</f>
        <v>0</v>
      </c>
      <c r="Q343" s="235">
        <v>0</v>
      </c>
      <c r="R343" s="235">
        <f>Q343*H343</f>
        <v>0</v>
      </c>
      <c r="S343" s="235">
        <v>0</v>
      </c>
      <c r="T343" s="23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7" t="s">
        <v>144</v>
      </c>
      <c r="AT343" s="237" t="s">
        <v>139</v>
      </c>
      <c r="AU343" s="237" t="s">
        <v>82</v>
      </c>
      <c r="AY343" s="17" t="s">
        <v>137</v>
      </c>
      <c r="BE343" s="238">
        <f>IF(N343="základní",J343,0)</f>
        <v>0</v>
      </c>
      <c r="BF343" s="238">
        <f>IF(N343="snížená",J343,0)</f>
        <v>0</v>
      </c>
      <c r="BG343" s="238">
        <f>IF(N343="zákl. přenesená",J343,0)</f>
        <v>0</v>
      </c>
      <c r="BH343" s="238">
        <f>IF(N343="sníž. přenesená",J343,0)</f>
        <v>0</v>
      </c>
      <c r="BI343" s="238">
        <f>IF(N343="nulová",J343,0)</f>
        <v>0</v>
      </c>
      <c r="BJ343" s="17" t="s">
        <v>80</v>
      </c>
      <c r="BK343" s="238">
        <f>ROUND(I343*H343,2)</f>
        <v>0</v>
      </c>
      <c r="BL343" s="17" t="s">
        <v>144</v>
      </c>
      <c r="BM343" s="237" t="s">
        <v>421</v>
      </c>
    </row>
    <row r="344" s="2" customFormat="1">
      <c r="A344" s="38"/>
      <c r="B344" s="39"/>
      <c r="C344" s="40"/>
      <c r="D344" s="239" t="s">
        <v>146</v>
      </c>
      <c r="E344" s="40"/>
      <c r="F344" s="240" t="s">
        <v>422</v>
      </c>
      <c r="G344" s="40"/>
      <c r="H344" s="40"/>
      <c r="I344" s="241"/>
      <c r="J344" s="40"/>
      <c r="K344" s="40"/>
      <c r="L344" s="44"/>
      <c r="M344" s="242"/>
      <c r="N344" s="243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146</v>
      </c>
      <c r="AU344" s="17" t="s">
        <v>82</v>
      </c>
    </row>
    <row r="345" s="2" customFormat="1">
      <c r="A345" s="38"/>
      <c r="B345" s="39"/>
      <c r="C345" s="40"/>
      <c r="D345" s="244" t="s">
        <v>148</v>
      </c>
      <c r="E345" s="40"/>
      <c r="F345" s="245" t="s">
        <v>423</v>
      </c>
      <c r="G345" s="40"/>
      <c r="H345" s="40"/>
      <c r="I345" s="241"/>
      <c r="J345" s="40"/>
      <c r="K345" s="40"/>
      <c r="L345" s="44"/>
      <c r="M345" s="242"/>
      <c r="N345" s="243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148</v>
      </c>
      <c r="AU345" s="17" t="s">
        <v>82</v>
      </c>
    </row>
    <row r="346" s="2" customFormat="1" ht="33" customHeight="1">
      <c r="A346" s="38"/>
      <c r="B346" s="39"/>
      <c r="C346" s="226" t="s">
        <v>424</v>
      </c>
      <c r="D346" s="226" t="s">
        <v>139</v>
      </c>
      <c r="E346" s="227" t="s">
        <v>425</v>
      </c>
      <c r="F346" s="228" t="s">
        <v>426</v>
      </c>
      <c r="G346" s="229" t="s">
        <v>169</v>
      </c>
      <c r="H346" s="230">
        <v>159.328</v>
      </c>
      <c r="I346" s="231"/>
      <c r="J346" s="232">
        <f>ROUND(I346*H346,2)</f>
        <v>0</v>
      </c>
      <c r="K346" s="228" t="s">
        <v>143</v>
      </c>
      <c r="L346" s="44"/>
      <c r="M346" s="233" t="s">
        <v>1</v>
      </c>
      <c r="N346" s="234" t="s">
        <v>38</v>
      </c>
      <c r="O346" s="91"/>
      <c r="P346" s="235">
        <f>O346*H346</f>
        <v>0</v>
      </c>
      <c r="Q346" s="235">
        <v>0</v>
      </c>
      <c r="R346" s="235">
        <f>Q346*H346</f>
        <v>0</v>
      </c>
      <c r="S346" s="235">
        <v>0</v>
      </c>
      <c r="T346" s="236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7" t="s">
        <v>144</v>
      </c>
      <c r="AT346" s="237" t="s">
        <v>139</v>
      </c>
      <c r="AU346" s="237" t="s">
        <v>82</v>
      </c>
      <c r="AY346" s="17" t="s">
        <v>137</v>
      </c>
      <c r="BE346" s="238">
        <f>IF(N346="základní",J346,0)</f>
        <v>0</v>
      </c>
      <c r="BF346" s="238">
        <f>IF(N346="snížená",J346,0)</f>
        <v>0</v>
      </c>
      <c r="BG346" s="238">
        <f>IF(N346="zákl. přenesená",J346,0)</f>
        <v>0</v>
      </c>
      <c r="BH346" s="238">
        <f>IF(N346="sníž. přenesená",J346,0)</f>
        <v>0</v>
      </c>
      <c r="BI346" s="238">
        <f>IF(N346="nulová",J346,0)</f>
        <v>0</v>
      </c>
      <c r="BJ346" s="17" t="s">
        <v>80</v>
      </c>
      <c r="BK346" s="238">
        <f>ROUND(I346*H346,2)</f>
        <v>0</v>
      </c>
      <c r="BL346" s="17" t="s">
        <v>144</v>
      </c>
      <c r="BM346" s="237" t="s">
        <v>427</v>
      </c>
    </row>
    <row r="347" s="2" customFormat="1">
      <c r="A347" s="38"/>
      <c r="B347" s="39"/>
      <c r="C347" s="40"/>
      <c r="D347" s="239" t="s">
        <v>146</v>
      </c>
      <c r="E347" s="40"/>
      <c r="F347" s="240" t="s">
        <v>428</v>
      </c>
      <c r="G347" s="40"/>
      <c r="H347" s="40"/>
      <c r="I347" s="241"/>
      <c r="J347" s="40"/>
      <c r="K347" s="40"/>
      <c r="L347" s="44"/>
      <c r="M347" s="242"/>
      <c r="N347" s="243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146</v>
      </c>
      <c r="AU347" s="17" t="s">
        <v>82</v>
      </c>
    </row>
    <row r="348" s="2" customFormat="1">
      <c r="A348" s="38"/>
      <c r="B348" s="39"/>
      <c r="C348" s="40"/>
      <c r="D348" s="244" t="s">
        <v>148</v>
      </c>
      <c r="E348" s="40"/>
      <c r="F348" s="245" t="s">
        <v>429</v>
      </c>
      <c r="G348" s="40"/>
      <c r="H348" s="40"/>
      <c r="I348" s="241"/>
      <c r="J348" s="40"/>
      <c r="K348" s="40"/>
      <c r="L348" s="44"/>
      <c r="M348" s="242"/>
      <c r="N348" s="243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148</v>
      </c>
      <c r="AU348" s="17" t="s">
        <v>82</v>
      </c>
    </row>
    <row r="349" s="14" customFormat="1">
      <c r="A349" s="14"/>
      <c r="B349" s="256"/>
      <c r="C349" s="257"/>
      <c r="D349" s="239" t="s">
        <v>150</v>
      </c>
      <c r="E349" s="257"/>
      <c r="F349" s="259" t="s">
        <v>430</v>
      </c>
      <c r="G349" s="257"/>
      <c r="H349" s="260">
        <v>159.328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6" t="s">
        <v>150</v>
      </c>
      <c r="AU349" s="266" t="s">
        <v>82</v>
      </c>
      <c r="AV349" s="14" t="s">
        <v>82</v>
      </c>
      <c r="AW349" s="14" t="s">
        <v>4</v>
      </c>
      <c r="AX349" s="14" t="s">
        <v>80</v>
      </c>
      <c r="AY349" s="266" t="s">
        <v>137</v>
      </c>
    </row>
    <row r="350" s="2" customFormat="1" ht="21.75" customHeight="1">
      <c r="A350" s="38"/>
      <c r="B350" s="39"/>
      <c r="C350" s="226" t="s">
        <v>431</v>
      </c>
      <c r="D350" s="226" t="s">
        <v>139</v>
      </c>
      <c r="E350" s="227" t="s">
        <v>432</v>
      </c>
      <c r="F350" s="228" t="s">
        <v>433</v>
      </c>
      <c r="G350" s="229" t="s">
        <v>185</v>
      </c>
      <c r="H350" s="230">
        <v>12</v>
      </c>
      <c r="I350" s="231"/>
      <c r="J350" s="232">
        <f>ROUND(I350*H350,2)</f>
        <v>0</v>
      </c>
      <c r="K350" s="228" t="s">
        <v>143</v>
      </c>
      <c r="L350" s="44"/>
      <c r="M350" s="233" t="s">
        <v>1</v>
      </c>
      <c r="N350" s="234" t="s">
        <v>38</v>
      </c>
      <c r="O350" s="91"/>
      <c r="P350" s="235">
        <f>O350*H350</f>
        <v>0</v>
      </c>
      <c r="Q350" s="235">
        <v>0</v>
      </c>
      <c r="R350" s="235">
        <f>Q350*H350</f>
        <v>0</v>
      </c>
      <c r="S350" s="235">
        <v>0</v>
      </c>
      <c r="T350" s="236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7" t="s">
        <v>144</v>
      </c>
      <c r="AT350" s="237" t="s">
        <v>139</v>
      </c>
      <c r="AU350" s="237" t="s">
        <v>82</v>
      </c>
      <c r="AY350" s="17" t="s">
        <v>137</v>
      </c>
      <c r="BE350" s="238">
        <f>IF(N350="základní",J350,0)</f>
        <v>0</v>
      </c>
      <c r="BF350" s="238">
        <f>IF(N350="snížená",J350,0)</f>
        <v>0</v>
      </c>
      <c r="BG350" s="238">
        <f>IF(N350="zákl. přenesená",J350,0)</f>
        <v>0</v>
      </c>
      <c r="BH350" s="238">
        <f>IF(N350="sníž. přenesená",J350,0)</f>
        <v>0</v>
      </c>
      <c r="BI350" s="238">
        <f>IF(N350="nulová",J350,0)</f>
        <v>0</v>
      </c>
      <c r="BJ350" s="17" t="s">
        <v>80</v>
      </c>
      <c r="BK350" s="238">
        <f>ROUND(I350*H350,2)</f>
        <v>0</v>
      </c>
      <c r="BL350" s="17" t="s">
        <v>144</v>
      </c>
      <c r="BM350" s="237" t="s">
        <v>434</v>
      </c>
    </row>
    <row r="351" s="2" customFormat="1">
      <c r="A351" s="38"/>
      <c r="B351" s="39"/>
      <c r="C351" s="40"/>
      <c r="D351" s="239" t="s">
        <v>146</v>
      </c>
      <c r="E351" s="40"/>
      <c r="F351" s="240" t="s">
        <v>435</v>
      </c>
      <c r="G351" s="40"/>
      <c r="H351" s="40"/>
      <c r="I351" s="241"/>
      <c r="J351" s="40"/>
      <c r="K351" s="40"/>
      <c r="L351" s="44"/>
      <c r="M351" s="242"/>
      <c r="N351" s="243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146</v>
      </c>
      <c r="AU351" s="17" t="s">
        <v>82</v>
      </c>
    </row>
    <row r="352" s="2" customFormat="1">
      <c r="A352" s="38"/>
      <c r="B352" s="39"/>
      <c r="C352" s="40"/>
      <c r="D352" s="244" t="s">
        <v>148</v>
      </c>
      <c r="E352" s="40"/>
      <c r="F352" s="245" t="s">
        <v>436</v>
      </c>
      <c r="G352" s="40"/>
      <c r="H352" s="40"/>
      <c r="I352" s="241"/>
      <c r="J352" s="40"/>
      <c r="K352" s="40"/>
      <c r="L352" s="44"/>
      <c r="M352" s="242"/>
      <c r="N352" s="243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148</v>
      </c>
      <c r="AU352" s="17" t="s">
        <v>82</v>
      </c>
    </row>
    <row r="353" s="2" customFormat="1" ht="24.15" customHeight="1">
      <c r="A353" s="38"/>
      <c r="B353" s="39"/>
      <c r="C353" s="226" t="s">
        <v>437</v>
      </c>
      <c r="D353" s="226" t="s">
        <v>139</v>
      </c>
      <c r="E353" s="227" t="s">
        <v>438</v>
      </c>
      <c r="F353" s="228" t="s">
        <v>439</v>
      </c>
      <c r="G353" s="229" t="s">
        <v>185</v>
      </c>
      <c r="H353" s="230">
        <v>720</v>
      </c>
      <c r="I353" s="231"/>
      <c r="J353" s="232">
        <f>ROUND(I353*H353,2)</f>
        <v>0</v>
      </c>
      <c r="K353" s="228" t="s">
        <v>143</v>
      </c>
      <c r="L353" s="44"/>
      <c r="M353" s="233" t="s">
        <v>1</v>
      </c>
      <c r="N353" s="234" t="s">
        <v>38</v>
      </c>
      <c r="O353" s="91"/>
      <c r="P353" s="235">
        <f>O353*H353</f>
        <v>0</v>
      </c>
      <c r="Q353" s="235">
        <v>0</v>
      </c>
      <c r="R353" s="235">
        <f>Q353*H353</f>
        <v>0</v>
      </c>
      <c r="S353" s="235">
        <v>0</v>
      </c>
      <c r="T353" s="23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7" t="s">
        <v>144</v>
      </c>
      <c r="AT353" s="237" t="s">
        <v>139</v>
      </c>
      <c r="AU353" s="237" t="s">
        <v>82</v>
      </c>
      <c r="AY353" s="17" t="s">
        <v>137</v>
      </c>
      <c r="BE353" s="238">
        <f>IF(N353="základní",J353,0)</f>
        <v>0</v>
      </c>
      <c r="BF353" s="238">
        <f>IF(N353="snížená",J353,0)</f>
        <v>0</v>
      </c>
      <c r="BG353" s="238">
        <f>IF(N353="zákl. přenesená",J353,0)</f>
        <v>0</v>
      </c>
      <c r="BH353" s="238">
        <f>IF(N353="sníž. přenesená",J353,0)</f>
        <v>0</v>
      </c>
      <c r="BI353" s="238">
        <f>IF(N353="nulová",J353,0)</f>
        <v>0</v>
      </c>
      <c r="BJ353" s="17" t="s">
        <v>80</v>
      </c>
      <c r="BK353" s="238">
        <f>ROUND(I353*H353,2)</f>
        <v>0</v>
      </c>
      <c r="BL353" s="17" t="s">
        <v>144</v>
      </c>
      <c r="BM353" s="237" t="s">
        <v>440</v>
      </c>
    </row>
    <row r="354" s="2" customFormat="1">
      <c r="A354" s="38"/>
      <c r="B354" s="39"/>
      <c r="C354" s="40"/>
      <c r="D354" s="239" t="s">
        <v>146</v>
      </c>
      <c r="E354" s="40"/>
      <c r="F354" s="240" t="s">
        <v>441</v>
      </c>
      <c r="G354" s="40"/>
      <c r="H354" s="40"/>
      <c r="I354" s="241"/>
      <c r="J354" s="40"/>
      <c r="K354" s="40"/>
      <c r="L354" s="44"/>
      <c r="M354" s="242"/>
      <c r="N354" s="243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146</v>
      </c>
      <c r="AU354" s="17" t="s">
        <v>82</v>
      </c>
    </row>
    <row r="355" s="2" customFormat="1">
      <c r="A355" s="38"/>
      <c r="B355" s="39"/>
      <c r="C355" s="40"/>
      <c r="D355" s="244" t="s">
        <v>148</v>
      </c>
      <c r="E355" s="40"/>
      <c r="F355" s="245" t="s">
        <v>442</v>
      </c>
      <c r="G355" s="40"/>
      <c r="H355" s="40"/>
      <c r="I355" s="241"/>
      <c r="J355" s="40"/>
      <c r="K355" s="40"/>
      <c r="L355" s="44"/>
      <c r="M355" s="242"/>
      <c r="N355" s="243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148</v>
      </c>
      <c r="AU355" s="17" t="s">
        <v>82</v>
      </c>
    </row>
    <row r="356" s="14" customFormat="1">
      <c r="A356" s="14"/>
      <c r="B356" s="256"/>
      <c r="C356" s="257"/>
      <c r="D356" s="239" t="s">
        <v>150</v>
      </c>
      <c r="E356" s="257"/>
      <c r="F356" s="259" t="s">
        <v>443</v>
      </c>
      <c r="G356" s="257"/>
      <c r="H356" s="260">
        <v>720</v>
      </c>
      <c r="I356" s="261"/>
      <c r="J356" s="257"/>
      <c r="K356" s="257"/>
      <c r="L356" s="262"/>
      <c r="M356" s="263"/>
      <c r="N356" s="264"/>
      <c r="O356" s="264"/>
      <c r="P356" s="264"/>
      <c r="Q356" s="264"/>
      <c r="R356" s="264"/>
      <c r="S356" s="264"/>
      <c r="T356" s="26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6" t="s">
        <v>150</v>
      </c>
      <c r="AU356" s="266" t="s">
        <v>82</v>
      </c>
      <c r="AV356" s="14" t="s">
        <v>82</v>
      </c>
      <c r="AW356" s="14" t="s">
        <v>4</v>
      </c>
      <c r="AX356" s="14" t="s">
        <v>80</v>
      </c>
      <c r="AY356" s="266" t="s">
        <v>137</v>
      </c>
    </row>
    <row r="357" s="2" customFormat="1" ht="24.15" customHeight="1">
      <c r="A357" s="38"/>
      <c r="B357" s="39"/>
      <c r="C357" s="226" t="s">
        <v>444</v>
      </c>
      <c r="D357" s="226" t="s">
        <v>139</v>
      </c>
      <c r="E357" s="227" t="s">
        <v>445</v>
      </c>
      <c r="F357" s="228" t="s">
        <v>446</v>
      </c>
      <c r="G357" s="229" t="s">
        <v>169</v>
      </c>
      <c r="H357" s="230">
        <v>79.664000000000001</v>
      </c>
      <c r="I357" s="231"/>
      <c r="J357" s="232">
        <f>ROUND(I357*H357,2)</f>
        <v>0</v>
      </c>
      <c r="K357" s="228" t="s">
        <v>143</v>
      </c>
      <c r="L357" s="44"/>
      <c r="M357" s="233" t="s">
        <v>1</v>
      </c>
      <c r="N357" s="234" t="s">
        <v>38</v>
      </c>
      <c r="O357" s="91"/>
      <c r="P357" s="235">
        <f>O357*H357</f>
        <v>0</v>
      </c>
      <c r="Q357" s="235">
        <v>0</v>
      </c>
      <c r="R357" s="235">
        <f>Q357*H357</f>
        <v>0</v>
      </c>
      <c r="S357" s="235">
        <v>0</v>
      </c>
      <c r="T357" s="23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7" t="s">
        <v>144</v>
      </c>
      <c r="AT357" s="237" t="s">
        <v>139</v>
      </c>
      <c r="AU357" s="237" t="s">
        <v>82</v>
      </c>
      <c r="AY357" s="17" t="s">
        <v>137</v>
      </c>
      <c r="BE357" s="238">
        <f>IF(N357="základní",J357,0)</f>
        <v>0</v>
      </c>
      <c r="BF357" s="238">
        <f>IF(N357="snížená",J357,0)</f>
        <v>0</v>
      </c>
      <c r="BG357" s="238">
        <f>IF(N357="zákl. přenesená",J357,0)</f>
        <v>0</v>
      </c>
      <c r="BH357" s="238">
        <f>IF(N357="sníž. přenesená",J357,0)</f>
        <v>0</v>
      </c>
      <c r="BI357" s="238">
        <f>IF(N357="nulová",J357,0)</f>
        <v>0</v>
      </c>
      <c r="BJ357" s="17" t="s">
        <v>80</v>
      </c>
      <c r="BK357" s="238">
        <f>ROUND(I357*H357,2)</f>
        <v>0</v>
      </c>
      <c r="BL357" s="17" t="s">
        <v>144</v>
      </c>
      <c r="BM357" s="237" t="s">
        <v>447</v>
      </c>
    </row>
    <row r="358" s="2" customFormat="1">
      <c r="A358" s="38"/>
      <c r="B358" s="39"/>
      <c r="C358" s="40"/>
      <c r="D358" s="239" t="s">
        <v>146</v>
      </c>
      <c r="E358" s="40"/>
      <c r="F358" s="240" t="s">
        <v>448</v>
      </c>
      <c r="G358" s="40"/>
      <c r="H358" s="40"/>
      <c r="I358" s="241"/>
      <c r="J358" s="40"/>
      <c r="K358" s="40"/>
      <c r="L358" s="44"/>
      <c r="M358" s="242"/>
      <c r="N358" s="243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146</v>
      </c>
      <c r="AU358" s="17" t="s">
        <v>82</v>
      </c>
    </row>
    <row r="359" s="2" customFormat="1">
      <c r="A359" s="38"/>
      <c r="B359" s="39"/>
      <c r="C359" s="40"/>
      <c r="D359" s="244" t="s">
        <v>148</v>
      </c>
      <c r="E359" s="40"/>
      <c r="F359" s="245" t="s">
        <v>449</v>
      </c>
      <c r="G359" s="40"/>
      <c r="H359" s="40"/>
      <c r="I359" s="241"/>
      <c r="J359" s="40"/>
      <c r="K359" s="40"/>
      <c r="L359" s="44"/>
      <c r="M359" s="242"/>
      <c r="N359" s="243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148</v>
      </c>
      <c r="AU359" s="17" t="s">
        <v>82</v>
      </c>
    </row>
    <row r="360" s="2" customFormat="1" ht="24.15" customHeight="1">
      <c r="A360" s="38"/>
      <c r="B360" s="39"/>
      <c r="C360" s="226" t="s">
        <v>450</v>
      </c>
      <c r="D360" s="226" t="s">
        <v>139</v>
      </c>
      <c r="E360" s="227" t="s">
        <v>451</v>
      </c>
      <c r="F360" s="228" t="s">
        <v>452</v>
      </c>
      <c r="G360" s="229" t="s">
        <v>169</v>
      </c>
      <c r="H360" s="230">
        <v>1194.96</v>
      </c>
      <c r="I360" s="231"/>
      <c r="J360" s="232">
        <f>ROUND(I360*H360,2)</f>
        <v>0</v>
      </c>
      <c r="K360" s="228" t="s">
        <v>143</v>
      </c>
      <c r="L360" s="44"/>
      <c r="M360" s="233" t="s">
        <v>1</v>
      </c>
      <c r="N360" s="234" t="s">
        <v>38</v>
      </c>
      <c r="O360" s="91"/>
      <c r="P360" s="235">
        <f>O360*H360</f>
        <v>0</v>
      </c>
      <c r="Q360" s="235">
        <v>0</v>
      </c>
      <c r="R360" s="235">
        <f>Q360*H360</f>
        <v>0</v>
      </c>
      <c r="S360" s="235">
        <v>0</v>
      </c>
      <c r="T360" s="236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7" t="s">
        <v>144</v>
      </c>
      <c r="AT360" s="237" t="s">
        <v>139</v>
      </c>
      <c r="AU360" s="237" t="s">
        <v>82</v>
      </c>
      <c r="AY360" s="17" t="s">
        <v>137</v>
      </c>
      <c r="BE360" s="238">
        <f>IF(N360="základní",J360,0)</f>
        <v>0</v>
      </c>
      <c r="BF360" s="238">
        <f>IF(N360="snížená",J360,0)</f>
        <v>0</v>
      </c>
      <c r="BG360" s="238">
        <f>IF(N360="zákl. přenesená",J360,0)</f>
        <v>0</v>
      </c>
      <c r="BH360" s="238">
        <f>IF(N360="sníž. přenesená",J360,0)</f>
        <v>0</v>
      </c>
      <c r="BI360" s="238">
        <f>IF(N360="nulová",J360,0)</f>
        <v>0</v>
      </c>
      <c r="BJ360" s="17" t="s">
        <v>80</v>
      </c>
      <c r="BK360" s="238">
        <f>ROUND(I360*H360,2)</f>
        <v>0</v>
      </c>
      <c r="BL360" s="17" t="s">
        <v>144</v>
      </c>
      <c r="BM360" s="237" t="s">
        <v>453</v>
      </c>
    </row>
    <row r="361" s="2" customFormat="1">
      <c r="A361" s="38"/>
      <c r="B361" s="39"/>
      <c r="C361" s="40"/>
      <c r="D361" s="239" t="s">
        <v>146</v>
      </c>
      <c r="E361" s="40"/>
      <c r="F361" s="240" t="s">
        <v>454</v>
      </c>
      <c r="G361" s="40"/>
      <c r="H361" s="40"/>
      <c r="I361" s="241"/>
      <c r="J361" s="40"/>
      <c r="K361" s="40"/>
      <c r="L361" s="44"/>
      <c r="M361" s="242"/>
      <c r="N361" s="243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146</v>
      </c>
      <c r="AU361" s="17" t="s">
        <v>82</v>
      </c>
    </row>
    <row r="362" s="2" customFormat="1">
      <c r="A362" s="38"/>
      <c r="B362" s="39"/>
      <c r="C362" s="40"/>
      <c r="D362" s="244" t="s">
        <v>148</v>
      </c>
      <c r="E362" s="40"/>
      <c r="F362" s="245" t="s">
        <v>455</v>
      </c>
      <c r="G362" s="40"/>
      <c r="H362" s="40"/>
      <c r="I362" s="241"/>
      <c r="J362" s="40"/>
      <c r="K362" s="40"/>
      <c r="L362" s="44"/>
      <c r="M362" s="242"/>
      <c r="N362" s="243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148</v>
      </c>
      <c r="AU362" s="17" t="s">
        <v>82</v>
      </c>
    </row>
    <row r="363" s="14" customFormat="1">
      <c r="A363" s="14"/>
      <c r="B363" s="256"/>
      <c r="C363" s="257"/>
      <c r="D363" s="239" t="s">
        <v>150</v>
      </c>
      <c r="E363" s="257"/>
      <c r="F363" s="259" t="s">
        <v>456</v>
      </c>
      <c r="G363" s="257"/>
      <c r="H363" s="260">
        <v>1194.96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150</v>
      </c>
      <c r="AU363" s="266" t="s">
        <v>82</v>
      </c>
      <c r="AV363" s="14" t="s">
        <v>82</v>
      </c>
      <c r="AW363" s="14" t="s">
        <v>4</v>
      </c>
      <c r="AX363" s="14" t="s">
        <v>80</v>
      </c>
      <c r="AY363" s="266" t="s">
        <v>137</v>
      </c>
    </row>
    <row r="364" s="2" customFormat="1" ht="24.15" customHeight="1">
      <c r="A364" s="38"/>
      <c r="B364" s="39"/>
      <c r="C364" s="278" t="s">
        <v>457</v>
      </c>
      <c r="D364" s="278" t="s">
        <v>166</v>
      </c>
      <c r="E364" s="279" t="s">
        <v>167</v>
      </c>
      <c r="F364" s="280" t="s">
        <v>168</v>
      </c>
      <c r="G364" s="281" t="s">
        <v>169</v>
      </c>
      <c r="H364" s="282">
        <v>7.4109999999999996</v>
      </c>
      <c r="I364" s="283"/>
      <c r="J364" s="284">
        <f>ROUND(I364*H364,2)</f>
        <v>0</v>
      </c>
      <c r="K364" s="280" t="s">
        <v>143</v>
      </c>
      <c r="L364" s="285"/>
      <c r="M364" s="286" t="s">
        <v>1</v>
      </c>
      <c r="N364" s="287" t="s">
        <v>38</v>
      </c>
      <c r="O364" s="91"/>
      <c r="P364" s="235">
        <f>O364*H364</f>
        <v>0</v>
      </c>
      <c r="Q364" s="235">
        <v>0</v>
      </c>
      <c r="R364" s="235">
        <f>Q364*H364</f>
        <v>0</v>
      </c>
      <c r="S364" s="235">
        <v>0</v>
      </c>
      <c r="T364" s="236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7" t="s">
        <v>170</v>
      </c>
      <c r="AT364" s="237" t="s">
        <v>166</v>
      </c>
      <c r="AU364" s="237" t="s">
        <v>82</v>
      </c>
      <c r="AY364" s="17" t="s">
        <v>137</v>
      </c>
      <c r="BE364" s="238">
        <f>IF(N364="základní",J364,0)</f>
        <v>0</v>
      </c>
      <c r="BF364" s="238">
        <f>IF(N364="snížená",J364,0)</f>
        <v>0</v>
      </c>
      <c r="BG364" s="238">
        <f>IF(N364="zákl. přenesená",J364,0)</f>
        <v>0</v>
      </c>
      <c r="BH364" s="238">
        <f>IF(N364="sníž. přenesená",J364,0)</f>
        <v>0</v>
      </c>
      <c r="BI364" s="238">
        <f>IF(N364="nulová",J364,0)</f>
        <v>0</v>
      </c>
      <c r="BJ364" s="17" t="s">
        <v>80</v>
      </c>
      <c r="BK364" s="238">
        <f>ROUND(I364*H364,2)</f>
        <v>0</v>
      </c>
      <c r="BL364" s="17" t="s">
        <v>144</v>
      </c>
      <c r="BM364" s="237" t="s">
        <v>458</v>
      </c>
    </row>
    <row r="365" s="2" customFormat="1">
      <c r="A365" s="38"/>
      <c r="B365" s="39"/>
      <c r="C365" s="40"/>
      <c r="D365" s="239" t="s">
        <v>146</v>
      </c>
      <c r="E365" s="40"/>
      <c r="F365" s="240" t="s">
        <v>168</v>
      </c>
      <c r="G365" s="40"/>
      <c r="H365" s="40"/>
      <c r="I365" s="241"/>
      <c r="J365" s="40"/>
      <c r="K365" s="40"/>
      <c r="L365" s="44"/>
      <c r="M365" s="242"/>
      <c r="N365" s="243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146</v>
      </c>
      <c r="AU365" s="17" t="s">
        <v>82</v>
      </c>
    </row>
    <row r="366" s="14" customFormat="1">
      <c r="A366" s="14"/>
      <c r="B366" s="256"/>
      <c r="C366" s="257"/>
      <c r="D366" s="239" t="s">
        <v>150</v>
      </c>
      <c r="E366" s="258" t="s">
        <v>1</v>
      </c>
      <c r="F366" s="259" t="s">
        <v>459</v>
      </c>
      <c r="G366" s="257"/>
      <c r="H366" s="260">
        <v>7.4109999999999996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150</v>
      </c>
      <c r="AU366" s="266" t="s">
        <v>82</v>
      </c>
      <c r="AV366" s="14" t="s">
        <v>82</v>
      </c>
      <c r="AW366" s="14" t="s">
        <v>30</v>
      </c>
      <c r="AX366" s="14" t="s">
        <v>73</v>
      </c>
      <c r="AY366" s="266" t="s">
        <v>137</v>
      </c>
    </row>
    <row r="367" s="15" customFormat="1">
      <c r="A367" s="15"/>
      <c r="B367" s="267"/>
      <c r="C367" s="268"/>
      <c r="D367" s="239" t="s">
        <v>150</v>
      </c>
      <c r="E367" s="269" t="s">
        <v>1</v>
      </c>
      <c r="F367" s="270" t="s">
        <v>153</v>
      </c>
      <c r="G367" s="268"/>
      <c r="H367" s="271">
        <v>7.4109999999999996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7" t="s">
        <v>150</v>
      </c>
      <c r="AU367" s="277" t="s">
        <v>82</v>
      </c>
      <c r="AV367" s="15" t="s">
        <v>144</v>
      </c>
      <c r="AW367" s="15" t="s">
        <v>30</v>
      </c>
      <c r="AX367" s="15" t="s">
        <v>80</v>
      </c>
      <c r="AY367" s="277" t="s">
        <v>137</v>
      </c>
    </row>
    <row r="368" s="2" customFormat="1" ht="33" customHeight="1">
      <c r="A368" s="38"/>
      <c r="B368" s="39"/>
      <c r="C368" s="278" t="s">
        <v>460</v>
      </c>
      <c r="D368" s="278" t="s">
        <v>166</v>
      </c>
      <c r="E368" s="279" t="s">
        <v>461</v>
      </c>
      <c r="F368" s="280" t="s">
        <v>462</v>
      </c>
      <c r="G368" s="281" t="s">
        <v>169</v>
      </c>
      <c r="H368" s="282">
        <v>3.8330000000000002</v>
      </c>
      <c r="I368" s="283"/>
      <c r="J368" s="284">
        <f>ROUND(I368*H368,2)</f>
        <v>0</v>
      </c>
      <c r="K368" s="280" t="s">
        <v>143</v>
      </c>
      <c r="L368" s="285"/>
      <c r="M368" s="286" t="s">
        <v>1</v>
      </c>
      <c r="N368" s="287" t="s">
        <v>38</v>
      </c>
      <c r="O368" s="91"/>
      <c r="P368" s="235">
        <f>O368*H368</f>
        <v>0</v>
      </c>
      <c r="Q368" s="235">
        <v>0</v>
      </c>
      <c r="R368" s="235">
        <f>Q368*H368</f>
        <v>0</v>
      </c>
      <c r="S368" s="235">
        <v>0</v>
      </c>
      <c r="T368" s="236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37" t="s">
        <v>170</v>
      </c>
      <c r="AT368" s="237" t="s">
        <v>166</v>
      </c>
      <c r="AU368" s="237" t="s">
        <v>82</v>
      </c>
      <c r="AY368" s="17" t="s">
        <v>137</v>
      </c>
      <c r="BE368" s="238">
        <f>IF(N368="základní",J368,0)</f>
        <v>0</v>
      </c>
      <c r="BF368" s="238">
        <f>IF(N368="snížená",J368,0)</f>
        <v>0</v>
      </c>
      <c r="BG368" s="238">
        <f>IF(N368="zákl. přenesená",J368,0)</f>
        <v>0</v>
      </c>
      <c r="BH368" s="238">
        <f>IF(N368="sníž. přenesená",J368,0)</f>
        <v>0</v>
      </c>
      <c r="BI368" s="238">
        <f>IF(N368="nulová",J368,0)</f>
        <v>0</v>
      </c>
      <c r="BJ368" s="17" t="s">
        <v>80</v>
      </c>
      <c r="BK368" s="238">
        <f>ROUND(I368*H368,2)</f>
        <v>0</v>
      </c>
      <c r="BL368" s="17" t="s">
        <v>144</v>
      </c>
      <c r="BM368" s="237" t="s">
        <v>463</v>
      </c>
    </row>
    <row r="369" s="2" customFormat="1">
      <c r="A369" s="38"/>
      <c r="B369" s="39"/>
      <c r="C369" s="40"/>
      <c r="D369" s="239" t="s">
        <v>146</v>
      </c>
      <c r="E369" s="40"/>
      <c r="F369" s="240" t="s">
        <v>462</v>
      </c>
      <c r="G369" s="40"/>
      <c r="H369" s="40"/>
      <c r="I369" s="241"/>
      <c r="J369" s="40"/>
      <c r="K369" s="40"/>
      <c r="L369" s="44"/>
      <c r="M369" s="242"/>
      <c r="N369" s="243"/>
      <c r="O369" s="91"/>
      <c r="P369" s="91"/>
      <c r="Q369" s="91"/>
      <c r="R369" s="91"/>
      <c r="S369" s="91"/>
      <c r="T369" s="92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146</v>
      </c>
      <c r="AU369" s="17" t="s">
        <v>82</v>
      </c>
    </row>
    <row r="370" s="14" customFormat="1">
      <c r="A370" s="14"/>
      <c r="B370" s="256"/>
      <c r="C370" s="257"/>
      <c r="D370" s="239" t="s">
        <v>150</v>
      </c>
      <c r="E370" s="258" t="s">
        <v>1</v>
      </c>
      <c r="F370" s="259" t="s">
        <v>464</v>
      </c>
      <c r="G370" s="257"/>
      <c r="H370" s="260">
        <v>3.8330000000000002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6" t="s">
        <v>150</v>
      </c>
      <c r="AU370" s="266" t="s">
        <v>82</v>
      </c>
      <c r="AV370" s="14" t="s">
        <v>82</v>
      </c>
      <c r="AW370" s="14" t="s">
        <v>30</v>
      </c>
      <c r="AX370" s="14" t="s">
        <v>73</v>
      </c>
      <c r="AY370" s="266" t="s">
        <v>137</v>
      </c>
    </row>
    <row r="371" s="15" customFormat="1">
      <c r="A371" s="15"/>
      <c r="B371" s="267"/>
      <c r="C371" s="268"/>
      <c r="D371" s="239" t="s">
        <v>150</v>
      </c>
      <c r="E371" s="269" t="s">
        <v>1</v>
      </c>
      <c r="F371" s="270" t="s">
        <v>153</v>
      </c>
      <c r="G371" s="268"/>
      <c r="H371" s="271">
        <v>3.8330000000000002</v>
      </c>
      <c r="I371" s="272"/>
      <c r="J371" s="268"/>
      <c r="K371" s="268"/>
      <c r="L371" s="273"/>
      <c r="M371" s="274"/>
      <c r="N371" s="275"/>
      <c r="O371" s="275"/>
      <c r="P371" s="275"/>
      <c r="Q371" s="275"/>
      <c r="R371" s="275"/>
      <c r="S371" s="275"/>
      <c r="T371" s="276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7" t="s">
        <v>150</v>
      </c>
      <c r="AU371" s="277" t="s">
        <v>82</v>
      </c>
      <c r="AV371" s="15" t="s">
        <v>144</v>
      </c>
      <c r="AW371" s="15" t="s">
        <v>30</v>
      </c>
      <c r="AX371" s="15" t="s">
        <v>80</v>
      </c>
      <c r="AY371" s="277" t="s">
        <v>137</v>
      </c>
    </row>
    <row r="372" s="2" customFormat="1" ht="24.15" customHeight="1">
      <c r="A372" s="38"/>
      <c r="B372" s="39"/>
      <c r="C372" s="278" t="s">
        <v>465</v>
      </c>
      <c r="D372" s="278" t="s">
        <v>166</v>
      </c>
      <c r="E372" s="279" t="s">
        <v>466</v>
      </c>
      <c r="F372" s="280" t="s">
        <v>467</v>
      </c>
      <c r="G372" s="281" t="s">
        <v>169</v>
      </c>
      <c r="H372" s="282">
        <v>17.777999999999999</v>
      </c>
      <c r="I372" s="283"/>
      <c r="J372" s="284">
        <f>ROUND(I372*H372,2)</f>
        <v>0</v>
      </c>
      <c r="K372" s="280" t="s">
        <v>143</v>
      </c>
      <c r="L372" s="285"/>
      <c r="M372" s="286" t="s">
        <v>1</v>
      </c>
      <c r="N372" s="287" t="s">
        <v>38</v>
      </c>
      <c r="O372" s="91"/>
      <c r="P372" s="235">
        <f>O372*H372</f>
        <v>0</v>
      </c>
      <c r="Q372" s="235">
        <v>0</v>
      </c>
      <c r="R372" s="235">
        <f>Q372*H372</f>
        <v>0</v>
      </c>
      <c r="S372" s="235">
        <v>0</v>
      </c>
      <c r="T372" s="23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7" t="s">
        <v>170</v>
      </c>
      <c r="AT372" s="237" t="s">
        <v>166</v>
      </c>
      <c r="AU372" s="237" t="s">
        <v>82</v>
      </c>
      <c r="AY372" s="17" t="s">
        <v>137</v>
      </c>
      <c r="BE372" s="238">
        <f>IF(N372="základní",J372,0)</f>
        <v>0</v>
      </c>
      <c r="BF372" s="238">
        <f>IF(N372="snížená",J372,0)</f>
        <v>0</v>
      </c>
      <c r="BG372" s="238">
        <f>IF(N372="zákl. přenesená",J372,0)</f>
        <v>0</v>
      </c>
      <c r="BH372" s="238">
        <f>IF(N372="sníž. přenesená",J372,0)</f>
        <v>0</v>
      </c>
      <c r="BI372" s="238">
        <f>IF(N372="nulová",J372,0)</f>
        <v>0</v>
      </c>
      <c r="BJ372" s="17" t="s">
        <v>80</v>
      </c>
      <c r="BK372" s="238">
        <f>ROUND(I372*H372,2)</f>
        <v>0</v>
      </c>
      <c r="BL372" s="17" t="s">
        <v>144</v>
      </c>
      <c r="BM372" s="237" t="s">
        <v>468</v>
      </c>
    </row>
    <row r="373" s="2" customFormat="1">
      <c r="A373" s="38"/>
      <c r="B373" s="39"/>
      <c r="C373" s="40"/>
      <c r="D373" s="239" t="s">
        <v>146</v>
      </c>
      <c r="E373" s="40"/>
      <c r="F373" s="240" t="s">
        <v>467</v>
      </c>
      <c r="G373" s="40"/>
      <c r="H373" s="40"/>
      <c r="I373" s="241"/>
      <c r="J373" s="40"/>
      <c r="K373" s="40"/>
      <c r="L373" s="44"/>
      <c r="M373" s="242"/>
      <c r="N373" s="243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146</v>
      </c>
      <c r="AU373" s="17" t="s">
        <v>82</v>
      </c>
    </row>
    <row r="374" s="14" customFormat="1">
      <c r="A374" s="14"/>
      <c r="B374" s="256"/>
      <c r="C374" s="257"/>
      <c r="D374" s="239" t="s">
        <v>150</v>
      </c>
      <c r="E374" s="258" t="s">
        <v>1</v>
      </c>
      <c r="F374" s="259" t="s">
        <v>469</v>
      </c>
      <c r="G374" s="257"/>
      <c r="H374" s="260">
        <v>17.777999999999999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150</v>
      </c>
      <c r="AU374" s="266" t="s">
        <v>82</v>
      </c>
      <c r="AV374" s="14" t="s">
        <v>82</v>
      </c>
      <c r="AW374" s="14" t="s">
        <v>30</v>
      </c>
      <c r="AX374" s="14" t="s">
        <v>73</v>
      </c>
      <c r="AY374" s="266" t="s">
        <v>137</v>
      </c>
    </row>
    <row r="375" s="15" customFormat="1">
      <c r="A375" s="15"/>
      <c r="B375" s="267"/>
      <c r="C375" s="268"/>
      <c r="D375" s="239" t="s">
        <v>150</v>
      </c>
      <c r="E375" s="269" t="s">
        <v>1</v>
      </c>
      <c r="F375" s="270" t="s">
        <v>153</v>
      </c>
      <c r="G375" s="268"/>
      <c r="H375" s="271">
        <v>17.777999999999999</v>
      </c>
      <c r="I375" s="272"/>
      <c r="J375" s="268"/>
      <c r="K375" s="268"/>
      <c r="L375" s="273"/>
      <c r="M375" s="274"/>
      <c r="N375" s="275"/>
      <c r="O375" s="275"/>
      <c r="P375" s="275"/>
      <c r="Q375" s="275"/>
      <c r="R375" s="275"/>
      <c r="S375" s="275"/>
      <c r="T375" s="276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7" t="s">
        <v>150</v>
      </c>
      <c r="AU375" s="277" t="s">
        <v>82</v>
      </c>
      <c r="AV375" s="15" t="s">
        <v>144</v>
      </c>
      <c r="AW375" s="15" t="s">
        <v>30</v>
      </c>
      <c r="AX375" s="15" t="s">
        <v>80</v>
      </c>
      <c r="AY375" s="277" t="s">
        <v>137</v>
      </c>
    </row>
    <row r="376" s="2" customFormat="1" ht="33" customHeight="1">
      <c r="A376" s="38"/>
      <c r="B376" s="39"/>
      <c r="C376" s="278" t="s">
        <v>470</v>
      </c>
      <c r="D376" s="278" t="s">
        <v>166</v>
      </c>
      <c r="E376" s="279" t="s">
        <v>471</v>
      </c>
      <c r="F376" s="280" t="s">
        <v>472</v>
      </c>
      <c r="G376" s="281" t="s">
        <v>169</v>
      </c>
      <c r="H376" s="282">
        <v>41.482999999999997</v>
      </c>
      <c r="I376" s="283"/>
      <c r="J376" s="284">
        <f>ROUND(I376*H376,2)</f>
        <v>0</v>
      </c>
      <c r="K376" s="280" t="s">
        <v>143</v>
      </c>
      <c r="L376" s="285"/>
      <c r="M376" s="286" t="s">
        <v>1</v>
      </c>
      <c r="N376" s="287" t="s">
        <v>38</v>
      </c>
      <c r="O376" s="91"/>
      <c r="P376" s="235">
        <f>O376*H376</f>
        <v>0</v>
      </c>
      <c r="Q376" s="235">
        <v>0</v>
      </c>
      <c r="R376" s="235">
        <f>Q376*H376</f>
        <v>0</v>
      </c>
      <c r="S376" s="235">
        <v>0</v>
      </c>
      <c r="T376" s="23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7" t="s">
        <v>170</v>
      </c>
      <c r="AT376" s="237" t="s">
        <v>166</v>
      </c>
      <c r="AU376" s="237" t="s">
        <v>82</v>
      </c>
      <c r="AY376" s="17" t="s">
        <v>137</v>
      </c>
      <c r="BE376" s="238">
        <f>IF(N376="základní",J376,0)</f>
        <v>0</v>
      </c>
      <c r="BF376" s="238">
        <f>IF(N376="snížená",J376,0)</f>
        <v>0</v>
      </c>
      <c r="BG376" s="238">
        <f>IF(N376="zákl. přenesená",J376,0)</f>
        <v>0</v>
      </c>
      <c r="BH376" s="238">
        <f>IF(N376="sníž. přenesená",J376,0)</f>
        <v>0</v>
      </c>
      <c r="BI376" s="238">
        <f>IF(N376="nulová",J376,0)</f>
        <v>0</v>
      </c>
      <c r="BJ376" s="17" t="s">
        <v>80</v>
      </c>
      <c r="BK376" s="238">
        <f>ROUND(I376*H376,2)</f>
        <v>0</v>
      </c>
      <c r="BL376" s="17" t="s">
        <v>144</v>
      </c>
      <c r="BM376" s="237" t="s">
        <v>473</v>
      </c>
    </row>
    <row r="377" s="2" customFormat="1">
      <c r="A377" s="38"/>
      <c r="B377" s="39"/>
      <c r="C377" s="40"/>
      <c r="D377" s="239" t="s">
        <v>146</v>
      </c>
      <c r="E377" s="40"/>
      <c r="F377" s="240" t="s">
        <v>472</v>
      </c>
      <c r="G377" s="40"/>
      <c r="H377" s="40"/>
      <c r="I377" s="241"/>
      <c r="J377" s="40"/>
      <c r="K377" s="40"/>
      <c r="L377" s="44"/>
      <c r="M377" s="242"/>
      <c r="N377" s="243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146</v>
      </c>
      <c r="AU377" s="17" t="s">
        <v>82</v>
      </c>
    </row>
    <row r="378" s="14" customFormat="1">
      <c r="A378" s="14"/>
      <c r="B378" s="256"/>
      <c r="C378" s="257"/>
      <c r="D378" s="239" t="s">
        <v>150</v>
      </c>
      <c r="E378" s="258" t="s">
        <v>1</v>
      </c>
      <c r="F378" s="259" t="s">
        <v>474</v>
      </c>
      <c r="G378" s="257"/>
      <c r="H378" s="260">
        <v>41.482999999999997</v>
      </c>
      <c r="I378" s="261"/>
      <c r="J378" s="257"/>
      <c r="K378" s="257"/>
      <c r="L378" s="262"/>
      <c r="M378" s="263"/>
      <c r="N378" s="264"/>
      <c r="O378" s="264"/>
      <c r="P378" s="264"/>
      <c r="Q378" s="264"/>
      <c r="R378" s="264"/>
      <c r="S378" s="264"/>
      <c r="T378" s="26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6" t="s">
        <v>150</v>
      </c>
      <c r="AU378" s="266" t="s">
        <v>82</v>
      </c>
      <c r="AV378" s="14" t="s">
        <v>82</v>
      </c>
      <c r="AW378" s="14" t="s">
        <v>30</v>
      </c>
      <c r="AX378" s="14" t="s">
        <v>73</v>
      </c>
      <c r="AY378" s="266" t="s">
        <v>137</v>
      </c>
    </row>
    <row r="379" s="15" customFormat="1">
      <c r="A379" s="15"/>
      <c r="B379" s="267"/>
      <c r="C379" s="268"/>
      <c r="D379" s="239" t="s">
        <v>150</v>
      </c>
      <c r="E379" s="269" t="s">
        <v>1</v>
      </c>
      <c r="F379" s="270" t="s">
        <v>153</v>
      </c>
      <c r="G379" s="268"/>
      <c r="H379" s="271">
        <v>41.482999999999997</v>
      </c>
      <c r="I379" s="272"/>
      <c r="J379" s="268"/>
      <c r="K379" s="268"/>
      <c r="L379" s="273"/>
      <c r="M379" s="274"/>
      <c r="N379" s="275"/>
      <c r="O379" s="275"/>
      <c r="P379" s="275"/>
      <c r="Q379" s="275"/>
      <c r="R379" s="275"/>
      <c r="S379" s="275"/>
      <c r="T379" s="276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7" t="s">
        <v>150</v>
      </c>
      <c r="AU379" s="277" t="s">
        <v>82</v>
      </c>
      <c r="AV379" s="15" t="s">
        <v>144</v>
      </c>
      <c r="AW379" s="15" t="s">
        <v>30</v>
      </c>
      <c r="AX379" s="15" t="s">
        <v>80</v>
      </c>
      <c r="AY379" s="277" t="s">
        <v>137</v>
      </c>
    </row>
    <row r="380" s="2" customFormat="1" ht="37.8" customHeight="1">
      <c r="A380" s="38"/>
      <c r="B380" s="39"/>
      <c r="C380" s="278" t="s">
        <v>475</v>
      </c>
      <c r="D380" s="278" t="s">
        <v>166</v>
      </c>
      <c r="E380" s="279" t="s">
        <v>476</v>
      </c>
      <c r="F380" s="280" t="s">
        <v>477</v>
      </c>
      <c r="G380" s="281" t="s">
        <v>169</v>
      </c>
      <c r="H380" s="282">
        <v>9.0619999999999994</v>
      </c>
      <c r="I380" s="283"/>
      <c r="J380" s="284">
        <f>ROUND(I380*H380,2)</f>
        <v>0</v>
      </c>
      <c r="K380" s="280" t="s">
        <v>143</v>
      </c>
      <c r="L380" s="285"/>
      <c r="M380" s="286" t="s">
        <v>1</v>
      </c>
      <c r="N380" s="287" t="s">
        <v>38</v>
      </c>
      <c r="O380" s="91"/>
      <c r="P380" s="235">
        <f>O380*H380</f>
        <v>0</v>
      </c>
      <c r="Q380" s="235">
        <v>0</v>
      </c>
      <c r="R380" s="235">
        <f>Q380*H380</f>
        <v>0</v>
      </c>
      <c r="S380" s="235">
        <v>0</v>
      </c>
      <c r="T380" s="236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7" t="s">
        <v>170</v>
      </c>
      <c r="AT380" s="237" t="s">
        <v>166</v>
      </c>
      <c r="AU380" s="237" t="s">
        <v>82</v>
      </c>
      <c r="AY380" s="17" t="s">
        <v>137</v>
      </c>
      <c r="BE380" s="238">
        <f>IF(N380="základní",J380,0)</f>
        <v>0</v>
      </c>
      <c r="BF380" s="238">
        <f>IF(N380="snížená",J380,0)</f>
        <v>0</v>
      </c>
      <c r="BG380" s="238">
        <f>IF(N380="zákl. přenesená",J380,0)</f>
        <v>0</v>
      </c>
      <c r="BH380" s="238">
        <f>IF(N380="sníž. přenesená",J380,0)</f>
        <v>0</v>
      </c>
      <c r="BI380" s="238">
        <f>IF(N380="nulová",J380,0)</f>
        <v>0</v>
      </c>
      <c r="BJ380" s="17" t="s">
        <v>80</v>
      </c>
      <c r="BK380" s="238">
        <f>ROUND(I380*H380,2)</f>
        <v>0</v>
      </c>
      <c r="BL380" s="17" t="s">
        <v>144</v>
      </c>
      <c r="BM380" s="237" t="s">
        <v>478</v>
      </c>
    </row>
    <row r="381" s="2" customFormat="1">
      <c r="A381" s="38"/>
      <c r="B381" s="39"/>
      <c r="C381" s="40"/>
      <c r="D381" s="239" t="s">
        <v>146</v>
      </c>
      <c r="E381" s="40"/>
      <c r="F381" s="240" t="s">
        <v>477</v>
      </c>
      <c r="G381" s="40"/>
      <c r="H381" s="40"/>
      <c r="I381" s="241"/>
      <c r="J381" s="40"/>
      <c r="K381" s="40"/>
      <c r="L381" s="44"/>
      <c r="M381" s="242"/>
      <c r="N381" s="243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146</v>
      </c>
      <c r="AU381" s="17" t="s">
        <v>82</v>
      </c>
    </row>
    <row r="382" s="14" customFormat="1">
      <c r="A382" s="14"/>
      <c r="B382" s="256"/>
      <c r="C382" s="257"/>
      <c r="D382" s="239" t="s">
        <v>150</v>
      </c>
      <c r="E382" s="258" t="s">
        <v>1</v>
      </c>
      <c r="F382" s="259" t="s">
        <v>479</v>
      </c>
      <c r="G382" s="257"/>
      <c r="H382" s="260">
        <v>9.0619999999999994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150</v>
      </c>
      <c r="AU382" s="266" t="s">
        <v>82</v>
      </c>
      <c r="AV382" s="14" t="s">
        <v>82</v>
      </c>
      <c r="AW382" s="14" t="s">
        <v>30</v>
      </c>
      <c r="AX382" s="14" t="s">
        <v>73</v>
      </c>
      <c r="AY382" s="266" t="s">
        <v>137</v>
      </c>
    </row>
    <row r="383" s="15" customFormat="1">
      <c r="A383" s="15"/>
      <c r="B383" s="267"/>
      <c r="C383" s="268"/>
      <c r="D383" s="239" t="s">
        <v>150</v>
      </c>
      <c r="E383" s="269" t="s">
        <v>1</v>
      </c>
      <c r="F383" s="270" t="s">
        <v>153</v>
      </c>
      <c r="G383" s="268"/>
      <c r="H383" s="271">
        <v>9.0619999999999994</v>
      </c>
      <c r="I383" s="272"/>
      <c r="J383" s="268"/>
      <c r="K383" s="268"/>
      <c r="L383" s="273"/>
      <c r="M383" s="274"/>
      <c r="N383" s="275"/>
      <c r="O383" s="275"/>
      <c r="P383" s="275"/>
      <c r="Q383" s="275"/>
      <c r="R383" s="275"/>
      <c r="S383" s="275"/>
      <c r="T383" s="27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7" t="s">
        <v>150</v>
      </c>
      <c r="AU383" s="277" t="s">
        <v>82</v>
      </c>
      <c r="AV383" s="15" t="s">
        <v>144</v>
      </c>
      <c r="AW383" s="15" t="s">
        <v>30</v>
      </c>
      <c r="AX383" s="15" t="s">
        <v>80</v>
      </c>
      <c r="AY383" s="277" t="s">
        <v>137</v>
      </c>
    </row>
    <row r="384" s="2" customFormat="1" ht="16.5" customHeight="1">
      <c r="A384" s="38"/>
      <c r="B384" s="39"/>
      <c r="C384" s="278" t="s">
        <v>480</v>
      </c>
      <c r="D384" s="278" t="s">
        <v>166</v>
      </c>
      <c r="E384" s="279" t="s">
        <v>481</v>
      </c>
      <c r="F384" s="280" t="s">
        <v>482</v>
      </c>
      <c r="G384" s="281" t="s">
        <v>169</v>
      </c>
      <c r="H384" s="282">
        <v>0.215</v>
      </c>
      <c r="I384" s="283"/>
      <c r="J384" s="284">
        <f>ROUND(I384*H384,2)</f>
        <v>0</v>
      </c>
      <c r="K384" s="280" t="s">
        <v>1</v>
      </c>
      <c r="L384" s="285"/>
      <c r="M384" s="286" t="s">
        <v>1</v>
      </c>
      <c r="N384" s="287" t="s">
        <v>38</v>
      </c>
      <c r="O384" s="91"/>
      <c r="P384" s="235">
        <f>O384*H384</f>
        <v>0</v>
      </c>
      <c r="Q384" s="235">
        <v>0</v>
      </c>
      <c r="R384" s="235">
        <f>Q384*H384</f>
        <v>0</v>
      </c>
      <c r="S384" s="235">
        <v>0</v>
      </c>
      <c r="T384" s="236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7" t="s">
        <v>170</v>
      </c>
      <c r="AT384" s="237" t="s">
        <v>166</v>
      </c>
      <c r="AU384" s="237" t="s">
        <v>82</v>
      </c>
      <c r="AY384" s="17" t="s">
        <v>137</v>
      </c>
      <c r="BE384" s="238">
        <f>IF(N384="základní",J384,0)</f>
        <v>0</v>
      </c>
      <c r="BF384" s="238">
        <f>IF(N384="snížená",J384,0)</f>
        <v>0</v>
      </c>
      <c r="BG384" s="238">
        <f>IF(N384="zákl. přenesená",J384,0)</f>
        <v>0</v>
      </c>
      <c r="BH384" s="238">
        <f>IF(N384="sníž. přenesená",J384,0)</f>
        <v>0</v>
      </c>
      <c r="BI384" s="238">
        <f>IF(N384="nulová",J384,0)</f>
        <v>0</v>
      </c>
      <c r="BJ384" s="17" t="s">
        <v>80</v>
      </c>
      <c r="BK384" s="238">
        <f>ROUND(I384*H384,2)</f>
        <v>0</v>
      </c>
      <c r="BL384" s="17" t="s">
        <v>144</v>
      </c>
      <c r="BM384" s="237" t="s">
        <v>483</v>
      </c>
    </row>
    <row r="385" s="2" customFormat="1">
      <c r="A385" s="38"/>
      <c r="B385" s="39"/>
      <c r="C385" s="40"/>
      <c r="D385" s="239" t="s">
        <v>146</v>
      </c>
      <c r="E385" s="40"/>
      <c r="F385" s="240" t="s">
        <v>482</v>
      </c>
      <c r="G385" s="40"/>
      <c r="H385" s="40"/>
      <c r="I385" s="241"/>
      <c r="J385" s="40"/>
      <c r="K385" s="40"/>
      <c r="L385" s="44"/>
      <c r="M385" s="242"/>
      <c r="N385" s="243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146</v>
      </c>
      <c r="AU385" s="17" t="s">
        <v>82</v>
      </c>
    </row>
    <row r="386" s="12" customFormat="1" ht="22.8" customHeight="1">
      <c r="A386" s="12"/>
      <c r="B386" s="210"/>
      <c r="C386" s="211"/>
      <c r="D386" s="212" t="s">
        <v>72</v>
      </c>
      <c r="E386" s="224" t="s">
        <v>484</v>
      </c>
      <c r="F386" s="224" t="s">
        <v>485</v>
      </c>
      <c r="G386" s="211"/>
      <c r="H386" s="211"/>
      <c r="I386" s="214"/>
      <c r="J386" s="225">
        <f>BK386</f>
        <v>0</v>
      </c>
      <c r="K386" s="211"/>
      <c r="L386" s="216"/>
      <c r="M386" s="217"/>
      <c r="N386" s="218"/>
      <c r="O386" s="218"/>
      <c r="P386" s="219">
        <f>SUM(P387:P389)</f>
        <v>0</v>
      </c>
      <c r="Q386" s="218"/>
      <c r="R386" s="219">
        <f>SUM(R387:R389)</f>
        <v>0</v>
      </c>
      <c r="S386" s="218"/>
      <c r="T386" s="220">
        <f>SUM(T387:T389)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1" t="s">
        <v>80</v>
      </c>
      <c r="AT386" s="222" t="s">
        <v>72</v>
      </c>
      <c r="AU386" s="222" t="s">
        <v>80</v>
      </c>
      <c r="AY386" s="221" t="s">
        <v>137</v>
      </c>
      <c r="BK386" s="223">
        <f>SUM(BK387:BK389)</f>
        <v>0</v>
      </c>
    </row>
    <row r="387" s="2" customFormat="1" ht="24.15" customHeight="1">
      <c r="A387" s="38"/>
      <c r="B387" s="39"/>
      <c r="C387" s="226" t="s">
        <v>486</v>
      </c>
      <c r="D387" s="226" t="s">
        <v>139</v>
      </c>
      <c r="E387" s="227" t="s">
        <v>487</v>
      </c>
      <c r="F387" s="228" t="s">
        <v>488</v>
      </c>
      <c r="G387" s="229" t="s">
        <v>169</v>
      </c>
      <c r="H387" s="230">
        <v>63.289999999999999</v>
      </c>
      <c r="I387" s="231"/>
      <c r="J387" s="232">
        <f>ROUND(I387*H387,2)</f>
        <v>0</v>
      </c>
      <c r="K387" s="228" t="s">
        <v>143</v>
      </c>
      <c r="L387" s="44"/>
      <c r="M387" s="233" t="s">
        <v>1</v>
      </c>
      <c r="N387" s="234" t="s">
        <v>38</v>
      </c>
      <c r="O387" s="91"/>
      <c r="P387" s="235">
        <f>O387*H387</f>
        <v>0</v>
      </c>
      <c r="Q387" s="235">
        <v>0</v>
      </c>
      <c r="R387" s="235">
        <f>Q387*H387</f>
        <v>0</v>
      </c>
      <c r="S387" s="235">
        <v>0</v>
      </c>
      <c r="T387" s="23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7" t="s">
        <v>144</v>
      </c>
      <c r="AT387" s="237" t="s">
        <v>139</v>
      </c>
      <c r="AU387" s="237" t="s">
        <v>82</v>
      </c>
      <c r="AY387" s="17" t="s">
        <v>137</v>
      </c>
      <c r="BE387" s="238">
        <f>IF(N387="základní",J387,0)</f>
        <v>0</v>
      </c>
      <c r="BF387" s="238">
        <f>IF(N387="snížená",J387,0)</f>
        <v>0</v>
      </c>
      <c r="BG387" s="238">
        <f>IF(N387="zákl. přenesená",J387,0)</f>
        <v>0</v>
      </c>
      <c r="BH387" s="238">
        <f>IF(N387="sníž. přenesená",J387,0)</f>
        <v>0</v>
      </c>
      <c r="BI387" s="238">
        <f>IF(N387="nulová",J387,0)</f>
        <v>0</v>
      </c>
      <c r="BJ387" s="17" t="s">
        <v>80</v>
      </c>
      <c r="BK387" s="238">
        <f>ROUND(I387*H387,2)</f>
        <v>0</v>
      </c>
      <c r="BL387" s="17" t="s">
        <v>144</v>
      </c>
      <c r="BM387" s="237" t="s">
        <v>489</v>
      </c>
    </row>
    <row r="388" s="2" customFormat="1">
      <c r="A388" s="38"/>
      <c r="B388" s="39"/>
      <c r="C388" s="40"/>
      <c r="D388" s="239" t="s">
        <v>146</v>
      </c>
      <c r="E388" s="40"/>
      <c r="F388" s="240" t="s">
        <v>490</v>
      </c>
      <c r="G388" s="40"/>
      <c r="H388" s="40"/>
      <c r="I388" s="241"/>
      <c r="J388" s="40"/>
      <c r="K388" s="40"/>
      <c r="L388" s="44"/>
      <c r="M388" s="242"/>
      <c r="N388" s="243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146</v>
      </c>
      <c r="AU388" s="17" t="s">
        <v>82</v>
      </c>
    </row>
    <row r="389" s="2" customFormat="1">
      <c r="A389" s="38"/>
      <c r="B389" s="39"/>
      <c r="C389" s="40"/>
      <c r="D389" s="244" t="s">
        <v>148</v>
      </c>
      <c r="E389" s="40"/>
      <c r="F389" s="245" t="s">
        <v>491</v>
      </c>
      <c r="G389" s="40"/>
      <c r="H389" s="40"/>
      <c r="I389" s="241"/>
      <c r="J389" s="40"/>
      <c r="K389" s="40"/>
      <c r="L389" s="44"/>
      <c r="M389" s="242"/>
      <c r="N389" s="243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148</v>
      </c>
      <c r="AU389" s="17" t="s">
        <v>82</v>
      </c>
    </row>
    <row r="390" s="12" customFormat="1" ht="25.92" customHeight="1">
      <c r="A390" s="12"/>
      <c r="B390" s="210"/>
      <c r="C390" s="211"/>
      <c r="D390" s="212" t="s">
        <v>72</v>
      </c>
      <c r="E390" s="213" t="s">
        <v>492</v>
      </c>
      <c r="F390" s="213" t="s">
        <v>493</v>
      </c>
      <c r="G390" s="211"/>
      <c r="H390" s="211"/>
      <c r="I390" s="214"/>
      <c r="J390" s="215">
        <f>BK390</f>
        <v>0</v>
      </c>
      <c r="K390" s="211"/>
      <c r="L390" s="216"/>
      <c r="M390" s="217"/>
      <c r="N390" s="218"/>
      <c r="O390" s="218"/>
      <c r="P390" s="219">
        <f>P391+P464+P488+P492+P843+P919+P995+P1010</f>
        <v>0</v>
      </c>
      <c r="Q390" s="218"/>
      <c r="R390" s="219">
        <f>R391+R464+R488+R492+R843+R919+R995+R1010</f>
        <v>46.609722040000001</v>
      </c>
      <c r="S390" s="218"/>
      <c r="T390" s="220">
        <f>T391+T464+T488+T492+T843+T919+T995+T1010</f>
        <v>32.033055300000001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21" t="s">
        <v>82</v>
      </c>
      <c r="AT390" s="222" t="s">
        <v>72</v>
      </c>
      <c r="AU390" s="222" t="s">
        <v>73</v>
      </c>
      <c r="AY390" s="221" t="s">
        <v>137</v>
      </c>
      <c r="BK390" s="223">
        <f>BK391+BK464+BK488+BK492+BK843+BK919+BK995+BK1010</f>
        <v>0</v>
      </c>
    </row>
    <row r="391" s="12" customFormat="1" ht="22.8" customHeight="1">
      <c r="A391" s="12"/>
      <c r="B391" s="210"/>
      <c r="C391" s="211"/>
      <c r="D391" s="212" t="s">
        <v>72</v>
      </c>
      <c r="E391" s="224" t="s">
        <v>494</v>
      </c>
      <c r="F391" s="224" t="s">
        <v>495</v>
      </c>
      <c r="G391" s="211"/>
      <c r="H391" s="211"/>
      <c r="I391" s="214"/>
      <c r="J391" s="225">
        <f>BK391</f>
        <v>0</v>
      </c>
      <c r="K391" s="211"/>
      <c r="L391" s="216"/>
      <c r="M391" s="217"/>
      <c r="N391" s="218"/>
      <c r="O391" s="218"/>
      <c r="P391" s="219">
        <f>SUM(P392:P463)</f>
        <v>0</v>
      </c>
      <c r="Q391" s="218"/>
      <c r="R391" s="219">
        <f>SUM(R392:R463)</f>
        <v>0.24750480000000003</v>
      </c>
      <c r="S391" s="218"/>
      <c r="T391" s="220">
        <f>SUM(T392:T463)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1" t="s">
        <v>82</v>
      </c>
      <c r="AT391" s="222" t="s">
        <v>72</v>
      </c>
      <c r="AU391" s="222" t="s">
        <v>80</v>
      </c>
      <c r="AY391" s="221" t="s">
        <v>137</v>
      </c>
      <c r="BK391" s="223">
        <f>SUM(BK392:BK463)</f>
        <v>0</v>
      </c>
    </row>
    <row r="392" s="2" customFormat="1" ht="24.15" customHeight="1">
      <c r="A392" s="38"/>
      <c r="B392" s="39"/>
      <c r="C392" s="226" t="s">
        <v>496</v>
      </c>
      <c r="D392" s="226" t="s">
        <v>139</v>
      </c>
      <c r="E392" s="227" t="s">
        <v>497</v>
      </c>
      <c r="F392" s="228" t="s">
        <v>498</v>
      </c>
      <c r="G392" s="229" t="s">
        <v>142</v>
      </c>
      <c r="H392" s="230">
        <v>22.890000000000001</v>
      </c>
      <c r="I392" s="231"/>
      <c r="J392" s="232">
        <f>ROUND(I392*H392,2)</f>
        <v>0</v>
      </c>
      <c r="K392" s="228" t="s">
        <v>143</v>
      </c>
      <c r="L392" s="44"/>
      <c r="M392" s="233" t="s">
        <v>1</v>
      </c>
      <c r="N392" s="234" t="s">
        <v>38</v>
      </c>
      <c r="O392" s="91"/>
      <c r="P392" s="235">
        <f>O392*H392</f>
        <v>0</v>
      </c>
      <c r="Q392" s="235">
        <v>0</v>
      </c>
      <c r="R392" s="235">
        <f>Q392*H392</f>
        <v>0</v>
      </c>
      <c r="S392" s="235">
        <v>0</v>
      </c>
      <c r="T392" s="23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7" t="s">
        <v>262</v>
      </c>
      <c r="AT392" s="237" t="s">
        <v>139</v>
      </c>
      <c r="AU392" s="237" t="s">
        <v>82</v>
      </c>
      <c r="AY392" s="17" t="s">
        <v>137</v>
      </c>
      <c r="BE392" s="238">
        <f>IF(N392="základní",J392,0)</f>
        <v>0</v>
      </c>
      <c r="BF392" s="238">
        <f>IF(N392="snížená",J392,0)</f>
        <v>0</v>
      </c>
      <c r="BG392" s="238">
        <f>IF(N392="zákl. přenesená",J392,0)</f>
        <v>0</v>
      </c>
      <c r="BH392" s="238">
        <f>IF(N392="sníž. přenesená",J392,0)</f>
        <v>0</v>
      </c>
      <c r="BI392" s="238">
        <f>IF(N392="nulová",J392,0)</f>
        <v>0</v>
      </c>
      <c r="BJ392" s="17" t="s">
        <v>80</v>
      </c>
      <c r="BK392" s="238">
        <f>ROUND(I392*H392,2)</f>
        <v>0</v>
      </c>
      <c r="BL392" s="17" t="s">
        <v>262</v>
      </c>
      <c r="BM392" s="237" t="s">
        <v>499</v>
      </c>
    </row>
    <row r="393" s="2" customFormat="1">
      <c r="A393" s="38"/>
      <c r="B393" s="39"/>
      <c r="C393" s="40"/>
      <c r="D393" s="239" t="s">
        <v>146</v>
      </c>
      <c r="E393" s="40"/>
      <c r="F393" s="240" t="s">
        <v>500</v>
      </c>
      <c r="G393" s="40"/>
      <c r="H393" s="40"/>
      <c r="I393" s="241"/>
      <c r="J393" s="40"/>
      <c r="K393" s="40"/>
      <c r="L393" s="44"/>
      <c r="M393" s="242"/>
      <c r="N393" s="243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146</v>
      </c>
      <c r="AU393" s="17" t="s">
        <v>82</v>
      </c>
    </row>
    <row r="394" s="2" customFormat="1">
      <c r="A394" s="38"/>
      <c r="B394" s="39"/>
      <c r="C394" s="40"/>
      <c r="D394" s="244" t="s">
        <v>148</v>
      </c>
      <c r="E394" s="40"/>
      <c r="F394" s="245" t="s">
        <v>501</v>
      </c>
      <c r="G394" s="40"/>
      <c r="H394" s="40"/>
      <c r="I394" s="241"/>
      <c r="J394" s="40"/>
      <c r="K394" s="40"/>
      <c r="L394" s="44"/>
      <c r="M394" s="242"/>
      <c r="N394" s="243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148</v>
      </c>
      <c r="AU394" s="17" t="s">
        <v>82</v>
      </c>
    </row>
    <row r="395" s="13" customFormat="1">
      <c r="A395" s="13"/>
      <c r="B395" s="246"/>
      <c r="C395" s="247"/>
      <c r="D395" s="239" t="s">
        <v>150</v>
      </c>
      <c r="E395" s="248" t="s">
        <v>1</v>
      </c>
      <c r="F395" s="249" t="s">
        <v>502</v>
      </c>
      <c r="G395" s="247"/>
      <c r="H395" s="248" t="s">
        <v>1</v>
      </c>
      <c r="I395" s="250"/>
      <c r="J395" s="247"/>
      <c r="K395" s="247"/>
      <c r="L395" s="251"/>
      <c r="M395" s="252"/>
      <c r="N395" s="253"/>
      <c r="O395" s="253"/>
      <c r="P395" s="253"/>
      <c r="Q395" s="253"/>
      <c r="R395" s="253"/>
      <c r="S395" s="253"/>
      <c r="T395" s="25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5" t="s">
        <v>150</v>
      </c>
      <c r="AU395" s="255" t="s">
        <v>82</v>
      </c>
      <c r="AV395" s="13" t="s">
        <v>80</v>
      </c>
      <c r="AW395" s="13" t="s">
        <v>30</v>
      </c>
      <c r="AX395" s="13" t="s">
        <v>73</v>
      </c>
      <c r="AY395" s="255" t="s">
        <v>137</v>
      </c>
    </row>
    <row r="396" s="14" customFormat="1">
      <c r="A396" s="14"/>
      <c r="B396" s="256"/>
      <c r="C396" s="257"/>
      <c r="D396" s="239" t="s">
        <v>150</v>
      </c>
      <c r="E396" s="258" t="s">
        <v>1</v>
      </c>
      <c r="F396" s="259" t="s">
        <v>503</v>
      </c>
      <c r="G396" s="257"/>
      <c r="H396" s="260">
        <v>22.890000000000001</v>
      </c>
      <c r="I396" s="261"/>
      <c r="J396" s="257"/>
      <c r="K396" s="257"/>
      <c r="L396" s="262"/>
      <c r="M396" s="263"/>
      <c r="N396" s="264"/>
      <c r="O396" s="264"/>
      <c r="P396" s="264"/>
      <c r="Q396" s="264"/>
      <c r="R396" s="264"/>
      <c r="S396" s="264"/>
      <c r="T396" s="26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6" t="s">
        <v>150</v>
      </c>
      <c r="AU396" s="266" t="s">
        <v>82</v>
      </c>
      <c r="AV396" s="14" t="s">
        <v>82</v>
      </c>
      <c r="AW396" s="14" t="s">
        <v>30</v>
      </c>
      <c r="AX396" s="14" t="s">
        <v>73</v>
      </c>
      <c r="AY396" s="266" t="s">
        <v>137</v>
      </c>
    </row>
    <row r="397" s="15" customFormat="1">
      <c r="A397" s="15"/>
      <c r="B397" s="267"/>
      <c r="C397" s="268"/>
      <c r="D397" s="239" t="s">
        <v>150</v>
      </c>
      <c r="E397" s="269" t="s">
        <v>1</v>
      </c>
      <c r="F397" s="270" t="s">
        <v>153</v>
      </c>
      <c r="G397" s="268"/>
      <c r="H397" s="271">
        <v>22.890000000000001</v>
      </c>
      <c r="I397" s="272"/>
      <c r="J397" s="268"/>
      <c r="K397" s="268"/>
      <c r="L397" s="273"/>
      <c r="M397" s="274"/>
      <c r="N397" s="275"/>
      <c r="O397" s="275"/>
      <c r="P397" s="275"/>
      <c r="Q397" s="275"/>
      <c r="R397" s="275"/>
      <c r="S397" s="275"/>
      <c r="T397" s="27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7" t="s">
        <v>150</v>
      </c>
      <c r="AU397" s="277" t="s">
        <v>82</v>
      </c>
      <c r="AV397" s="15" t="s">
        <v>144</v>
      </c>
      <c r="AW397" s="15" t="s">
        <v>30</v>
      </c>
      <c r="AX397" s="15" t="s">
        <v>80</v>
      </c>
      <c r="AY397" s="277" t="s">
        <v>137</v>
      </c>
    </row>
    <row r="398" s="2" customFormat="1" ht="16.5" customHeight="1">
      <c r="A398" s="38"/>
      <c r="B398" s="39"/>
      <c r="C398" s="278" t="s">
        <v>504</v>
      </c>
      <c r="D398" s="278" t="s">
        <v>166</v>
      </c>
      <c r="E398" s="279" t="s">
        <v>505</v>
      </c>
      <c r="F398" s="280" t="s">
        <v>506</v>
      </c>
      <c r="G398" s="281" t="s">
        <v>169</v>
      </c>
      <c r="H398" s="282">
        <v>0.0070000000000000001</v>
      </c>
      <c r="I398" s="283"/>
      <c r="J398" s="284">
        <f>ROUND(I398*H398,2)</f>
        <v>0</v>
      </c>
      <c r="K398" s="280" t="s">
        <v>143</v>
      </c>
      <c r="L398" s="285"/>
      <c r="M398" s="286" t="s">
        <v>1</v>
      </c>
      <c r="N398" s="287" t="s">
        <v>38</v>
      </c>
      <c r="O398" s="91"/>
      <c r="P398" s="235">
        <f>O398*H398</f>
        <v>0</v>
      </c>
      <c r="Q398" s="235">
        <v>1</v>
      </c>
      <c r="R398" s="235">
        <f>Q398*H398</f>
        <v>0.0070000000000000001</v>
      </c>
      <c r="S398" s="235">
        <v>0</v>
      </c>
      <c r="T398" s="236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7" t="s">
        <v>383</v>
      </c>
      <c r="AT398" s="237" t="s">
        <v>166</v>
      </c>
      <c r="AU398" s="237" t="s">
        <v>82</v>
      </c>
      <c r="AY398" s="17" t="s">
        <v>137</v>
      </c>
      <c r="BE398" s="238">
        <f>IF(N398="základní",J398,0)</f>
        <v>0</v>
      </c>
      <c r="BF398" s="238">
        <f>IF(N398="snížená",J398,0)</f>
        <v>0</v>
      </c>
      <c r="BG398" s="238">
        <f>IF(N398="zákl. přenesená",J398,0)</f>
        <v>0</v>
      </c>
      <c r="BH398" s="238">
        <f>IF(N398="sníž. přenesená",J398,0)</f>
        <v>0</v>
      </c>
      <c r="BI398" s="238">
        <f>IF(N398="nulová",J398,0)</f>
        <v>0</v>
      </c>
      <c r="BJ398" s="17" t="s">
        <v>80</v>
      </c>
      <c r="BK398" s="238">
        <f>ROUND(I398*H398,2)</f>
        <v>0</v>
      </c>
      <c r="BL398" s="17" t="s">
        <v>262</v>
      </c>
      <c r="BM398" s="237" t="s">
        <v>507</v>
      </c>
    </row>
    <row r="399" s="2" customFormat="1">
      <c r="A399" s="38"/>
      <c r="B399" s="39"/>
      <c r="C399" s="40"/>
      <c r="D399" s="239" t="s">
        <v>146</v>
      </c>
      <c r="E399" s="40"/>
      <c r="F399" s="240" t="s">
        <v>506</v>
      </c>
      <c r="G399" s="40"/>
      <c r="H399" s="40"/>
      <c r="I399" s="241"/>
      <c r="J399" s="40"/>
      <c r="K399" s="40"/>
      <c r="L399" s="44"/>
      <c r="M399" s="242"/>
      <c r="N399" s="243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146</v>
      </c>
      <c r="AU399" s="17" t="s">
        <v>82</v>
      </c>
    </row>
    <row r="400" s="14" customFormat="1">
      <c r="A400" s="14"/>
      <c r="B400" s="256"/>
      <c r="C400" s="257"/>
      <c r="D400" s="239" t="s">
        <v>150</v>
      </c>
      <c r="E400" s="257"/>
      <c r="F400" s="259" t="s">
        <v>508</v>
      </c>
      <c r="G400" s="257"/>
      <c r="H400" s="260">
        <v>0.0070000000000000001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150</v>
      </c>
      <c r="AU400" s="266" t="s">
        <v>82</v>
      </c>
      <c r="AV400" s="14" t="s">
        <v>82</v>
      </c>
      <c r="AW400" s="14" t="s">
        <v>4</v>
      </c>
      <c r="AX400" s="14" t="s">
        <v>80</v>
      </c>
      <c r="AY400" s="266" t="s">
        <v>137</v>
      </c>
    </row>
    <row r="401" s="2" customFormat="1" ht="24.15" customHeight="1">
      <c r="A401" s="38"/>
      <c r="B401" s="39"/>
      <c r="C401" s="226" t="s">
        <v>509</v>
      </c>
      <c r="D401" s="226" t="s">
        <v>139</v>
      </c>
      <c r="E401" s="227" t="s">
        <v>510</v>
      </c>
      <c r="F401" s="228" t="s">
        <v>511</v>
      </c>
      <c r="G401" s="229" t="s">
        <v>142</v>
      </c>
      <c r="H401" s="230">
        <v>22.890000000000001</v>
      </c>
      <c r="I401" s="231"/>
      <c r="J401" s="232">
        <f>ROUND(I401*H401,2)</f>
        <v>0</v>
      </c>
      <c r="K401" s="228" t="s">
        <v>143</v>
      </c>
      <c r="L401" s="44"/>
      <c r="M401" s="233" t="s">
        <v>1</v>
      </c>
      <c r="N401" s="234" t="s">
        <v>38</v>
      </c>
      <c r="O401" s="91"/>
      <c r="P401" s="235">
        <f>O401*H401</f>
        <v>0</v>
      </c>
      <c r="Q401" s="235">
        <v>0</v>
      </c>
      <c r="R401" s="235">
        <f>Q401*H401</f>
        <v>0</v>
      </c>
      <c r="S401" s="235">
        <v>0</v>
      </c>
      <c r="T401" s="236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7" t="s">
        <v>262</v>
      </c>
      <c r="AT401" s="237" t="s">
        <v>139</v>
      </c>
      <c r="AU401" s="237" t="s">
        <v>82</v>
      </c>
      <c r="AY401" s="17" t="s">
        <v>137</v>
      </c>
      <c r="BE401" s="238">
        <f>IF(N401="základní",J401,0)</f>
        <v>0</v>
      </c>
      <c r="BF401" s="238">
        <f>IF(N401="snížená",J401,0)</f>
        <v>0</v>
      </c>
      <c r="BG401" s="238">
        <f>IF(N401="zákl. přenesená",J401,0)</f>
        <v>0</v>
      </c>
      <c r="BH401" s="238">
        <f>IF(N401="sníž. přenesená",J401,0)</f>
        <v>0</v>
      </c>
      <c r="BI401" s="238">
        <f>IF(N401="nulová",J401,0)</f>
        <v>0</v>
      </c>
      <c r="BJ401" s="17" t="s">
        <v>80</v>
      </c>
      <c r="BK401" s="238">
        <f>ROUND(I401*H401,2)</f>
        <v>0</v>
      </c>
      <c r="BL401" s="17" t="s">
        <v>262</v>
      </c>
      <c r="BM401" s="237" t="s">
        <v>512</v>
      </c>
    </row>
    <row r="402" s="2" customFormat="1">
      <c r="A402" s="38"/>
      <c r="B402" s="39"/>
      <c r="C402" s="40"/>
      <c r="D402" s="239" t="s">
        <v>146</v>
      </c>
      <c r="E402" s="40"/>
      <c r="F402" s="240" t="s">
        <v>513</v>
      </c>
      <c r="G402" s="40"/>
      <c r="H402" s="40"/>
      <c r="I402" s="241"/>
      <c r="J402" s="40"/>
      <c r="K402" s="40"/>
      <c r="L402" s="44"/>
      <c r="M402" s="242"/>
      <c r="N402" s="243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146</v>
      </c>
      <c r="AU402" s="17" t="s">
        <v>82</v>
      </c>
    </row>
    <row r="403" s="2" customFormat="1">
      <c r="A403" s="38"/>
      <c r="B403" s="39"/>
      <c r="C403" s="40"/>
      <c r="D403" s="244" t="s">
        <v>148</v>
      </c>
      <c r="E403" s="40"/>
      <c r="F403" s="245" t="s">
        <v>514</v>
      </c>
      <c r="G403" s="40"/>
      <c r="H403" s="40"/>
      <c r="I403" s="241"/>
      <c r="J403" s="40"/>
      <c r="K403" s="40"/>
      <c r="L403" s="44"/>
      <c r="M403" s="242"/>
      <c r="N403" s="243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148</v>
      </c>
      <c r="AU403" s="17" t="s">
        <v>82</v>
      </c>
    </row>
    <row r="404" s="13" customFormat="1">
      <c r="A404" s="13"/>
      <c r="B404" s="246"/>
      <c r="C404" s="247"/>
      <c r="D404" s="239" t="s">
        <v>150</v>
      </c>
      <c r="E404" s="248" t="s">
        <v>1</v>
      </c>
      <c r="F404" s="249" t="s">
        <v>502</v>
      </c>
      <c r="G404" s="247"/>
      <c r="H404" s="248" t="s">
        <v>1</v>
      </c>
      <c r="I404" s="250"/>
      <c r="J404" s="247"/>
      <c r="K404" s="247"/>
      <c r="L404" s="251"/>
      <c r="M404" s="252"/>
      <c r="N404" s="253"/>
      <c r="O404" s="253"/>
      <c r="P404" s="253"/>
      <c r="Q404" s="253"/>
      <c r="R404" s="253"/>
      <c r="S404" s="253"/>
      <c r="T404" s="25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5" t="s">
        <v>150</v>
      </c>
      <c r="AU404" s="255" t="s">
        <v>82</v>
      </c>
      <c r="AV404" s="13" t="s">
        <v>80</v>
      </c>
      <c r="AW404" s="13" t="s">
        <v>30</v>
      </c>
      <c r="AX404" s="13" t="s">
        <v>73</v>
      </c>
      <c r="AY404" s="255" t="s">
        <v>137</v>
      </c>
    </row>
    <row r="405" s="14" customFormat="1">
      <c r="A405" s="14"/>
      <c r="B405" s="256"/>
      <c r="C405" s="257"/>
      <c r="D405" s="239" t="s">
        <v>150</v>
      </c>
      <c r="E405" s="258" t="s">
        <v>1</v>
      </c>
      <c r="F405" s="259" t="s">
        <v>503</v>
      </c>
      <c r="G405" s="257"/>
      <c r="H405" s="260">
        <v>22.890000000000001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6" t="s">
        <v>150</v>
      </c>
      <c r="AU405" s="266" t="s">
        <v>82</v>
      </c>
      <c r="AV405" s="14" t="s">
        <v>82</v>
      </c>
      <c r="AW405" s="14" t="s">
        <v>30</v>
      </c>
      <c r="AX405" s="14" t="s">
        <v>73</v>
      </c>
      <c r="AY405" s="266" t="s">
        <v>137</v>
      </c>
    </row>
    <row r="406" s="15" customFormat="1">
      <c r="A406" s="15"/>
      <c r="B406" s="267"/>
      <c r="C406" s="268"/>
      <c r="D406" s="239" t="s">
        <v>150</v>
      </c>
      <c r="E406" s="269" t="s">
        <v>1</v>
      </c>
      <c r="F406" s="270" t="s">
        <v>153</v>
      </c>
      <c r="G406" s="268"/>
      <c r="H406" s="271">
        <v>22.890000000000001</v>
      </c>
      <c r="I406" s="272"/>
      <c r="J406" s="268"/>
      <c r="K406" s="268"/>
      <c r="L406" s="273"/>
      <c r="M406" s="274"/>
      <c r="N406" s="275"/>
      <c r="O406" s="275"/>
      <c r="P406" s="275"/>
      <c r="Q406" s="275"/>
      <c r="R406" s="275"/>
      <c r="S406" s="275"/>
      <c r="T406" s="27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7" t="s">
        <v>150</v>
      </c>
      <c r="AU406" s="277" t="s">
        <v>82</v>
      </c>
      <c r="AV406" s="15" t="s">
        <v>144</v>
      </c>
      <c r="AW406" s="15" t="s">
        <v>30</v>
      </c>
      <c r="AX406" s="15" t="s">
        <v>80</v>
      </c>
      <c r="AY406" s="277" t="s">
        <v>137</v>
      </c>
    </row>
    <row r="407" s="2" customFormat="1" ht="49.05" customHeight="1">
      <c r="A407" s="38"/>
      <c r="B407" s="39"/>
      <c r="C407" s="278" t="s">
        <v>515</v>
      </c>
      <c r="D407" s="278" t="s">
        <v>166</v>
      </c>
      <c r="E407" s="279" t="s">
        <v>516</v>
      </c>
      <c r="F407" s="280" t="s">
        <v>517</v>
      </c>
      <c r="G407" s="281" t="s">
        <v>142</v>
      </c>
      <c r="H407" s="282">
        <v>26.678000000000001</v>
      </c>
      <c r="I407" s="283"/>
      <c r="J407" s="284">
        <f>ROUND(I407*H407,2)</f>
        <v>0</v>
      </c>
      <c r="K407" s="280" t="s">
        <v>143</v>
      </c>
      <c r="L407" s="285"/>
      <c r="M407" s="286" t="s">
        <v>1</v>
      </c>
      <c r="N407" s="287" t="s">
        <v>38</v>
      </c>
      <c r="O407" s="91"/>
      <c r="P407" s="235">
        <f>O407*H407</f>
        <v>0</v>
      </c>
      <c r="Q407" s="235">
        <v>0.0040000000000000001</v>
      </c>
      <c r="R407" s="235">
        <f>Q407*H407</f>
        <v>0.106712</v>
      </c>
      <c r="S407" s="235">
        <v>0</v>
      </c>
      <c r="T407" s="236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7" t="s">
        <v>383</v>
      </c>
      <c r="AT407" s="237" t="s">
        <v>166</v>
      </c>
      <c r="AU407" s="237" t="s">
        <v>82</v>
      </c>
      <c r="AY407" s="17" t="s">
        <v>137</v>
      </c>
      <c r="BE407" s="238">
        <f>IF(N407="základní",J407,0)</f>
        <v>0</v>
      </c>
      <c r="BF407" s="238">
        <f>IF(N407="snížená",J407,0)</f>
        <v>0</v>
      </c>
      <c r="BG407" s="238">
        <f>IF(N407="zákl. přenesená",J407,0)</f>
        <v>0</v>
      </c>
      <c r="BH407" s="238">
        <f>IF(N407="sníž. přenesená",J407,0)</f>
        <v>0</v>
      </c>
      <c r="BI407" s="238">
        <f>IF(N407="nulová",J407,0)</f>
        <v>0</v>
      </c>
      <c r="BJ407" s="17" t="s">
        <v>80</v>
      </c>
      <c r="BK407" s="238">
        <f>ROUND(I407*H407,2)</f>
        <v>0</v>
      </c>
      <c r="BL407" s="17" t="s">
        <v>262</v>
      </c>
      <c r="BM407" s="237" t="s">
        <v>518</v>
      </c>
    </row>
    <row r="408" s="2" customFormat="1">
      <c r="A408" s="38"/>
      <c r="B408" s="39"/>
      <c r="C408" s="40"/>
      <c r="D408" s="239" t="s">
        <v>146</v>
      </c>
      <c r="E408" s="40"/>
      <c r="F408" s="240" t="s">
        <v>517</v>
      </c>
      <c r="G408" s="40"/>
      <c r="H408" s="40"/>
      <c r="I408" s="241"/>
      <c r="J408" s="40"/>
      <c r="K408" s="40"/>
      <c r="L408" s="44"/>
      <c r="M408" s="242"/>
      <c r="N408" s="243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146</v>
      </c>
      <c r="AU408" s="17" t="s">
        <v>82</v>
      </c>
    </row>
    <row r="409" s="14" customFormat="1">
      <c r="A409" s="14"/>
      <c r="B409" s="256"/>
      <c r="C409" s="257"/>
      <c r="D409" s="239" t="s">
        <v>150</v>
      </c>
      <c r="E409" s="257"/>
      <c r="F409" s="259" t="s">
        <v>519</v>
      </c>
      <c r="G409" s="257"/>
      <c r="H409" s="260">
        <v>26.678000000000001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150</v>
      </c>
      <c r="AU409" s="266" t="s">
        <v>82</v>
      </c>
      <c r="AV409" s="14" t="s">
        <v>82</v>
      </c>
      <c r="AW409" s="14" t="s">
        <v>4</v>
      </c>
      <c r="AX409" s="14" t="s">
        <v>80</v>
      </c>
      <c r="AY409" s="266" t="s">
        <v>137</v>
      </c>
    </row>
    <row r="410" s="2" customFormat="1" ht="33" customHeight="1">
      <c r="A410" s="38"/>
      <c r="B410" s="39"/>
      <c r="C410" s="226" t="s">
        <v>520</v>
      </c>
      <c r="D410" s="226" t="s">
        <v>139</v>
      </c>
      <c r="E410" s="227" t="s">
        <v>521</v>
      </c>
      <c r="F410" s="228" t="s">
        <v>522</v>
      </c>
      <c r="G410" s="229" t="s">
        <v>199</v>
      </c>
      <c r="H410" s="230">
        <v>1</v>
      </c>
      <c r="I410" s="231"/>
      <c r="J410" s="232">
        <f>ROUND(I410*H410,2)</f>
        <v>0</v>
      </c>
      <c r="K410" s="228" t="s">
        <v>143</v>
      </c>
      <c r="L410" s="44"/>
      <c r="M410" s="233" t="s">
        <v>1</v>
      </c>
      <c r="N410" s="234" t="s">
        <v>38</v>
      </c>
      <c r="O410" s="91"/>
      <c r="P410" s="235">
        <f>O410*H410</f>
        <v>0</v>
      </c>
      <c r="Q410" s="235">
        <v>0.0074999999999999997</v>
      </c>
      <c r="R410" s="235">
        <f>Q410*H410</f>
        <v>0.0074999999999999997</v>
      </c>
      <c r="S410" s="235">
        <v>0</v>
      </c>
      <c r="T410" s="236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7" t="s">
        <v>262</v>
      </c>
      <c r="AT410" s="237" t="s">
        <v>139</v>
      </c>
      <c r="AU410" s="237" t="s">
        <v>82</v>
      </c>
      <c r="AY410" s="17" t="s">
        <v>137</v>
      </c>
      <c r="BE410" s="238">
        <f>IF(N410="základní",J410,0)</f>
        <v>0</v>
      </c>
      <c r="BF410" s="238">
        <f>IF(N410="snížená",J410,0)</f>
        <v>0</v>
      </c>
      <c r="BG410" s="238">
        <f>IF(N410="zákl. přenesená",J410,0)</f>
        <v>0</v>
      </c>
      <c r="BH410" s="238">
        <f>IF(N410="sníž. přenesená",J410,0)</f>
        <v>0</v>
      </c>
      <c r="BI410" s="238">
        <f>IF(N410="nulová",J410,0)</f>
        <v>0</v>
      </c>
      <c r="BJ410" s="17" t="s">
        <v>80</v>
      </c>
      <c r="BK410" s="238">
        <f>ROUND(I410*H410,2)</f>
        <v>0</v>
      </c>
      <c r="BL410" s="17" t="s">
        <v>262</v>
      </c>
      <c r="BM410" s="237" t="s">
        <v>523</v>
      </c>
    </row>
    <row r="411" s="2" customFormat="1">
      <c r="A411" s="38"/>
      <c r="B411" s="39"/>
      <c r="C411" s="40"/>
      <c r="D411" s="239" t="s">
        <v>146</v>
      </c>
      <c r="E411" s="40"/>
      <c r="F411" s="240" t="s">
        <v>524</v>
      </c>
      <c r="G411" s="40"/>
      <c r="H411" s="40"/>
      <c r="I411" s="241"/>
      <c r="J411" s="40"/>
      <c r="K411" s="40"/>
      <c r="L411" s="44"/>
      <c r="M411" s="242"/>
      <c r="N411" s="243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146</v>
      </c>
      <c r="AU411" s="17" t="s">
        <v>82</v>
      </c>
    </row>
    <row r="412" s="2" customFormat="1">
      <c r="A412" s="38"/>
      <c r="B412" s="39"/>
      <c r="C412" s="40"/>
      <c r="D412" s="244" t="s">
        <v>148</v>
      </c>
      <c r="E412" s="40"/>
      <c r="F412" s="245" t="s">
        <v>525</v>
      </c>
      <c r="G412" s="40"/>
      <c r="H412" s="40"/>
      <c r="I412" s="241"/>
      <c r="J412" s="40"/>
      <c r="K412" s="40"/>
      <c r="L412" s="44"/>
      <c r="M412" s="242"/>
      <c r="N412" s="243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148</v>
      </c>
      <c r="AU412" s="17" t="s">
        <v>82</v>
      </c>
    </row>
    <row r="413" s="14" customFormat="1">
      <c r="A413" s="14"/>
      <c r="B413" s="256"/>
      <c r="C413" s="257"/>
      <c r="D413" s="239" t="s">
        <v>150</v>
      </c>
      <c r="E413" s="258" t="s">
        <v>1</v>
      </c>
      <c r="F413" s="259" t="s">
        <v>80</v>
      </c>
      <c r="G413" s="257"/>
      <c r="H413" s="260">
        <v>1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6" t="s">
        <v>150</v>
      </c>
      <c r="AU413" s="266" t="s">
        <v>82</v>
      </c>
      <c r="AV413" s="14" t="s">
        <v>82</v>
      </c>
      <c r="AW413" s="14" t="s">
        <v>30</v>
      </c>
      <c r="AX413" s="14" t="s">
        <v>73</v>
      </c>
      <c r="AY413" s="266" t="s">
        <v>137</v>
      </c>
    </row>
    <row r="414" s="15" customFormat="1">
      <c r="A414" s="15"/>
      <c r="B414" s="267"/>
      <c r="C414" s="268"/>
      <c r="D414" s="239" t="s">
        <v>150</v>
      </c>
      <c r="E414" s="269" t="s">
        <v>1</v>
      </c>
      <c r="F414" s="270" t="s">
        <v>153</v>
      </c>
      <c r="G414" s="268"/>
      <c r="H414" s="271">
        <v>1</v>
      </c>
      <c r="I414" s="272"/>
      <c r="J414" s="268"/>
      <c r="K414" s="268"/>
      <c r="L414" s="273"/>
      <c r="M414" s="274"/>
      <c r="N414" s="275"/>
      <c r="O414" s="275"/>
      <c r="P414" s="275"/>
      <c r="Q414" s="275"/>
      <c r="R414" s="275"/>
      <c r="S414" s="275"/>
      <c r="T414" s="276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7" t="s">
        <v>150</v>
      </c>
      <c r="AU414" s="277" t="s">
        <v>82</v>
      </c>
      <c r="AV414" s="15" t="s">
        <v>144</v>
      </c>
      <c r="AW414" s="15" t="s">
        <v>30</v>
      </c>
      <c r="AX414" s="15" t="s">
        <v>80</v>
      </c>
      <c r="AY414" s="277" t="s">
        <v>137</v>
      </c>
    </row>
    <row r="415" s="2" customFormat="1" ht="24.15" customHeight="1">
      <c r="A415" s="38"/>
      <c r="B415" s="39"/>
      <c r="C415" s="278" t="s">
        <v>526</v>
      </c>
      <c r="D415" s="278" t="s">
        <v>166</v>
      </c>
      <c r="E415" s="279" t="s">
        <v>527</v>
      </c>
      <c r="F415" s="280" t="s">
        <v>528</v>
      </c>
      <c r="G415" s="281" t="s">
        <v>199</v>
      </c>
      <c r="H415" s="282">
        <v>1</v>
      </c>
      <c r="I415" s="283"/>
      <c r="J415" s="284">
        <f>ROUND(I415*H415,2)</f>
        <v>0</v>
      </c>
      <c r="K415" s="280" t="s">
        <v>143</v>
      </c>
      <c r="L415" s="285"/>
      <c r="M415" s="286" t="s">
        <v>1</v>
      </c>
      <c r="N415" s="287" t="s">
        <v>38</v>
      </c>
      <c r="O415" s="91"/>
      <c r="P415" s="235">
        <f>O415*H415</f>
        <v>0</v>
      </c>
      <c r="Q415" s="235">
        <v>0.00010000000000000001</v>
      </c>
      <c r="R415" s="235">
        <f>Q415*H415</f>
        <v>0.00010000000000000001</v>
      </c>
      <c r="S415" s="235">
        <v>0</v>
      </c>
      <c r="T415" s="236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7" t="s">
        <v>383</v>
      </c>
      <c r="AT415" s="237" t="s">
        <v>166</v>
      </c>
      <c r="AU415" s="237" t="s">
        <v>82</v>
      </c>
      <c r="AY415" s="17" t="s">
        <v>137</v>
      </c>
      <c r="BE415" s="238">
        <f>IF(N415="základní",J415,0)</f>
        <v>0</v>
      </c>
      <c r="BF415" s="238">
        <f>IF(N415="snížená",J415,0)</f>
        <v>0</v>
      </c>
      <c r="BG415" s="238">
        <f>IF(N415="zákl. přenesená",J415,0)</f>
        <v>0</v>
      </c>
      <c r="BH415" s="238">
        <f>IF(N415="sníž. přenesená",J415,0)</f>
        <v>0</v>
      </c>
      <c r="BI415" s="238">
        <f>IF(N415="nulová",J415,0)</f>
        <v>0</v>
      </c>
      <c r="BJ415" s="17" t="s">
        <v>80</v>
      </c>
      <c r="BK415" s="238">
        <f>ROUND(I415*H415,2)</f>
        <v>0</v>
      </c>
      <c r="BL415" s="17" t="s">
        <v>262</v>
      </c>
      <c r="BM415" s="237" t="s">
        <v>529</v>
      </c>
    </row>
    <row r="416" s="2" customFormat="1">
      <c r="A416" s="38"/>
      <c r="B416" s="39"/>
      <c r="C416" s="40"/>
      <c r="D416" s="239" t="s">
        <v>146</v>
      </c>
      <c r="E416" s="40"/>
      <c r="F416" s="240" t="s">
        <v>528</v>
      </c>
      <c r="G416" s="40"/>
      <c r="H416" s="40"/>
      <c r="I416" s="241"/>
      <c r="J416" s="40"/>
      <c r="K416" s="40"/>
      <c r="L416" s="44"/>
      <c r="M416" s="242"/>
      <c r="N416" s="243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146</v>
      </c>
      <c r="AU416" s="17" t="s">
        <v>82</v>
      </c>
    </row>
    <row r="417" s="2" customFormat="1" ht="33" customHeight="1">
      <c r="A417" s="38"/>
      <c r="B417" s="39"/>
      <c r="C417" s="226" t="s">
        <v>530</v>
      </c>
      <c r="D417" s="226" t="s">
        <v>139</v>
      </c>
      <c r="E417" s="227" t="s">
        <v>531</v>
      </c>
      <c r="F417" s="228" t="s">
        <v>532</v>
      </c>
      <c r="G417" s="229" t="s">
        <v>199</v>
      </c>
      <c r="H417" s="230">
        <v>8</v>
      </c>
      <c r="I417" s="231"/>
      <c r="J417" s="232">
        <f>ROUND(I417*H417,2)</f>
        <v>0</v>
      </c>
      <c r="K417" s="228" t="s">
        <v>143</v>
      </c>
      <c r="L417" s="44"/>
      <c r="M417" s="233" t="s">
        <v>1</v>
      </c>
      <c r="N417" s="234" t="s">
        <v>38</v>
      </c>
      <c r="O417" s="91"/>
      <c r="P417" s="235">
        <f>O417*H417</f>
        <v>0</v>
      </c>
      <c r="Q417" s="235">
        <v>0</v>
      </c>
      <c r="R417" s="235">
        <f>Q417*H417</f>
        <v>0</v>
      </c>
      <c r="S417" s="235">
        <v>0</v>
      </c>
      <c r="T417" s="236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7" t="s">
        <v>262</v>
      </c>
      <c r="AT417" s="237" t="s">
        <v>139</v>
      </c>
      <c r="AU417" s="237" t="s">
        <v>82</v>
      </c>
      <c r="AY417" s="17" t="s">
        <v>137</v>
      </c>
      <c r="BE417" s="238">
        <f>IF(N417="základní",J417,0)</f>
        <v>0</v>
      </c>
      <c r="BF417" s="238">
        <f>IF(N417="snížená",J417,0)</f>
        <v>0</v>
      </c>
      <c r="BG417" s="238">
        <f>IF(N417="zákl. přenesená",J417,0)</f>
        <v>0</v>
      </c>
      <c r="BH417" s="238">
        <f>IF(N417="sníž. přenesená",J417,0)</f>
        <v>0</v>
      </c>
      <c r="BI417" s="238">
        <f>IF(N417="nulová",J417,0)</f>
        <v>0</v>
      </c>
      <c r="BJ417" s="17" t="s">
        <v>80</v>
      </c>
      <c r="BK417" s="238">
        <f>ROUND(I417*H417,2)</f>
        <v>0</v>
      </c>
      <c r="BL417" s="17" t="s">
        <v>262</v>
      </c>
      <c r="BM417" s="237" t="s">
        <v>533</v>
      </c>
    </row>
    <row r="418" s="2" customFormat="1">
      <c r="A418" s="38"/>
      <c r="B418" s="39"/>
      <c r="C418" s="40"/>
      <c r="D418" s="239" t="s">
        <v>146</v>
      </c>
      <c r="E418" s="40"/>
      <c r="F418" s="240" t="s">
        <v>534</v>
      </c>
      <c r="G418" s="40"/>
      <c r="H418" s="40"/>
      <c r="I418" s="241"/>
      <c r="J418" s="40"/>
      <c r="K418" s="40"/>
      <c r="L418" s="44"/>
      <c r="M418" s="242"/>
      <c r="N418" s="243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146</v>
      </c>
      <c r="AU418" s="17" t="s">
        <v>82</v>
      </c>
    </row>
    <row r="419" s="2" customFormat="1">
      <c r="A419" s="38"/>
      <c r="B419" s="39"/>
      <c r="C419" s="40"/>
      <c r="D419" s="244" t="s">
        <v>148</v>
      </c>
      <c r="E419" s="40"/>
      <c r="F419" s="245" t="s">
        <v>535</v>
      </c>
      <c r="G419" s="40"/>
      <c r="H419" s="40"/>
      <c r="I419" s="241"/>
      <c r="J419" s="40"/>
      <c r="K419" s="40"/>
      <c r="L419" s="44"/>
      <c r="M419" s="242"/>
      <c r="N419" s="243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148</v>
      </c>
      <c r="AU419" s="17" t="s">
        <v>82</v>
      </c>
    </row>
    <row r="420" s="14" customFormat="1">
      <c r="A420" s="14"/>
      <c r="B420" s="256"/>
      <c r="C420" s="257"/>
      <c r="D420" s="239" t="s">
        <v>150</v>
      </c>
      <c r="E420" s="258" t="s">
        <v>1</v>
      </c>
      <c r="F420" s="259" t="s">
        <v>536</v>
      </c>
      <c r="G420" s="257"/>
      <c r="H420" s="260">
        <v>8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6" t="s">
        <v>150</v>
      </c>
      <c r="AU420" s="266" t="s">
        <v>82</v>
      </c>
      <c r="AV420" s="14" t="s">
        <v>82</v>
      </c>
      <c r="AW420" s="14" t="s">
        <v>30</v>
      </c>
      <c r="AX420" s="14" t="s">
        <v>73</v>
      </c>
      <c r="AY420" s="266" t="s">
        <v>137</v>
      </c>
    </row>
    <row r="421" s="15" customFormat="1">
      <c r="A421" s="15"/>
      <c r="B421" s="267"/>
      <c r="C421" s="268"/>
      <c r="D421" s="239" t="s">
        <v>150</v>
      </c>
      <c r="E421" s="269" t="s">
        <v>1</v>
      </c>
      <c r="F421" s="270" t="s">
        <v>153</v>
      </c>
      <c r="G421" s="268"/>
      <c r="H421" s="271">
        <v>8</v>
      </c>
      <c r="I421" s="272"/>
      <c r="J421" s="268"/>
      <c r="K421" s="268"/>
      <c r="L421" s="273"/>
      <c r="M421" s="274"/>
      <c r="N421" s="275"/>
      <c r="O421" s="275"/>
      <c r="P421" s="275"/>
      <c r="Q421" s="275"/>
      <c r="R421" s="275"/>
      <c r="S421" s="275"/>
      <c r="T421" s="276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7" t="s">
        <v>150</v>
      </c>
      <c r="AU421" s="277" t="s">
        <v>82</v>
      </c>
      <c r="AV421" s="15" t="s">
        <v>144</v>
      </c>
      <c r="AW421" s="15" t="s">
        <v>30</v>
      </c>
      <c r="AX421" s="15" t="s">
        <v>80</v>
      </c>
      <c r="AY421" s="277" t="s">
        <v>137</v>
      </c>
    </row>
    <row r="422" s="2" customFormat="1" ht="16.5" customHeight="1">
      <c r="A422" s="38"/>
      <c r="B422" s="39"/>
      <c r="C422" s="278" t="s">
        <v>537</v>
      </c>
      <c r="D422" s="278" t="s">
        <v>166</v>
      </c>
      <c r="E422" s="279" t="s">
        <v>538</v>
      </c>
      <c r="F422" s="280" t="s">
        <v>539</v>
      </c>
      <c r="G422" s="281" t="s">
        <v>199</v>
      </c>
      <c r="H422" s="282">
        <v>8</v>
      </c>
      <c r="I422" s="283"/>
      <c r="J422" s="284">
        <f>ROUND(I422*H422,2)</f>
        <v>0</v>
      </c>
      <c r="K422" s="280" t="s">
        <v>143</v>
      </c>
      <c r="L422" s="285"/>
      <c r="M422" s="286" t="s">
        <v>1</v>
      </c>
      <c r="N422" s="287" t="s">
        <v>38</v>
      </c>
      <c r="O422" s="91"/>
      <c r="P422" s="235">
        <f>O422*H422</f>
        <v>0</v>
      </c>
      <c r="Q422" s="235">
        <v>0.00020000000000000001</v>
      </c>
      <c r="R422" s="235">
        <f>Q422*H422</f>
        <v>0.0016000000000000001</v>
      </c>
      <c r="S422" s="235">
        <v>0</v>
      </c>
      <c r="T422" s="236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7" t="s">
        <v>383</v>
      </c>
      <c r="AT422" s="237" t="s">
        <v>166</v>
      </c>
      <c r="AU422" s="237" t="s">
        <v>82</v>
      </c>
      <c r="AY422" s="17" t="s">
        <v>137</v>
      </c>
      <c r="BE422" s="238">
        <f>IF(N422="základní",J422,0)</f>
        <v>0</v>
      </c>
      <c r="BF422" s="238">
        <f>IF(N422="snížená",J422,0)</f>
        <v>0</v>
      </c>
      <c r="BG422" s="238">
        <f>IF(N422="zákl. přenesená",J422,0)</f>
        <v>0</v>
      </c>
      <c r="BH422" s="238">
        <f>IF(N422="sníž. přenesená",J422,0)</f>
        <v>0</v>
      </c>
      <c r="BI422" s="238">
        <f>IF(N422="nulová",J422,0)</f>
        <v>0</v>
      </c>
      <c r="BJ422" s="17" t="s">
        <v>80</v>
      </c>
      <c r="BK422" s="238">
        <f>ROUND(I422*H422,2)</f>
        <v>0</v>
      </c>
      <c r="BL422" s="17" t="s">
        <v>262</v>
      </c>
      <c r="BM422" s="237" t="s">
        <v>540</v>
      </c>
    </row>
    <row r="423" s="2" customFormat="1">
      <c r="A423" s="38"/>
      <c r="B423" s="39"/>
      <c r="C423" s="40"/>
      <c r="D423" s="239" t="s">
        <v>146</v>
      </c>
      <c r="E423" s="40"/>
      <c r="F423" s="240" t="s">
        <v>539</v>
      </c>
      <c r="G423" s="40"/>
      <c r="H423" s="40"/>
      <c r="I423" s="241"/>
      <c r="J423" s="40"/>
      <c r="K423" s="40"/>
      <c r="L423" s="44"/>
      <c r="M423" s="242"/>
      <c r="N423" s="243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146</v>
      </c>
      <c r="AU423" s="17" t="s">
        <v>82</v>
      </c>
    </row>
    <row r="424" s="2" customFormat="1" ht="37.8" customHeight="1">
      <c r="A424" s="38"/>
      <c r="B424" s="39"/>
      <c r="C424" s="226" t="s">
        <v>541</v>
      </c>
      <c r="D424" s="226" t="s">
        <v>139</v>
      </c>
      <c r="E424" s="227" t="s">
        <v>542</v>
      </c>
      <c r="F424" s="228" t="s">
        <v>543</v>
      </c>
      <c r="G424" s="229" t="s">
        <v>185</v>
      </c>
      <c r="H424" s="230">
        <v>19.300000000000001</v>
      </c>
      <c r="I424" s="231"/>
      <c r="J424" s="232">
        <f>ROUND(I424*H424,2)</f>
        <v>0</v>
      </c>
      <c r="K424" s="228" t="s">
        <v>143</v>
      </c>
      <c r="L424" s="44"/>
      <c r="M424" s="233" t="s">
        <v>1</v>
      </c>
      <c r="N424" s="234" t="s">
        <v>38</v>
      </c>
      <c r="O424" s="91"/>
      <c r="P424" s="235">
        <f>O424*H424</f>
        <v>0</v>
      </c>
      <c r="Q424" s="235">
        <v>0.00115</v>
      </c>
      <c r="R424" s="235">
        <f>Q424*H424</f>
        <v>0.022194999999999999</v>
      </c>
      <c r="S424" s="235">
        <v>0</v>
      </c>
      <c r="T424" s="236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7" t="s">
        <v>262</v>
      </c>
      <c r="AT424" s="237" t="s">
        <v>139</v>
      </c>
      <c r="AU424" s="237" t="s">
        <v>82</v>
      </c>
      <c r="AY424" s="17" t="s">
        <v>137</v>
      </c>
      <c r="BE424" s="238">
        <f>IF(N424="základní",J424,0)</f>
        <v>0</v>
      </c>
      <c r="BF424" s="238">
        <f>IF(N424="snížená",J424,0)</f>
        <v>0</v>
      </c>
      <c r="BG424" s="238">
        <f>IF(N424="zákl. přenesená",J424,0)</f>
        <v>0</v>
      </c>
      <c r="BH424" s="238">
        <f>IF(N424="sníž. přenesená",J424,0)</f>
        <v>0</v>
      </c>
      <c r="BI424" s="238">
        <f>IF(N424="nulová",J424,0)</f>
        <v>0</v>
      </c>
      <c r="BJ424" s="17" t="s">
        <v>80</v>
      </c>
      <c r="BK424" s="238">
        <f>ROUND(I424*H424,2)</f>
        <v>0</v>
      </c>
      <c r="BL424" s="17" t="s">
        <v>262</v>
      </c>
      <c r="BM424" s="237" t="s">
        <v>544</v>
      </c>
    </row>
    <row r="425" s="2" customFormat="1">
      <c r="A425" s="38"/>
      <c r="B425" s="39"/>
      <c r="C425" s="40"/>
      <c r="D425" s="239" t="s">
        <v>146</v>
      </c>
      <c r="E425" s="40"/>
      <c r="F425" s="240" t="s">
        <v>545</v>
      </c>
      <c r="G425" s="40"/>
      <c r="H425" s="40"/>
      <c r="I425" s="241"/>
      <c r="J425" s="40"/>
      <c r="K425" s="40"/>
      <c r="L425" s="44"/>
      <c r="M425" s="242"/>
      <c r="N425" s="243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146</v>
      </c>
      <c r="AU425" s="17" t="s">
        <v>82</v>
      </c>
    </row>
    <row r="426" s="2" customFormat="1">
      <c r="A426" s="38"/>
      <c r="B426" s="39"/>
      <c r="C426" s="40"/>
      <c r="D426" s="244" t="s">
        <v>148</v>
      </c>
      <c r="E426" s="40"/>
      <c r="F426" s="245" t="s">
        <v>546</v>
      </c>
      <c r="G426" s="40"/>
      <c r="H426" s="40"/>
      <c r="I426" s="241"/>
      <c r="J426" s="40"/>
      <c r="K426" s="40"/>
      <c r="L426" s="44"/>
      <c r="M426" s="242"/>
      <c r="N426" s="243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148</v>
      </c>
      <c r="AU426" s="17" t="s">
        <v>82</v>
      </c>
    </row>
    <row r="427" s="14" customFormat="1">
      <c r="A427" s="14"/>
      <c r="B427" s="256"/>
      <c r="C427" s="257"/>
      <c r="D427" s="239" t="s">
        <v>150</v>
      </c>
      <c r="E427" s="258" t="s">
        <v>1</v>
      </c>
      <c r="F427" s="259" t="s">
        <v>547</v>
      </c>
      <c r="G427" s="257"/>
      <c r="H427" s="260">
        <v>19.300000000000001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6" t="s">
        <v>150</v>
      </c>
      <c r="AU427" s="266" t="s">
        <v>82</v>
      </c>
      <c r="AV427" s="14" t="s">
        <v>82</v>
      </c>
      <c r="AW427" s="14" t="s">
        <v>30</v>
      </c>
      <c r="AX427" s="14" t="s">
        <v>73</v>
      </c>
      <c r="AY427" s="266" t="s">
        <v>137</v>
      </c>
    </row>
    <row r="428" s="15" customFormat="1">
      <c r="A428" s="15"/>
      <c r="B428" s="267"/>
      <c r="C428" s="268"/>
      <c r="D428" s="239" t="s">
        <v>150</v>
      </c>
      <c r="E428" s="269" t="s">
        <v>1</v>
      </c>
      <c r="F428" s="270" t="s">
        <v>153</v>
      </c>
      <c r="G428" s="268"/>
      <c r="H428" s="271">
        <v>19.300000000000001</v>
      </c>
      <c r="I428" s="272"/>
      <c r="J428" s="268"/>
      <c r="K428" s="268"/>
      <c r="L428" s="273"/>
      <c r="M428" s="274"/>
      <c r="N428" s="275"/>
      <c r="O428" s="275"/>
      <c r="P428" s="275"/>
      <c r="Q428" s="275"/>
      <c r="R428" s="275"/>
      <c r="S428" s="275"/>
      <c r="T428" s="27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7" t="s">
        <v>150</v>
      </c>
      <c r="AU428" s="277" t="s">
        <v>82</v>
      </c>
      <c r="AV428" s="15" t="s">
        <v>144</v>
      </c>
      <c r="AW428" s="15" t="s">
        <v>30</v>
      </c>
      <c r="AX428" s="15" t="s">
        <v>80</v>
      </c>
      <c r="AY428" s="277" t="s">
        <v>137</v>
      </c>
    </row>
    <row r="429" s="2" customFormat="1" ht="37.8" customHeight="1">
      <c r="A429" s="38"/>
      <c r="B429" s="39"/>
      <c r="C429" s="226" t="s">
        <v>548</v>
      </c>
      <c r="D429" s="226" t="s">
        <v>139</v>
      </c>
      <c r="E429" s="227" t="s">
        <v>549</v>
      </c>
      <c r="F429" s="228" t="s">
        <v>550</v>
      </c>
      <c r="G429" s="229" t="s">
        <v>185</v>
      </c>
      <c r="H429" s="230">
        <v>19.300000000000001</v>
      </c>
      <c r="I429" s="231"/>
      <c r="J429" s="232">
        <f>ROUND(I429*H429,2)</f>
        <v>0</v>
      </c>
      <c r="K429" s="228" t="s">
        <v>143</v>
      </c>
      <c r="L429" s="44"/>
      <c r="M429" s="233" t="s">
        <v>1</v>
      </c>
      <c r="N429" s="234" t="s">
        <v>38</v>
      </c>
      <c r="O429" s="91"/>
      <c r="P429" s="235">
        <f>O429*H429</f>
        <v>0</v>
      </c>
      <c r="Q429" s="235">
        <v>0.00063000000000000003</v>
      </c>
      <c r="R429" s="235">
        <f>Q429*H429</f>
        <v>0.012159000000000001</v>
      </c>
      <c r="S429" s="235">
        <v>0</v>
      </c>
      <c r="T429" s="23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7" t="s">
        <v>262</v>
      </c>
      <c r="AT429" s="237" t="s">
        <v>139</v>
      </c>
      <c r="AU429" s="237" t="s">
        <v>82</v>
      </c>
      <c r="AY429" s="17" t="s">
        <v>137</v>
      </c>
      <c r="BE429" s="238">
        <f>IF(N429="základní",J429,0)</f>
        <v>0</v>
      </c>
      <c r="BF429" s="238">
        <f>IF(N429="snížená",J429,0)</f>
        <v>0</v>
      </c>
      <c r="BG429" s="238">
        <f>IF(N429="zákl. přenesená",J429,0)</f>
        <v>0</v>
      </c>
      <c r="BH429" s="238">
        <f>IF(N429="sníž. přenesená",J429,0)</f>
        <v>0</v>
      </c>
      <c r="BI429" s="238">
        <f>IF(N429="nulová",J429,0)</f>
        <v>0</v>
      </c>
      <c r="BJ429" s="17" t="s">
        <v>80</v>
      </c>
      <c r="BK429" s="238">
        <f>ROUND(I429*H429,2)</f>
        <v>0</v>
      </c>
      <c r="BL429" s="17" t="s">
        <v>262</v>
      </c>
      <c r="BM429" s="237" t="s">
        <v>551</v>
      </c>
    </row>
    <row r="430" s="2" customFormat="1">
      <c r="A430" s="38"/>
      <c r="B430" s="39"/>
      <c r="C430" s="40"/>
      <c r="D430" s="239" t="s">
        <v>146</v>
      </c>
      <c r="E430" s="40"/>
      <c r="F430" s="240" t="s">
        <v>552</v>
      </c>
      <c r="G430" s="40"/>
      <c r="H430" s="40"/>
      <c r="I430" s="241"/>
      <c r="J430" s="40"/>
      <c r="K430" s="40"/>
      <c r="L430" s="44"/>
      <c r="M430" s="242"/>
      <c r="N430" s="243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146</v>
      </c>
      <c r="AU430" s="17" t="s">
        <v>82</v>
      </c>
    </row>
    <row r="431" s="2" customFormat="1">
      <c r="A431" s="38"/>
      <c r="B431" s="39"/>
      <c r="C431" s="40"/>
      <c r="D431" s="244" t="s">
        <v>148</v>
      </c>
      <c r="E431" s="40"/>
      <c r="F431" s="245" t="s">
        <v>553</v>
      </c>
      <c r="G431" s="40"/>
      <c r="H431" s="40"/>
      <c r="I431" s="241"/>
      <c r="J431" s="40"/>
      <c r="K431" s="40"/>
      <c r="L431" s="44"/>
      <c r="M431" s="242"/>
      <c r="N431" s="243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148</v>
      </c>
      <c r="AU431" s="17" t="s">
        <v>82</v>
      </c>
    </row>
    <row r="432" s="14" customFormat="1">
      <c r="A432" s="14"/>
      <c r="B432" s="256"/>
      <c r="C432" s="257"/>
      <c r="D432" s="239" t="s">
        <v>150</v>
      </c>
      <c r="E432" s="258" t="s">
        <v>1</v>
      </c>
      <c r="F432" s="259" t="s">
        <v>547</v>
      </c>
      <c r="G432" s="257"/>
      <c r="H432" s="260">
        <v>19.300000000000001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150</v>
      </c>
      <c r="AU432" s="266" t="s">
        <v>82</v>
      </c>
      <c r="AV432" s="14" t="s">
        <v>82</v>
      </c>
      <c r="AW432" s="14" t="s">
        <v>30</v>
      </c>
      <c r="AX432" s="14" t="s">
        <v>73</v>
      </c>
      <c r="AY432" s="266" t="s">
        <v>137</v>
      </c>
    </row>
    <row r="433" s="15" customFormat="1">
      <c r="A433" s="15"/>
      <c r="B433" s="267"/>
      <c r="C433" s="268"/>
      <c r="D433" s="239" t="s">
        <v>150</v>
      </c>
      <c r="E433" s="269" t="s">
        <v>1</v>
      </c>
      <c r="F433" s="270" t="s">
        <v>153</v>
      </c>
      <c r="G433" s="268"/>
      <c r="H433" s="271">
        <v>19.300000000000001</v>
      </c>
      <c r="I433" s="272"/>
      <c r="J433" s="268"/>
      <c r="K433" s="268"/>
      <c r="L433" s="273"/>
      <c r="M433" s="274"/>
      <c r="N433" s="275"/>
      <c r="O433" s="275"/>
      <c r="P433" s="275"/>
      <c r="Q433" s="275"/>
      <c r="R433" s="275"/>
      <c r="S433" s="275"/>
      <c r="T433" s="276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7" t="s">
        <v>150</v>
      </c>
      <c r="AU433" s="277" t="s">
        <v>82</v>
      </c>
      <c r="AV433" s="15" t="s">
        <v>144</v>
      </c>
      <c r="AW433" s="15" t="s">
        <v>30</v>
      </c>
      <c r="AX433" s="15" t="s">
        <v>80</v>
      </c>
      <c r="AY433" s="277" t="s">
        <v>137</v>
      </c>
    </row>
    <row r="434" s="2" customFormat="1" ht="37.8" customHeight="1">
      <c r="A434" s="38"/>
      <c r="B434" s="39"/>
      <c r="C434" s="226" t="s">
        <v>554</v>
      </c>
      <c r="D434" s="226" t="s">
        <v>139</v>
      </c>
      <c r="E434" s="227" t="s">
        <v>555</v>
      </c>
      <c r="F434" s="228" t="s">
        <v>556</v>
      </c>
      <c r="G434" s="229" t="s">
        <v>142</v>
      </c>
      <c r="H434" s="230">
        <v>22.890000000000001</v>
      </c>
      <c r="I434" s="231"/>
      <c r="J434" s="232">
        <f>ROUND(I434*H434,2)</f>
        <v>0</v>
      </c>
      <c r="K434" s="228" t="s">
        <v>143</v>
      </c>
      <c r="L434" s="44"/>
      <c r="M434" s="233" t="s">
        <v>1</v>
      </c>
      <c r="N434" s="234" t="s">
        <v>38</v>
      </c>
      <c r="O434" s="91"/>
      <c r="P434" s="235">
        <f>O434*H434</f>
        <v>0</v>
      </c>
      <c r="Q434" s="235">
        <v>0.00044999999999999999</v>
      </c>
      <c r="R434" s="235">
        <f>Q434*H434</f>
        <v>0.010300500000000001</v>
      </c>
      <c r="S434" s="235">
        <v>0</v>
      </c>
      <c r="T434" s="236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7" t="s">
        <v>262</v>
      </c>
      <c r="AT434" s="237" t="s">
        <v>139</v>
      </c>
      <c r="AU434" s="237" t="s">
        <v>82</v>
      </c>
      <c r="AY434" s="17" t="s">
        <v>137</v>
      </c>
      <c r="BE434" s="238">
        <f>IF(N434="základní",J434,0)</f>
        <v>0</v>
      </c>
      <c r="BF434" s="238">
        <f>IF(N434="snížená",J434,0)</f>
        <v>0</v>
      </c>
      <c r="BG434" s="238">
        <f>IF(N434="zákl. přenesená",J434,0)</f>
        <v>0</v>
      </c>
      <c r="BH434" s="238">
        <f>IF(N434="sníž. přenesená",J434,0)</f>
        <v>0</v>
      </c>
      <c r="BI434" s="238">
        <f>IF(N434="nulová",J434,0)</f>
        <v>0</v>
      </c>
      <c r="BJ434" s="17" t="s">
        <v>80</v>
      </c>
      <c r="BK434" s="238">
        <f>ROUND(I434*H434,2)</f>
        <v>0</v>
      </c>
      <c r="BL434" s="17" t="s">
        <v>262</v>
      </c>
      <c r="BM434" s="237" t="s">
        <v>557</v>
      </c>
    </row>
    <row r="435" s="2" customFormat="1">
      <c r="A435" s="38"/>
      <c r="B435" s="39"/>
      <c r="C435" s="40"/>
      <c r="D435" s="239" t="s">
        <v>146</v>
      </c>
      <c r="E435" s="40"/>
      <c r="F435" s="240" t="s">
        <v>558</v>
      </c>
      <c r="G435" s="40"/>
      <c r="H435" s="40"/>
      <c r="I435" s="241"/>
      <c r="J435" s="40"/>
      <c r="K435" s="40"/>
      <c r="L435" s="44"/>
      <c r="M435" s="242"/>
      <c r="N435" s="243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146</v>
      </c>
      <c r="AU435" s="17" t="s">
        <v>82</v>
      </c>
    </row>
    <row r="436" s="2" customFormat="1">
      <c r="A436" s="38"/>
      <c r="B436" s="39"/>
      <c r="C436" s="40"/>
      <c r="D436" s="244" t="s">
        <v>148</v>
      </c>
      <c r="E436" s="40"/>
      <c r="F436" s="245" t="s">
        <v>559</v>
      </c>
      <c r="G436" s="40"/>
      <c r="H436" s="40"/>
      <c r="I436" s="241"/>
      <c r="J436" s="40"/>
      <c r="K436" s="40"/>
      <c r="L436" s="44"/>
      <c r="M436" s="242"/>
      <c r="N436" s="243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148</v>
      </c>
      <c r="AU436" s="17" t="s">
        <v>82</v>
      </c>
    </row>
    <row r="437" s="13" customFormat="1">
      <c r="A437" s="13"/>
      <c r="B437" s="246"/>
      <c r="C437" s="247"/>
      <c r="D437" s="239" t="s">
        <v>150</v>
      </c>
      <c r="E437" s="248" t="s">
        <v>1</v>
      </c>
      <c r="F437" s="249" t="s">
        <v>502</v>
      </c>
      <c r="G437" s="247"/>
      <c r="H437" s="248" t="s">
        <v>1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5" t="s">
        <v>150</v>
      </c>
      <c r="AU437" s="255" t="s">
        <v>82</v>
      </c>
      <c r="AV437" s="13" t="s">
        <v>80</v>
      </c>
      <c r="AW437" s="13" t="s">
        <v>30</v>
      </c>
      <c r="AX437" s="13" t="s">
        <v>73</v>
      </c>
      <c r="AY437" s="255" t="s">
        <v>137</v>
      </c>
    </row>
    <row r="438" s="14" customFormat="1">
      <c r="A438" s="14"/>
      <c r="B438" s="256"/>
      <c r="C438" s="257"/>
      <c r="D438" s="239" t="s">
        <v>150</v>
      </c>
      <c r="E438" s="258" t="s">
        <v>1</v>
      </c>
      <c r="F438" s="259" t="s">
        <v>503</v>
      </c>
      <c r="G438" s="257"/>
      <c r="H438" s="260">
        <v>22.890000000000001</v>
      </c>
      <c r="I438" s="261"/>
      <c r="J438" s="257"/>
      <c r="K438" s="257"/>
      <c r="L438" s="262"/>
      <c r="M438" s="263"/>
      <c r="N438" s="264"/>
      <c r="O438" s="264"/>
      <c r="P438" s="264"/>
      <c r="Q438" s="264"/>
      <c r="R438" s="264"/>
      <c r="S438" s="264"/>
      <c r="T438" s="26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6" t="s">
        <v>150</v>
      </c>
      <c r="AU438" s="266" t="s">
        <v>82</v>
      </c>
      <c r="AV438" s="14" t="s">
        <v>82</v>
      </c>
      <c r="AW438" s="14" t="s">
        <v>30</v>
      </c>
      <c r="AX438" s="14" t="s">
        <v>73</v>
      </c>
      <c r="AY438" s="266" t="s">
        <v>137</v>
      </c>
    </row>
    <row r="439" s="15" customFormat="1">
      <c r="A439" s="15"/>
      <c r="B439" s="267"/>
      <c r="C439" s="268"/>
      <c r="D439" s="239" t="s">
        <v>150</v>
      </c>
      <c r="E439" s="269" t="s">
        <v>1</v>
      </c>
      <c r="F439" s="270" t="s">
        <v>153</v>
      </c>
      <c r="G439" s="268"/>
      <c r="H439" s="271">
        <v>22.890000000000001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7" t="s">
        <v>150</v>
      </c>
      <c r="AU439" s="277" t="s">
        <v>82</v>
      </c>
      <c r="AV439" s="15" t="s">
        <v>144</v>
      </c>
      <c r="AW439" s="15" t="s">
        <v>30</v>
      </c>
      <c r="AX439" s="15" t="s">
        <v>80</v>
      </c>
      <c r="AY439" s="277" t="s">
        <v>137</v>
      </c>
    </row>
    <row r="440" s="2" customFormat="1" ht="24.15" customHeight="1">
      <c r="A440" s="38"/>
      <c r="B440" s="39"/>
      <c r="C440" s="278" t="s">
        <v>560</v>
      </c>
      <c r="D440" s="278" t="s">
        <v>166</v>
      </c>
      <c r="E440" s="279" t="s">
        <v>561</v>
      </c>
      <c r="F440" s="280" t="s">
        <v>562</v>
      </c>
      <c r="G440" s="281" t="s">
        <v>142</v>
      </c>
      <c r="H440" s="282">
        <v>37.746000000000002</v>
      </c>
      <c r="I440" s="283"/>
      <c r="J440" s="284">
        <f>ROUND(I440*H440,2)</f>
        <v>0</v>
      </c>
      <c r="K440" s="280" t="s">
        <v>143</v>
      </c>
      <c r="L440" s="285"/>
      <c r="M440" s="286" t="s">
        <v>1</v>
      </c>
      <c r="N440" s="287" t="s">
        <v>38</v>
      </c>
      <c r="O440" s="91"/>
      <c r="P440" s="235">
        <f>O440*H440</f>
        <v>0</v>
      </c>
      <c r="Q440" s="235">
        <v>0.0019</v>
      </c>
      <c r="R440" s="235">
        <f>Q440*H440</f>
        <v>0.071717400000000001</v>
      </c>
      <c r="S440" s="235">
        <v>0</v>
      </c>
      <c r="T440" s="23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7" t="s">
        <v>383</v>
      </c>
      <c r="AT440" s="237" t="s">
        <v>166</v>
      </c>
      <c r="AU440" s="237" t="s">
        <v>82</v>
      </c>
      <c r="AY440" s="17" t="s">
        <v>137</v>
      </c>
      <c r="BE440" s="238">
        <f>IF(N440="základní",J440,0)</f>
        <v>0</v>
      </c>
      <c r="BF440" s="238">
        <f>IF(N440="snížená",J440,0)</f>
        <v>0</v>
      </c>
      <c r="BG440" s="238">
        <f>IF(N440="zákl. přenesená",J440,0)</f>
        <v>0</v>
      </c>
      <c r="BH440" s="238">
        <f>IF(N440="sníž. přenesená",J440,0)</f>
        <v>0</v>
      </c>
      <c r="BI440" s="238">
        <f>IF(N440="nulová",J440,0)</f>
        <v>0</v>
      </c>
      <c r="BJ440" s="17" t="s">
        <v>80</v>
      </c>
      <c r="BK440" s="238">
        <f>ROUND(I440*H440,2)</f>
        <v>0</v>
      </c>
      <c r="BL440" s="17" t="s">
        <v>262</v>
      </c>
      <c r="BM440" s="237" t="s">
        <v>563</v>
      </c>
    </row>
    <row r="441" s="2" customFormat="1">
      <c r="A441" s="38"/>
      <c r="B441" s="39"/>
      <c r="C441" s="40"/>
      <c r="D441" s="239" t="s">
        <v>146</v>
      </c>
      <c r="E441" s="40"/>
      <c r="F441" s="240" t="s">
        <v>562</v>
      </c>
      <c r="G441" s="40"/>
      <c r="H441" s="40"/>
      <c r="I441" s="241"/>
      <c r="J441" s="40"/>
      <c r="K441" s="40"/>
      <c r="L441" s="44"/>
      <c r="M441" s="242"/>
      <c r="N441" s="243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146</v>
      </c>
      <c r="AU441" s="17" t="s">
        <v>82</v>
      </c>
    </row>
    <row r="442" s="13" customFormat="1">
      <c r="A442" s="13"/>
      <c r="B442" s="246"/>
      <c r="C442" s="247"/>
      <c r="D442" s="239" t="s">
        <v>150</v>
      </c>
      <c r="E442" s="248" t="s">
        <v>1</v>
      </c>
      <c r="F442" s="249" t="s">
        <v>564</v>
      </c>
      <c r="G442" s="247"/>
      <c r="H442" s="248" t="s">
        <v>1</v>
      </c>
      <c r="I442" s="250"/>
      <c r="J442" s="247"/>
      <c r="K442" s="247"/>
      <c r="L442" s="251"/>
      <c r="M442" s="252"/>
      <c r="N442" s="253"/>
      <c r="O442" s="253"/>
      <c r="P442" s="253"/>
      <c r="Q442" s="253"/>
      <c r="R442" s="253"/>
      <c r="S442" s="253"/>
      <c r="T442" s="25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5" t="s">
        <v>150</v>
      </c>
      <c r="AU442" s="255" t="s">
        <v>82</v>
      </c>
      <c r="AV442" s="13" t="s">
        <v>80</v>
      </c>
      <c r="AW442" s="13" t="s">
        <v>30</v>
      </c>
      <c r="AX442" s="13" t="s">
        <v>73</v>
      </c>
      <c r="AY442" s="255" t="s">
        <v>137</v>
      </c>
    </row>
    <row r="443" s="14" customFormat="1">
      <c r="A443" s="14"/>
      <c r="B443" s="256"/>
      <c r="C443" s="257"/>
      <c r="D443" s="239" t="s">
        <v>150</v>
      </c>
      <c r="E443" s="258" t="s">
        <v>1</v>
      </c>
      <c r="F443" s="259" t="s">
        <v>565</v>
      </c>
      <c r="G443" s="257"/>
      <c r="H443" s="260">
        <v>26.552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150</v>
      </c>
      <c r="AU443" s="266" t="s">
        <v>82</v>
      </c>
      <c r="AV443" s="14" t="s">
        <v>82</v>
      </c>
      <c r="AW443" s="14" t="s">
        <v>30</v>
      </c>
      <c r="AX443" s="14" t="s">
        <v>73</v>
      </c>
      <c r="AY443" s="266" t="s">
        <v>137</v>
      </c>
    </row>
    <row r="444" s="14" customFormat="1">
      <c r="A444" s="14"/>
      <c r="B444" s="256"/>
      <c r="C444" s="257"/>
      <c r="D444" s="239" t="s">
        <v>150</v>
      </c>
      <c r="E444" s="258" t="s">
        <v>1</v>
      </c>
      <c r="F444" s="259" t="s">
        <v>566</v>
      </c>
      <c r="G444" s="257"/>
      <c r="H444" s="260">
        <v>11.194000000000001</v>
      </c>
      <c r="I444" s="261"/>
      <c r="J444" s="257"/>
      <c r="K444" s="257"/>
      <c r="L444" s="262"/>
      <c r="M444" s="263"/>
      <c r="N444" s="264"/>
      <c r="O444" s="264"/>
      <c r="P444" s="264"/>
      <c r="Q444" s="264"/>
      <c r="R444" s="264"/>
      <c r="S444" s="264"/>
      <c r="T444" s="26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6" t="s">
        <v>150</v>
      </c>
      <c r="AU444" s="266" t="s">
        <v>82</v>
      </c>
      <c r="AV444" s="14" t="s">
        <v>82</v>
      </c>
      <c r="AW444" s="14" t="s">
        <v>30</v>
      </c>
      <c r="AX444" s="14" t="s">
        <v>73</v>
      </c>
      <c r="AY444" s="266" t="s">
        <v>137</v>
      </c>
    </row>
    <row r="445" s="15" customFormat="1">
      <c r="A445" s="15"/>
      <c r="B445" s="267"/>
      <c r="C445" s="268"/>
      <c r="D445" s="239" t="s">
        <v>150</v>
      </c>
      <c r="E445" s="269" t="s">
        <v>1</v>
      </c>
      <c r="F445" s="270" t="s">
        <v>153</v>
      </c>
      <c r="G445" s="268"/>
      <c r="H445" s="271">
        <v>37.746000000000002</v>
      </c>
      <c r="I445" s="272"/>
      <c r="J445" s="268"/>
      <c r="K445" s="268"/>
      <c r="L445" s="273"/>
      <c r="M445" s="274"/>
      <c r="N445" s="275"/>
      <c r="O445" s="275"/>
      <c r="P445" s="275"/>
      <c r="Q445" s="275"/>
      <c r="R445" s="275"/>
      <c r="S445" s="275"/>
      <c r="T445" s="27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7" t="s">
        <v>150</v>
      </c>
      <c r="AU445" s="277" t="s">
        <v>82</v>
      </c>
      <c r="AV445" s="15" t="s">
        <v>144</v>
      </c>
      <c r="AW445" s="15" t="s">
        <v>30</v>
      </c>
      <c r="AX445" s="15" t="s">
        <v>80</v>
      </c>
      <c r="AY445" s="277" t="s">
        <v>137</v>
      </c>
    </row>
    <row r="446" s="2" customFormat="1" ht="24.15" customHeight="1">
      <c r="A446" s="38"/>
      <c r="B446" s="39"/>
      <c r="C446" s="226" t="s">
        <v>567</v>
      </c>
      <c r="D446" s="226" t="s">
        <v>139</v>
      </c>
      <c r="E446" s="227" t="s">
        <v>568</v>
      </c>
      <c r="F446" s="228" t="s">
        <v>569</v>
      </c>
      <c r="G446" s="229" t="s">
        <v>142</v>
      </c>
      <c r="H446" s="230">
        <v>22.890000000000001</v>
      </c>
      <c r="I446" s="231"/>
      <c r="J446" s="232">
        <f>ROUND(I446*H446,2)</f>
        <v>0</v>
      </c>
      <c r="K446" s="228" t="s">
        <v>143</v>
      </c>
      <c r="L446" s="44"/>
      <c r="M446" s="233" t="s">
        <v>1</v>
      </c>
      <c r="N446" s="234" t="s">
        <v>38</v>
      </c>
      <c r="O446" s="91"/>
      <c r="P446" s="235">
        <f>O446*H446</f>
        <v>0</v>
      </c>
      <c r="Q446" s="235">
        <v>0</v>
      </c>
      <c r="R446" s="235">
        <f>Q446*H446</f>
        <v>0</v>
      </c>
      <c r="S446" s="235">
        <v>0</v>
      </c>
      <c r="T446" s="236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7" t="s">
        <v>262</v>
      </c>
      <c r="AT446" s="237" t="s">
        <v>139</v>
      </c>
      <c r="AU446" s="237" t="s">
        <v>82</v>
      </c>
      <c r="AY446" s="17" t="s">
        <v>137</v>
      </c>
      <c r="BE446" s="238">
        <f>IF(N446="základní",J446,0)</f>
        <v>0</v>
      </c>
      <c r="BF446" s="238">
        <f>IF(N446="snížená",J446,0)</f>
        <v>0</v>
      </c>
      <c r="BG446" s="238">
        <f>IF(N446="zákl. přenesená",J446,0)</f>
        <v>0</v>
      </c>
      <c r="BH446" s="238">
        <f>IF(N446="sníž. přenesená",J446,0)</f>
        <v>0</v>
      </c>
      <c r="BI446" s="238">
        <f>IF(N446="nulová",J446,0)</f>
        <v>0</v>
      </c>
      <c r="BJ446" s="17" t="s">
        <v>80</v>
      </c>
      <c r="BK446" s="238">
        <f>ROUND(I446*H446,2)</f>
        <v>0</v>
      </c>
      <c r="BL446" s="17" t="s">
        <v>262</v>
      </c>
      <c r="BM446" s="237" t="s">
        <v>570</v>
      </c>
    </row>
    <row r="447" s="2" customFormat="1">
      <c r="A447" s="38"/>
      <c r="B447" s="39"/>
      <c r="C447" s="40"/>
      <c r="D447" s="239" t="s">
        <v>146</v>
      </c>
      <c r="E447" s="40"/>
      <c r="F447" s="240" t="s">
        <v>571</v>
      </c>
      <c r="G447" s="40"/>
      <c r="H447" s="40"/>
      <c r="I447" s="241"/>
      <c r="J447" s="40"/>
      <c r="K447" s="40"/>
      <c r="L447" s="44"/>
      <c r="M447" s="242"/>
      <c r="N447" s="243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146</v>
      </c>
      <c r="AU447" s="17" t="s">
        <v>82</v>
      </c>
    </row>
    <row r="448" s="2" customFormat="1">
      <c r="A448" s="38"/>
      <c r="B448" s="39"/>
      <c r="C448" s="40"/>
      <c r="D448" s="244" t="s">
        <v>148</v>
      </c>
      <c r="E448" s="40"/>
      <c r="F448" s="245" t="s">
        <v>572</v>
      </c>
      <c r="G448" s="40"/>
      <c r="H448" s="40"/>
      <c r="I448" s="241"/>
      <c r="J448" s="40"/>
      <c r="K448" s="40"/>
      <c r="L448" s="44"/>
      <c r="M448" s="242"/>
      <c r="N448" s="243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148</v>
      </c>
      <c r="AU448" s="17" t="s">
        <v>82</v>
      </c>
    </row>
    <row r="449" s="13" customFormat="1">
      <c r="A449" s="13"/>
      <c r="B449" s="246"/>
      <c r="C449" s="247"/>
      <c r="D449" s="239" t="s">
        <v>150</v>
      </c>
      <c r="E449" s="248" t="s">
        <v>1</v>
      </c>
      <c r="F449" s="249" t="s">
        <v>502</v>
      </c>
      <c r="G449" s="247"/>
      <c r="H449" s="248" t="s">
        <v>1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5" t="s">
        <v>150</v>
      </c>
      <c r="AU449" s="255" t="s">
        <v>82</v>
      </c>
      <c r="AV449" s="13" t="s">
        <v>80</v>
      </c>
      <c r="AW449" s="13" t="s">
        <v>30</v>
      </c>
      <c r="AX449" s="13" t="s">
        <v>73</v>
      </c>
      <c r="AY449" s="255" t="s">
        <v>137</v>
      </c>
    </row>
    <row r="450" s="14" customFormat="1">
      <c r="A450" s="14"/>
      <c r="B450" s="256"/>
      <c r="C450" s="257"/>
      <c r="D450" s="239" t="s">
        <v>150</v>
      </c>
      <c r="E450" s="258" t="s">
        <v>1</v>
      </c>
      <c r="F450" s="259" t="s">
        <v>503</v>
      </c>
      <c r="G450" s="257"/>
      <c r="H450" s="260">
        <v>22.890000000000001</v>
      </c>
      <c r="I450" s="261"/>
      <c r="J450" s="257"/>
      <c r="K450" s="257"/>
      <c r="L450" s="262"/>
      <c r="M450" s="263"/>
      <c r="N450" s="264"/>
      <c r="O450" s="264"/>
      <c r="P450" s="264"/>
      <c r="Q450" s="264"/>
      <c r="R450" s="264"/>
      <c r="S450" s="264"/>
      <c r="T450" s="26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6" t="s">
        <v>150</v>
      </c>
      <c r="AU450" s="266" t="s">
        <v>82</v>
      </c>
      <c r="AV450" s="14" t="s">
        <v>82</v>
      </c>
      <c r="AW450" s="14" t="s">
        <v>30</v>
      </c>
      <c r="AX450" s="14" t="s">
        <v>73</v>
      </c>
      <c r="AY450" s="266" t="s">
        <v>137</v>
      </c>
    </row>
    <row r="451" s="15" customFormat="1">
      <c r="A451" s="15"/>
      <c r="B451" s="267"/>
      <c r="C451" s="268"/>
      <c r="D451" s="239" t="s">
        <v>150</v>
      </c>
      <c r="E451" s="269" t="s">
        <v>1</v>
      </c>
      <c r="F451" s="270" t="s">
        <v>153</v>
      </c>
      <c r="G451" s="268"/>
      <c r="H451" s="271">
        <v>22.890000000000001</v>
      </c>
      <c r="I451" s="272"/>
      <c r="J451" s="268"/>
      <c r="K451" s="268"/>
      <c r="L451" s="273"/>
      <c r="M451" s="274"/>
      <c r="N451" s="275"/>
      <c r="O451" s="275"/>
      <c r="P451" s="275"/>
      <c r="Q451" s="275"/>
      <c r="R451" s="275"/>
      <c r="S451" s="275"/>
      <c r="T451" s="276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77" t="s">
        <v>150</v>
      </c>
      <c r="AU451" s="277" t="s">
        <v>82</v>
      </c>
      <c r="AV451" s="15" t="s">
        <v>144</v>
      </c>
      <c r="AW451" s="15" t="s">
        <v>30</v>
      </c>
      <c r="AX451" s="15" t="s">
        <v>80</v>
      </c>
      <c r="AY451" s="277" t="s">
        <v>137</v>
      </c>
    </row>
    <row r="452" s="2" customFormat="1" ht="16.5" customHeight="1">
      <c r="A452" s="38"/>
      <c r="B452" s="39"/>
      <c r="C452" s="278" t="s">
        <v>573</v>
      </c>
      <c r="D452" s="278" t="s">
        <v>166</v>
      </c>
      <c r="E452" s="279" t="s">
        <v>574</v>
      </c>
      <c r="F452" s="280" t="s">
        <v>575</v>
      </c>
      <c r="G452" s="281" t="s">
        <v>142</v>
      </c>
      <c r="H452" s="282">
        <v>26.437999999999999</v>
      </c>
      <c r="I452" s="283"/>
      <c r="J452" s="284">
        <f>ROUND(I452*H452,2)</f>
        <v>0</v>
      </c>
      <c r="K452" s="280" t="s">
        <v>143</v>
      </c>
      <c r="L452" s="285"/>
      <c r="M452" s="286" t="s">
        <v>1</v>
      </c>
      <c r="N452" s="287" t="s">
        <v>38</v>
      </c>
      <c r="O452" s="91"/>
      <c r="P452" s="235">
        <f>O452*H452</f>
        <v>0</v>
      </c>
      <c r="Q452" s="235">
        <v>0.00029999999999999997</v>
      </c>
      <c r="R452" s="235">
        <f>Q452*H452</f>
        <v>0.0079313999999999982</v>
      </c>
      <c r="S452" s="235">
        <v>0</v>
      </c>
      <c r="T452" s="236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7" t="s">
        <v>383</v>
      </c>
      <c r="AT452" s="237" t="s">
        <v>166</v>
      </c>
      <c r="AU452" s="237" t="s">
        <v>82</v>
      </c>
      <c r="AY452" s="17" t="s">
        <v>137</v>
      </c>
      <c r="BE452" s="238">
        <f>IF(N452="základní",J452,0)</f>
        <v>0</v>
      </c>
      <c r="BF452" s="238">
        <f>IF(N452="snížená",J452,0)</f>
        <v>0</v>
      </c>
      <c r="BG452" s="238">
        <f>IF(N452="zákl. přenesená",J452,0)</f>
        <v>0</v>
      </c>
      <c r="BH452" s="238">
        <f>IF(N452="sníž. přenesená",J452,0)</f>
        <v>0</v>
      </c>
      <c r="BI452" s="238">
        <f>IF(N452="nulová",J452,0)</f>
        <v>0</v>
      </c>
      <c r="BJ452" s="17" t="s">
        <v>80</v>
      </c>
      <c r="BK452" s="238">
        <f>ROUND(I452*H452,2)</f>
        <v>0</v>
      </c>
      <c r="BL452" s="17" t="s">
        <v>262</v>
      </c>
      <c r="BM452" s="237" t="s">
        <v>576</v>
      </c>
    </row>
    <row r="453" s="2" customFormat="1">
      <c r="A453" s="38"/>
      <c r="B453" s="39"/>
      <c r="C453" s="40"/>
      <c r="D453" s="239" t="s">
        <v>146</v>
      </c>
      <c r="E453" s="40"/>
      <c r="F453" s="240" t="s">
        <v>575</v>
      </c>
      <c r="G453" s="40"/>
      <c r="H453" s="40"/>
      <c r="I453" s="241"/>
      <c r="J453" s="40"/>
      <c r="K453" s="40"/>
      <c r="L453" s="44"/>
      <c r="M453" s="242"/>
      <c r="N453" s="243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146</v>
      </c>
      <c r="AU453" s="17" t="s">
        <v>82</v>
      </c>
    </row>
    <row r="454" s="14" customFormat="1">
      <c r="A454" s="14"/>
      <c r="B454" s="256"/>
      <c r="C454" s="257"/>
      <c r="D454" s="239" t="s">
        <v>150</v>
      </c>
      <c r="E454" s="257"/>
      <c r="F454" s="259" t="s">
        <v>577</v>
      </c>
      <c r="G454" s="257"/>
      <c r="H454" s="260">
        <v>26.437999999999999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6" t="s">
        <v>150</v>
      </c>
      <c r="AU454" s="266" t="s">
        <v>82</v>
      </c>
      <c r="AV454" s="14" t="s">
        <v>82</v>
      </c>
      <c r="AW454" s="14" t="s">
        <v>4</v>
      </c>
      <c r="AX454" s="14" t="s">
        <v>80</v>
      </c>
      <c r="AY454" s="266" t="s">
        <v>137</v>
      </c>
    </row>
    <row r="455" s="2" customFormat="1" ht="24.15" customHeight="1">
      <c r="A455" s="38"/>
      <c r="B455" s="39"/>
      <c r="C455" s="226" t="s">
        <v>578</v>
      </c>
      <c r="D455" s="226" t="s">
        <v>139</v>
      </c>
      <c r="E455" s="227" t="s">
        <v>579</v>
      </c>
      <c r="F455" s="228" t="s">
        <v>580</v>
      </c>
      <c r="G455" s="229" t="s">
        <v>142</v>
      </c>
      <c r="H455" s="230">
        <v>9.6500000000000004</v>
      </c>
      <c r="I455" s="231"/>
      <c r="J455" s="232">
        <f>ROUND(I455*H455,2)</f>
        <v>0</v>
      </c>
      <c r="K455" s="228" t="s">
        <v>143</v>
      </c>
      <c r="L455" s="44"/>
      <c r="M455" s="233" t="s">
        <v>1</v>
      </c>
      <c r="N455" s="234" t="s">
        <v>38</v>
      </c>
      <c r="O455" s="91"/>
      <c r="P455" s="235">
        <f>O455*H455</f>
        <v>0</v>
      </c>
      <c r="Q455" s="235">
        <v>3.0000000000000001E-05</v>
      </c>
      <c r="R455" s="235">
        <f>Q455*H455</f>
        <v>0.00028950000000000004</v>
      </c>
      <c r="S455" s="235">
        <v>0</v>
      </c>
      <c r="T455" s="236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7" t="s">
        <v>262</v>
      </c>
      <c r="AT455" s="237" t="s">
        <v>139</v>
      </c>
      <c r="AU455" s="237" t="s">
        <v>82</v>
      </c>
      <c r="AY455" s="17" t="s">
        <v>137</v>
      </c>
      <c r="BE455" s="238">
        <f>IF(N455="základní",J455,0)</f>
        <v>0</v>
      </c>
      <c r="BF455" s="238">
        <f>IF(N455="snížená",J455,0)</f>
        <v>0</v>
      </c>
      <c r="BG455" s="238">
        <f>IF(N455="zákl. přenesená",J455,0)</f>
        <v>0</v>
      </c>
      <c r="BH455" s="238">
        <f>IF(N455="sníž. přenesená",J455,0)</f>
        <v>0</v>
      </c>
      <c r="BI455" s="238">
        <f>IF(N455="nulová",J455,0)</f>
        <v>0</v>
      </c>
      <c r="BJ455" s="17" t="s">
        <v>80</v>
      </c>
      <c r="BK455" s="238">
        <f>ROUND(I455*H455,2)</f>
        <v>0</v>
      </c>
      <c r="BL455" s="17" t="s">
        <v>262</v>
      </c>
      <c r="BM455" s="237" t="s">
        <v>581</v>
      </c>
    </row>
    <row r="456" s="2" customFormat="1">
      <c r="A456" s="38"/>
      <c r="B456" s="39"/>
      <c r="C456" s="40"/>
      <c r="D456" s="239" t="s">
        <v>146</v>
      </c>
      <c r="E456" s="40"/>
      <c r="F456" s="240" t="s">
        <v>582</v>
      </c>
      <c r="G456" s="40"/>
      <c r="H456" s="40"/>
      <c r="I456" s="241"/>
      <c r="J456" s="40"/>
      <c r="K456" s="40"/>
      <c r="L456" s="44"/>
      <c r="M456" s="242"/>
      <c r="N456" s="243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146</v>
      </c>
      <c r="AU456" s="17" t="s">
        <v>82</v>
      </c>
    </row>
    <row r="457" s="2" customFormat="1">
      <c r="A457" s="38"/>
      <c r="B457" s="39"/>
      <c r="C457" s="40"/>
      <c r="D457" s="244" t="s">
        <v>148</v>
      </c>
      <c r="E457" s="40"/>
      <c r="F457" s="245" t="s">
        <v>583</v>
      </c>
      <c r="G457" s="40"/>
      <c r="H457" s="40"/>
      <c r="I457" s="241"/>
      <c r="J457" s="40"/>
      <c r="K457" s="40"/>
      <c r="L457" s="44"/>
      <c r="M457" s="242"/>
      <c r="N457" s="243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148</v>
      </c>
      <c r="AU457" s="17" t="s">
        <v>82</v>
      </c>
    </row>
    <row r="458" s="14" customFormat="1">
      <c r="A458" s="14"/>
      <c r="B458" s="256"/>
      <c r="C458" s="257"/>
      <c r="D458" s="239" t="s">
        <v>150</v>
      </c>
      <c r="E458" s="258" t="s">
        <v>1</v>
      </c>
      <c r="F458" s="259" t="s">
        <v>584</v>
      </c>
      <c r="G458" s="257"/>
      <c r="H458" s="260">
        <v>5.4500000000000002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150</v>
      </c>
      <c r="AU458" s="266" t="s">
        <v>82</v>
      </c>
      <c r="AV458" s="14" t="s">
        <v>82</v>
      </c>
      <c r="AW458" s="14" t="s">
        <v>30</v>
      </c>
      <c r="AX458" s="14" t="s">
        <v>73</v>
      </c>
      <c r="AY458" s="266" t="s">
        <v>137</v>
      </c>
    </row>
    <row r="459" s="14" customFormat="1">
      <c r="A459" s="14"/>
      <c r="B459" s="256"/>
      <c r="C459" s="257"/>
      <c r="D459" s="239" t="s">
        <v>150</v>
      </c>
      <c r="E459" s="258" t="s">
        <v>1</v>
      </c>
      <c r="F459" s="259" t="s">
        <v>585</v>
      </c>
      <c r="G459" s="257"/>
      <c r="H459" s="260">
        <v>4.2000000000000002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150</v>
      </c>
      <c r="AU459" s="266" t="s">
        <v>82</v>
      </c>
      <c r="AV459" s="14" t="s">
        <v>82</v>
      </c>
      <c r="AW459" s="14" t="s">
        <v>30</v>
      </c>
      <c r="AX459" s="14" t="s">
        <v>73</v>
      </c>
      <c r="AY459" s="266" t="s">
        <v>137</v>
      </c>
    </row>
    <row r="460" s="15" customFormat="1">
      <c r="A460" s="15"/>
      <c r="B460" s="267"/>
      <c r="C460" s="268"/>
      <c r="D460" s="239" t="s">
        <v>150</v>
      </c>
      <c r="E460" s="269" t="s">
        <v>1</v>
      </c>
      <c r="F460" s="270" t="s">
        <v>153</v>
      </c>
      <c r="G460" s="268"/>
      <c r="H460" s="271">
        <v>9.6500000000000004</v>
      </c>
      <c r="I460" s="272"/>
      <c r="J460" s="268"/>
      <c r="K460" s="268"/>
      <c r="L460" s="273"/>
      <c r="M460" s="274"/>
      <c r="N460" s="275"/>
      <c r="O460" s="275"/>
      <c r="P460" s="275"/>
      <c r="Q460" s="275"/>
      <c r="R460" s="275"/>
      <c r="S460" s="275"/>
      <c r="T460" s="27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7" t="s">
        <v>150</v>
      </c>
      <c r="AU460" s="277" t="s">
        <v>82</v>
      </c>
      <c r="AV460" s="15" t="s">
        <v>144</v>
      </c>
      <c r="AW460" s="15" t="s">
        <v>30</v>
      </c>
      <c r="AX460" s="15" t="s">
        <v>80</v>
      </c>
      <c r="AY460" s="277" t="s">
        <v>137</v>
      </c>
    </row>
    <row r="461" s="2" customFormat="1" ht="24.15" customHeight="1">
      <c r="A461" s="38"/>
      <c r="B461" s="39"/>
      <c r="C461" s="226" t="s">
        <v>586</v>
      </c>
      <c r="D461" s="226" t="s">
        <v>139</v>
      </c>
      <c r="E461" s="227" t="s">
        <v>587</v>
      </c>
      <c r="F461" s="228" t="s">
        <v>588</v>
      </c>
      <c r="G461" s="229" t="s">
        <v>169</v>
      </c>
      <c r="H461" s="230">
        <v>0.248</v>
      </c>
      <c r="I461" s="231"/>
      <c r="J461" s="232">
        <f>ROUND(I461*H461,2)</f>
        <v>0</v>
      </c>
      <c r="K461" s="228" t="s">
        <v>143</v>
      </c>
      <c r="L461" s="44"/>
      <c r="M461" s="233" t="s">
        <v>1</v>
      </c>
      <c r="N461" s="234" t="s">
        <v>38</v>
      </c>
      <c r="O461" s="91"/>
      <c r="P461" s="235">
        <f>O461*H461</f>
        <v>0</v>
      </c>
      <c r="Q461" s="235">
        <v>0</v>
      </c>
      <c r="R461" s="235">
        <f>Q461*H461</f>
        <v>0</v>
      </c>
      <c r="S461" s="235">
        <v>0</v>
      </c>
      <c r="T461" s="236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7" t="s">
        <v>262</v>
      </c>
      <c r="AT461" s="237" t="s">
        <v>139</v>
      </c>
      <c r="AU461" s="237" t="s">
        <v>82</v>
      </c>
      <c r="AY461" s="17" t="s">
        <v>137</v>
      </c>
      <c r="BE461" s="238">
        <f>IF(N461="základní",J461,0)</f>
        <v>0</v>
      </c>
      <c r="BF461" s="238">
        <f>IF(N461="snížená",J461,0)</f>
        <v>0</v>
      </c>
      <c r="BG461" s="238">
        <f>IF(N461="zákl. přenesená",J461,0)</f>
        <v>0</v>
      </c>
      <c r="BH461" s="238">
        <f>IF(N461="sníž. přenesená",J461,0)</f>
        <v>0</v>
      </c>
      <c r="BI461" s="238">
        <f>IF(N461="nulová",J461,0)</f>
        <v>0</v>
      </c>
      <c r="BJ461" s="17" t="s">
        <v>80</v>
      </c>
      <c r="BK461" s="238">
        <f>ROUND(I461*H461,2)</f>
        <v>0</v>
      </c>
      <c r="BL461" s="17" t="s">
        <v>262</v>
      </c>
      <c r="BM461" s="237" t="s">
        <v>589</v>
      </c>
    </row>
    <row r="462" s="2" customFormat="1">
      <c r="A462" s="38"/>
      <c r="B462" s="39"/>
      <c r="C462" s="40"/>
      <c r="D462" s="239" t="s">
        <v>146</v>
      </c>
      <c r="E462" s="40"/>
      <c r="F462" s="240" t="s">
        <v>590</v>
      </c>
      <c r="G462" s="40"/>
      <c r="H462" s="40"/>
      <c r="I462" s="241"/>
      <c r="J462" s="40"/>
      <c r="K462" s="40"/>
      <c r="L462" s="44"/>
      <c r="M462" s="242"/>
      <c r="N462" s="243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146</v>
      </c>
      <c r="AU462" s="17" t="s">
        <v>82</v>
      </c>
    </row>
    <row r="463" s="2" customFormat="1">
      <c r="A463" s="38"/>
      <c r="B463" s="39"/>
      <c r="C463" s="40"/>
      <c r="D463" s="244" t="s">
        <v>148</v>
      </c>
      <c r="E463" s="40"/>
      <c r="F463" s="245" t="s">
        <v>591</v>
      </c>
      <c r="G463" s="40"/>
      <c r="H463" s="40"/>
      <c r="I463" s="241"/>
      <c r="J463" s="40"/>
      <c r="K463" s="40"/>
      <c r="L463" s="44"/>
      <c r="M463" s="242"/>
      <c r="N463" s="243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148</v>
      </c>
      <c r="AU463" s="17" t="s">
        <v>82</v>
      </c>
    </row>
    <row r="464" s="12" customFormat="1" ht="22.8" customHeight="1">
      <c r="A464" s="12"/>
      <c r="B464" s="210"/>
      <c r="C464" s="211"/>
      <c r="D464" s="212" t="s">
        <v>72</v>
      </c>
      <c r="E464" s="224" t="s">
        <v>592</v>
      </c>
      <c r="F464" s="224" t="s">
        <v>593</v>
      </c>
      <c r="G464" s="211"/>
      <c r="H464" s="211"/>
      <c r="I464" s="214"/>
      <c r="J464" s="225">
        <f>BK464</f>
        <v>0</v>
      </c>
      <c r="K464" s="211"/>
      <c r="L464" s="216"/>
      <c r="M464" s="217"/>
      <c r="N464" s="218"/>
      <c r="O464" s="218"/>
      <c r="P464" s="219">
        <f>SUM(P465:P487)</f>
        <v>0</v>
      </c>
      <c r="Q464" s="218"/>
      <c r="R464" s="219">
        <f>SUM(R465:R487)</f>
        <v>0.1440871</v>
      </c>
      <c r="S464" s="218"/>
      <c r="T464" s="220">
        <f>SUM(T465:T487)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21" t="s">
        <v>82</v>
      </c>
      <c r="AT464" s="222" t="s">
        <v>72</v>
      </c>
      <c r="AU464" s="222" t="s">
        <v>80</v>
      </c>
      <c r="AY464" s="221" t="s">
        <v>137</v>
      </c>
      <c r="BK464" s="223">
        <f>SUM(BK465:BK487)</f>
        <v>0</v>
      </c>
    </row>
    <row r="465" s="2" customFormat="1" ht="37.8" customHeight="1">
      <c r="A465" s="38"/>
      <c r="B465" s="39"/>
      <c r="C465" s="226" t="s">
        <v>594</v>
      </c>
      <c r="D465" s="226" t="s">
        <v>139</v>
      </c>
      <c r="E465" s="227" t="s">
        <v>595</v>
      </c>
      <c r="F465" s="228" t="s">
        <v>596</v>
      </c>
      <c r="G465" s="229" t="s">
        <v>142</v>
      </c>
      <c r="H465" s="230">
        <v>22.890000000000001</v>
      </c>
      <c r="I465" s="231"/>
      <c r="J465" s="232">
        <f>ROUND(I465*H465,2)</f>
        <v>0</v>
      </c>
      <c r="K465" s="228" t="s">
        <v>143</v>
      </c>
      <c r="L465" s="44"/>
      <c r="M465" s="233" t="s">
        <v>1</v>
      </c>
      <c r="N465" s="234" t="s">
        <v>38</v>
      </c>
      <c r="O465" s="91"/>
      <c r="P465" s="235">
        <f>O465*H465</f>
        <v>0</v>
      </c>
      <c r="Q465" s="235">
        <v>0.00012</v>
      </c>
      <c r="R465" s="235">
        <f>Q465*H465</f>
        <v>0.0027468000000000002</v>
      </c>
      <c r="S465" s="235">
        <v>0</v>
      </c>
      <c r="T465" s="23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37" t="s">
        <v>262</v>
      </c>
      <c r="AT465" s="237" t="s">
        <v>139</v>
      </c>
      <c r="AU465" s="237" t="s">
        <v>82</v>
      </c>
      <c r="AY465" s="17" t="s">
        <v>137</v>
      </c>
      <c r="BE465" s="238">
        <f>IF(N465="základní",J465,0)</f>
        <v>0</v>
      </c>
      <c r="BF465" s="238">
        <f>IF(N465="snížená",J465,0)</f>
        <v>0</v>
      </c>
      <c r="BG465" s="238">
        <f>IF(N465="zákl. přenesená",J465,0)</f>
        <v>0</v>
      </c>
      <c r="BH465" s="238">
        <f>IF(N465="sníž. přenesená",J465,0)</f>
        <v>0</v>
      </c>
      <c r="BI465" s="238">
        <f>IF(N465="nulová",J465,0)</f>
        <v>0</v>
      </c>
      <c r="BJ465" s="17" t="s">
        <v>80</v>
      </c>
      <c r="BK465" s="238">
        <f>ROUND(I465*H465,2)</f>
        <v>0</v>
      </c>
      <c r="BL465" s="17" t="s">
        <v>262</v>
      </c>
      <c r="BM465" s="237" t="s">
        <v>597</v>
      </c>
    </row>
    <row r="466" s="2" customFormat="1">
      <c r="A466" s="38"/>
      <c r="B466" s="39"/>
      <c r="C466" s="40"/>
      <c r="D466" s="239" t="s">
        <v>146</v>
      </c>
      <c r="E466" s="40"/>
      <c r="F466" s="240" t="s">
        <v>598</v>
      </c>
      <c r="G466" s="40"/>
      <c r="H466" s="40"/>
      <c r="I466" s="241"/>
      <c r="J466" s="40"/>
      <c r="K466" s="40"/>
      <c r="L466" s="44"/>
      <c r="M466" s="242"/>
      <c r="N466" s="243"/>
      <c r="O466" s="91"/>
      <c r="P466" s="91"/>
      <c r="Q466" s="91"/>
      <c r="R466" s="91"/>
      <c r="S466" s="91"/>
      <c r="T466" s="92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T466" s="17" t="s">
        <v>146</v>
      </c>
      <c r="AU466" s="17" t="s">
        <v>82</v>
      </c>
    </row>
    <row r="467" s="2" customFormat="1">
      <c r="A467" s="38"/>
      <c r="B467" s="39"/>
      <c r="C467" s="40"/>
      <c r="D467" s="244" t="s">
        <v>148</v>
      </c>
      <c r="E467" s="40"/>
      <c r="F467" s="245" t="s">
        <v>599</v>
      </c>
      <c r="G467" s="40"/>
      <c r="H467" s="40"/>
      <c r="I467" s="241"/>
      <c r="J467" s="40"/>
      <c r="K467" s="40"/>
      <c r="L467" s="44"/>
      <c r="M467" s="242"/>
      <c r="N467" s="243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148</v>
      </c>
      <c r="AU467" s="17" t="s">
        <v>82</v>
      </c>
    </row>
    <row r="468" s="13" customFormat="1">
      <c r="A468" s="13"/>
      <c r="B468" s="246"/>
      <c r="C468" s="247"/>
      <c r="D468" s="239" t="s">
        <v>150</v>
      </c>
      <c r="E468" s="248" t="s">
        <v>1</v>
      </c>
      <c r="F468" s="249" t="s">
        <v>502</v>
      </c>
      <c r="G468" s="247"/>
      <c r="H468" s="248" t="s">
        <v>1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5" t="s">
        <v>150</v>
      </c>
      <c r="AU468" s="255" t="s">
        <v>82</v>
      </c>
      <c r="AV468" s="13" t="s">
        <v>80</v>
      </c>
      <c r="AW468" s="13" t="s">
        <v>30</v>
      </c>
      <c r="AX468" s="13" t="s">
        <v>73</v>
      </c>
      <c r="AY468" s="255" t="s">
        <v>137</v>
      </c>
    </row>
    <row r="469" s="14" customFormat="1">
      <c r="A469" s="14"/>
      <c r="B469" s="256"/>
      <c r="C469" s="257"/>
      <c r="D469" s="239" t="s">
        <v>150</v>
      </c>
      <c r="E469" s="258" t="s">
        <v>1</v>
      </c>
      <c r="F469" s="259" t="s">
        <v>503</v>
      </c>
      <c r="G469" s="257"/>
      <c r="H469" s="260">
        <v>22.890000000000001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150</v>
      </c>
      <c r="AU469" s="266" t="s">
        <v>82</v>
      </c>
      <c r="AV469" s="14" t="s">
        <v>82</v>
      </c>
      <c r="AW469" s="14" t="s">
        <v>30</v>
      </c>
      <c r="AX469" s="14" t="s">
        <v>73</v>
      </c>
      <c r="AY469" s="266" t="s">
        <v>137</v>
      </c>
    </row>
    <row r="470" s="15" customFormat="1">
      <c r="A470" s="15"/>
      <c r="B470" s="267"/>
      <c r="C470" s="268"/>
      <c r="D470" s="239" t="s">
        <v>150</v>
      </c>
      <c r="E470" s="269" t="s">
        <v>1</v>
      </c>
      <c r="F470" s="270" t="s">
        <v>153</v>
      </c>
      <c r="G470" s="268"/>
      <c r="H470" s="271">
        <v>22.890000000000001</v>
      </c>
      <c r="I470" s="272"/>
      <c r="J470" s="268"/>
      <c r="K470" s="268"/>
      <c r="L470" s="273"/>
      <c r="M470" s="274"/>
      <c r="N470" s="275"/>
      <c r="O470" s="275"/>
      <c r="P470" s="275"/>
      <c r="Q470" s="275"/>
      <c r="R470" s="275"/>
      <c r="S470" s="275"/>
      <c r="T470" s="276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7" t="s">
        <v>150</v>
      </c>
      <c r="AU470" s="277" t="s">
        <v>82</v>
      </c>
      <c r="AV470" s="15" t="s">
        <v>144</v>
      </c>
      <c r="AW470" s="15" t="s">
        <v>30</v>
      </c>
      <c r="AX470" s="15" t="s">
        <v>80</v>
      </c>
      <c r="AY470" s="277" t="s">
        <v>137</v>
      </c>
    </row>
    <row r="471" s="2" customFormat="1" ht="24.15" customHeight="1">
      <c r="A471" s="38"/>
      <c r="B471" s="39"/>
      <c r="C471" s="278" t="s">
        <v>600</v>
      </c>
      <c r="D471" s="278" t="s">
        <v>166</v>
      </c>
      <c r="E471" s="279" t="s">
        <v>601</v>
      </c>
      <c r="F471" s="280" t="s">
        <v>602</v>
      </c>
      <c r="G471" s="281" t="s">
        <v>142</v>
      </c>
      <c r="H471" s="282">
        <v>24.035</v>
      </c>
      <c r="I471" s="283"/>
      <c r="J471" s="284">
        <f>ROUND(I471*H471,2)</f>
        <v>0</v>
      </c>
      <c r="K471" s="280" t="s">
        <v>143</v>
      </c>
      <c r="L471" s="285"/>
      <c r="M471" s="286" t="s">
        <v>1</v>
      </c>
      <c r="N471" s="287" t="s">
        <v>38</v>
      </c>
      <c r="O471" s="91"/>
      <c r="P471" s="235">
        <f>O471*H471</f>
        <v>0</v>
      </c>
      <c r="Q471" s="235">
        <v>0.0041000000000000003</v>
      </c>
      <c r="R471" s="235">
        <f>Q471*H471</f>
        <v>0.098543500000000006</v>
      </c>
      <c r="S471" s="235">
        <v>0</v>
      </c>
      <c r="T471" s="23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7" t="s">
        <v>383</v>
      </c>
      <c r="AT471" s="237" t="s">
        <v>166</v>
      </c>
      <c r="AU471" s="237" t="s">
        <v>82</v>
      </c>
      <c r="AY471" s="17" t="s">
        <v>137</v>
      </c>
      <c r="BE471" s="238">
        <f>IF(N471="základní",J471,0)</f>
        <v>0</v>
      </c>
      <c r="BF471" s="238">
        <f>IF(N471="snížená",J471,0)</f>
        <v>0</v>
      </c>
      <c r="BG471" s="238">
        <f>IF(N471="zákl. přenesená",J471,0)</f>
        <v>0</v>
      </c>
      <c r="BH471" s="238">
        <f>IF(N471="sníž. přenesená",J471,0)</f>
        <v>0</v>
      </c>
      <c r="BI471" s="238">
        <f>IF(N471="nulová",J471,0)</f>
        <v>0</v>
      </c>
      <c r="BJ471" s="17" t="s">
        <v>80</v>
      </c>
      <c r="BK471" s="238">
        <f>ROUND(I471*H471,2)</f>
        <v>0</v>
      </c>
      <c r="BL471" s="17" t="s">
        <v>262</v>
      </c>
      <c r="BM471" s="237" t="s">
        <v>603</v>
      </c>
    </row>
    <row r="472" s="2" customFormat="1">
      <c r="A472" s="38"/>
      <c r="B472" s="39"/>
      <c r="C472" s="40"/>
      <c r="D472" s="239" t="s">
        <v>146</v>
      </c>
      <c r="E472" s="40"/>
      <c r="F472" s="240" t="s">
        <v>602</v>
      </c>
      <c r="G472" s="40"/>
      <c r="H472" s="40"/>
      <c r="I472" s="241"/>
      <c r="J472" s="40"/>
      <c r="K472" s="40"/>
      <c r="L472" s="44"/>
      <c r="M472" s="242"/>
      <c r="N472" s="243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146</v>
      </c>
      <c r="AU472" s="17" t="s">
        <v>82</v>
      </c>
    </row>
    <row r="473" s="14" customFormat="1">
      <c r="A473" s="14"/>
      <c r="B473" s="256"/>
      <c r="C473" s="257"/>
      <c r="D473" s="239" t="s">
        <v>150</v>
      </c>
      <c r="E473" s="257"/>
      <c r="F473" s="259" t="s">
        <v>604</v>
      </c>
      <c r="G473" s="257"/>
      <c r="H473" s="260">
        <v>24.035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150</v>
      </c>
      <c r="AU473" s="266" t="s">
        <v>82</v>
      </c>
      <c r="AV473" s="14" t="s">
        <v>82</v>
      </c>
      <c r="AW473" s="14" t="s">
        <v>4</v>
      </c>
      <c r="AX473" s="14" t="s">
        <v>80</v>
      </c>
      <c r="AY473" s="266" t="s">
        <v>137</v>
      </c>
    </row>
    <row r="474" s="2" customFormat="1" ht="33" customHeight="1">
      <c r="A474" s="38"/>
      <c r="B474" s="39"/>
      <c r="C474" s="226" t="s">
        <v>605</v>
      </c>
      <c r="D474" s="226" t="s">
        <v>139</v>
      </c>
      <c r="E474" s="227" t="s">
        <v>606</v>
      </c>
      <c r="F474" s="228" t="s">
        <v>607</v>
      </c>
      <c r="G474" s="229" t="s">
        <v>142</v>
      </c>
      <c r="H474" s="230">
        <v>22.890000000000001</v>
      </c>
      <c r="I474" s="231"/>
      <c r="J474" s="232">
        <f>ROUND(I474*H474,2)</f>
        <v>0</v>
      </c>
      <c r="K474" s="228" t="s">
        <v>143</v>
      </c>
      <c r="L474" s="44"/>
      <c r="M474" s="233" t="s">
        <v>1</v>
      </c>
      <c r="N474" s="234" t="s">
        <v>38</v>
      </c>
      <c r="O474" s="91"/>
      <c r="P474" s="235">
        <f>O474*H474</f>
        <v>0</v>
      </c>
      <c r="Q474" s="235">
        <v>0.00012</v>
      </c>
      <c r="R474" s="235">
        <f>Q474*H474</f>
        <v>0.0027468000000000002</v>
      </c>
      <c r="S474" s="235">
        <v>0</v>
      </c>
      <c r="T474" s="236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7" t="s">
        <v>262</v>
      </c>
      <c r="AT474" s="237" t="s">
        <v>139</v>
      </c>
      <c r="AU474" s="237" t="s">
        <v>82</v>
      </c>
      <c r="AY474" s="17" t="s">
        <v>137</v>
      </c>
      <c r="BE474" s="238">
        <f>IF(N474="základní",J474,0)</f>
        <v>0</v>
      </c>
      <c r="BF474" s="238">
        <f>IF(N474="snížená",J474,0)</f>
        <v>0</v>
      </c>
      <c r="BG474" s="238">
        <f>IF(N474="zákl. přenesená",J474,0)</f>
        <v>0</v>
      </c>
      <c r="BH474" s="238">
        <f>IF(N474="sníž. přenesená",J474,0)</f>
        <v>0</v>
      </c>
      <c r="BI474" s="238">
        <f>IF(N474="nulová",J474,0)</f>
        <v>0</v>
      </c>
      <c r="BJ474" s="17" t="s">
        <v>80</v>
      </c>
      <c r="BK474" s="238">
        <f>ROUND(I474*H474,2)</f>
        <v>0</v>
      </c>
      <c r="BL474" s="17" t="s">
        <v>262</v>
      </c>
      <c r="BM474" s="237" t="s">
        <v>608</v>
      </c>
    </row>
    <row r="475" s="2" customFormat="1">
      <c r="A475" s="38"/>
      <c r="B475" s="39"/>
      <c r="C475" s="40"/>
      <c r="D475" s="239" t="s">
        <v>146</v>
      </c>
      <c r="E475" s="40"/>
      <c r="F475" s="240" t="s">
        <v>609</v>
      </c>
      <c r="G475" s="40"/>
      <c r="H475" s="40"/>
      <c r="I475" s="241"/>
      <c r="J475" s="40"/>
      <c r="K475" s="40"/>
      <c r="L475" s="44"/>
      <c r="M475" s="242"/>
      <c r="N475" s="243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146</v>
      </c>
      <c r="AU475" s="17" t="s">
        <v>82</v>
      </c>
    </row>
    <row r="476" s="2" customFormat="1">
      <c r="A476" s="38"/>
      <c r="B476" s="39"/>
      <c r="C476" s="40"/>
      <c r="D476" s="244" t="s">
        <v>148</v>
      </c>
      <c r="E476" s="40"/>
      <c r="F476" s="245" t="s">
        <v>610</v>
      </c>
      <c r="G476" s="40"/>
      <c r="H476" s="40"/>
      <c r="I476" s="241"/>
      <c r="J476" s="40"/>
      <c r="K476" s="40"/>
      <c r="L476" s="44"/>
      <c r="M476" s="242"/>
      <c r="N476" s="243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148</v>
      </c>
      <c r="AU476" s="17" t="s">
        <v>82</v>
      </c>
    </row>
    <row r="477" s="13" customFormat="1">
      <c r="A477" s="13"/>
      <c r="B477" s="246"/>
      <c r="C477" s="247"/>
      <c r="D477" s="239" t="s">
        <v>150</v>
      </c>
      <c r="E477" s="248" t="s">
        <v>1</v>
      </c>
      <c r="F477" s="249" t="s">
        <v>502</v>
      </c>
      <c r="G477" s="247"/>
      <c r="H477" s="248" t="s">
        <v>1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5" t="s">
        <v>150</v>
      </c>
      <c r="AU477" s="255" t="s">
        <v>82</v>
      </c>
      <c r="AV477" s="13" t="s">
        <v>80</v>
      </c>
      <c r="AW477" s="13" t="s">
        <v>30</v>
      </c>
      <c r="AX477" s="13" t="s">
        <v>73</v>
      </c>
      <c r="AY477" s="255" t="s">
        <v>137</v>
      </c>
    </row>
    <row r="478" s="14" customFormat="1">
      <c r="A478" s="14"/>
      <c r="B478" s="256"/>
      <c r="C478" s="257"/>
      <c r="D478" s="239" t="s">
        <v>150</v>
      </c>
      <c r="E478" s="258" t="s">
        <v>1</v>
      </c>
      <c r="F478" s="259" t="s">
        <v>503</v>
      </c>
      <c r="G478" s="257"/>
      <c r="H478" s="260">
        <v>22.890000000000001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150</v>
      </c>
      <c r="AU478" s="266" t="s">
        <v>82</v>
      </c>
      <c r="AV478" s="14" t="s">
        <v>82</v>
      </c>
      <c r="AW478" s="14" t="s">
        <v>30</v>
      </c>
      <c r="AX478" s="14" t="s">
        <v>73</v>
      </c>
      <c r="AY478" s="266" t="s">
        <v>137</v>
      </c>
    </row>
    <row r="479" s="15" customFormat="1">
      <c r="A479" s="15"/>
      <c r="B479" s="267"/>
      <c r="C479" s="268"/>
      <c r="D479" s="239" t="s">
        <v>150</v>
      </c>
      <c r="E479" s="269" t="s">
        <v>1</v>
      </c>
      <c r="F479" s="270" t="s">
        <v>153</v>
      </c>
      <c r="G479" s="268"/>
      <c r="H479" s="271">
        <v>22.890000000000001</v>
      </c>
      <c r="I479" s="272"/>
      <c r="J479" s="268"/>
      <c r="K479" s="268"/>
      <c r="L479" s="273"/>
      <c r="M479" s="274"/>
      <c r="N479" s="275"/>
      <c r="O479" s="275"/>
      <c r="P479" s="275"/>
      <c r="Q479" s="275"/>
      <c r="R479" s="275"/>
      <c r="S479" s="275"/>
      <c r="T479" s="27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77" t="s">
        <v>150</v>
      </c>
      <c r="AU479" s="277" t="s">
        <v>82</v>
      </c>
      <c r="AV479" s="15" t="s">
        <v>144</v>
      </c>
      <c r="AW479" s="15" t="s">
        <v>30</v>
      </c>
      <c r="AX479" s="15" t="s">
        <v>80</v>
      </c>
      <c r="AY479" s="277" t="s">
        <v>137</v>
      </c>
    </row>
    <row r="480" s="2" customFormat="1" ht="16.5" customHeight="1">
      <c r="A480" s="38"/>
      <c r="B480" s="39"/>
      <c r="C480" s="278" t="s">
        <v>611</v>
      </c>
      <c r="D480" s="278" t="s">
        <v>166</v>
      </c>
      <c r="E480" s="279" t="s">
        <v>612</v>
      </c>
      <c r="F480" s="280" t="s">
        <v>613</v>
      </c>
      <c r="G480" s="281" t="s">
        <v>176</v>
      </c>
      <c r="H480" s="282">
        <v>1.6020000000000001</v>
      </c>
      <c r="I480" s="283"/>
      <c r="J480" s="284">
        <f>ROUND(I480*H480,2)</f>
        <v>0</v>
      </c>
      <c r="K480" s="280" t="s">
        <v>143</v>
      </c>
      <c r="L480" s="285"/>
      <c r="M480" s="286" t="s">
        <v>1</v>
      </c>
      <c r="N480" s="287" t="s">
        <v>38</v>
      </c>
      <c r="O480" s="91"/>
      <c r="P480" s="235">
        <f>O480*H480</f>
        <v>0</v>
      </c>
      <c r="Q480" s="235">
        <v>0.025000000000000001</v>
      </c>
      <c r="R480" s="235">
        <f>Q480*H480</f>
        <v>0.040050000000000002</v>
      </c>
      <c r="S480" s="235">
        <v>0</v>
      </c>
      <c r="T480" s="236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37" t="s">
        <v>383</v>
      </c>
      <c r="AT480" s="237" t="s">
        <v>166</v>
      </c>
      <c r="AU480" s="237" t="s">
        <v>82</v>
      </c>
      <c r="AY480" s="17" t="s">
        <v>137</v>
      </c>
      <c r="BE480" s="238">
        <f>IF(N480="základní",J480,0)</f>
        <v>0</v>
      </c>
      <c r="BF480" s="238">
        <f>IF(N480="snížená",J480,0)</f>
        <v>0</v>
      </c>
      <c r="BG480" s="238">
        <f>IF(N480="zákl. přenesená",J480,0)</f>
        <v>0</v>
      </c>
      <c r="BH480" s="238">
        <f>IF(N480="sníž. přenesená",J480,0)</f>
        <v>0</v>
      </c>
      <c r="BI480" s="238">
        <f>IF(N480="nulová",J480,0)</f>
        <v>0</v>
      </c>
      <c r="BJ480" s="17" t="s">
        <v>80</v>
      </c>
      <c r="BK480" s="238">
        <f>ROUND(I480*H480,2)</f>
        <v>0</v>
      </c>
      <c r="BL480" s="17" t="s">
        <v>262</v>
      </c>
      <c r="BM480" s="237" t="s">
        <v>614</v>
      </c>
    </row>
    <row r="481" s="2" customFormat="1">
      <c r="A481" s="38"/>
      <c r="B481" s="39"/>
      <c r="C481" s="40"/>
      <c r="D481" s="239" t="s">
        <v>146</v>
      </c>
      <c r="E481" s="40"/>
      <c r="F481" s="240" t="s">
        <v>613</v>
      </c>
      <c r="G481" s="40"/>
      <c r="H481" s="40"/>
      <c r="I481" s="241"/>
      <c r="J481" s="40"/>
      <c r="K481" s="40"/>
      <c r="L481" s="44"/>
      <c r="M481" s="242"/>
      <c r="N481" s="243"/>
      <c r="O481" s="91"/>
      <c r="P481" s="91"/>
      <c r="Q481" s="91"/>
      <c r="R481" s="91"/>
      <c r="S481" s="91"/>
      <c r="T481" s="92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T481" s="17" t="s">
        <v>146</v>
      </c>
      <c r="AU481" s="17" t="s">
        <v>82</v>
      </c>
    </row>
    <row r="482" s="13" customFormat="1">
      <c r="A482" s="13"/>
      <c r="B482" s="246"/>
      <c r="C482" s="247"/>
      <c r="D482" s="239" t="s">
        <v>150</v>
      </c>
      <c r="E482" s="248" t="s">
        <v>1</v>
      </c>
      <c r="F482" s="249" t="s">
        <v>564</v>
      </c>
      <c r="G482" s="247"/>
      <c r="H482" s="248" t="s">
        <v>1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5" t="s">
        <v>150</v>
      </c>
      <c r="AU482" s="255" t="s">
        <v>82</v>
      </c>
      <c r="AV482" s="13" t="s">
        <v>80</v>
      </c>
      <c r="AW482" s="13" t="s">
        <v>30</v>
      </c>
      <c r="AX482" s="13" t="s">
        <v>73</v>
      </c>
      <c r="AY482" s="255" t="s">
        <v>137</v>
      </c>
    </row>
    <row r="483" s="14" customFormat="1">
      <c r="A483" s="14"/>
      <c r="B483" s="256"/>
      <c r="C483" s="257"/>
      <c r="D483" s="239" t="s">
        <v>150</v>
      </c>
      <c r="E483" s="258" t="s">
        <v>1</v>
      </c>
      <c r="F483" s="259" t="s">
        <v>615</v>
      </c>
      <c r="G483" s="257"/>
      <c r="H483" s="260">
        <v>1.6020000000000001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6" t="s">
        <v>150</v>
      </c>
      <c r="AU483" s="266" t="s">
        <v>82</v>
      </c>
      <c r="AV483" s="14" t="s">
        <v>82</v>
      </c>
      <c r="AW483" s="14" t="s">
        <v>30</v>
      </c>
      <c r="AX483" s="14" t="s">
        <v>73</v>
      </c>
      <c r="AY483" s="266" t="s">
        <v>137</v>
      </c>
    </row>
    <row r="484" s="15" customFormat="1">
      <c r="A484" s="15"/>
      <c r="B484" s="267"/>
      <c r="C484" s="268"/>
      <c r="D484" s="239" t="s">
        <v>150</v>
      </c>
      <c r="E484" s="269" t="s">
        <v>1</v>
      </c>
      <c r="F484" s="270" t="s">
        <v>153</v>
      </c>
      <c r="G484" s="268"/>
      <c r="H484" s="271">
        <v>1.6020000000000001</v>
      </c>
      <c r="I484" s="272"/>
      <c r="J484" s="268"/>
      <c r="K484" s="268"/>
      <c r="L484" s="273"/>
      <c r="M484" s="274"/>
      <c r="N484" s="275"/>
      <c r="O484" s="275"/>
      <c r="P484" s="275"/>
      <c r="Q484" s="275"/>
      <c r="R484" s="275"/>
      <c r="S484" s="275"/>
      <c r="T484" s="276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7" t="s">
        <v>150</v>
      </c>
      <c r="AU484" s="277" t="s">
        <v>82</v>
      </c>
      <c r="AV484" s="15" t="s">
        <v>144</v>
      </c>
      <c r="AW484" s="15" t="s">
        <v>30</v>
      </c>
      <c r="AX484" s="15" t="s">
        <v>80</v>
      </c>
      <c r="AY484" s="277" t="s">
        <v>137</v>
      </c>
    </row>
    <row r="485" s="2" customFormat="1" ht="24.15" customHeight="1">
      <c r="A485" s="38"/>
      <c r="B485" s="39"/>
      <c r="C485" s="226" t="s">
        <v>616</v>
      </c>
      <c r="D485" s="226" t="s">
        <v>139</v>
      </c>
      <c r="E485" s="227" t="s">
        <v>617</v>
      </c>
      <c r="F485" s="228" t="s">
        <v>618</v>
      </c>
      <c r="G485" s="229" t="s">
        <v>169</v>
      </c>
      <c r="H485" s="230">
        <v>0.14399999999999999</v>
      </c>
      <c r="I485" s="231"/>
      <c r="J485" s="232">
        <f>ROUND(I485*H485,2)</f>
        <v>0</v>
      </c>
      <c r="K485" s="228" t="s">
        <v>143</v>
      </c>
      <c r="L485" s="44"/>
      <c r="M485" s="233" t="s">
        <v>1</v>
      </c>
      <c r="N485" s="234" t="s">
        <v>38</v>
      </c>
      <c r="O485" s="91"/>
      <c r="P485" s="235">
        <f>O485*H485</f>
        <v>0</v>
      </c>
      <c r="Q485" s="235">
        <v>0</v>
      </c>
      <c r="R485" s="235">
        <f>Q485*H485</f>
        <v>0</v>
      </c>
      <c r="S485" s="235">
        <v>0</v>
      </c>
      <c r="T485" s="236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7" t="s">
        <v>262</v>
      </c>
      <c r="AT485" s="237" t="s">
        <v>139</v>
      </c>
      <c r="AU485" s="237" t="s">
        <v>82</v>
      </c>
      <c r="AY485" s="17" t="s">
        <v>137</v>
      </c>
      <c r="BE485" s="238">
        <f>IF(N485="základní",J485,0)</f>
        <v>0</v>
      </c>
      <c r="BF485" s="238">
        <f>IF(N485="snížená",J485,0)</f>
        <v>0</v>
      </c>
      <c r="BG485" s="238">
        <f>IF(N485="zákl. přenesená",J485,0)</f>
        <v>0</v>
      </c>
      <c r="BH485" s="238">
        <f>IF(N485="sníž. přenesená",J485,0)</f>
        <v>0</v>
      </c>
      <c r="BI485" s="238">
        <f>IF(N485="nulová",J485,0)</f>
        <v>0</v>
      </c>
      <c r="BJ485" s="17" t="s">
        <v>80</v>
      </c>
      <c r="BK485" s="238">
        <f>ROUND(I485*H485,2)</f>
        <v>0</v>
      </c>
      <c r="BL485" s="17" t="s">
        <v>262</v>
      </c>
      <c r="BM485" s="237" t="s">
        <v>619</v>
      </c>
    </row>
    <row r="486" s="2" customFormat="1">
      <c r="A486" s="38"/>
      <c r="B486" s="39"/>
      <c r="C486" s="40"/>
      <c r="D486" s="239" t="s">
        <v>146</v>
      </c>
      <c r="E486" s="40"/>
      <c r="F486" s="240" t="s">
        <v>620</v>
      </c>
      <c r="G486" s="40"/>
      <c r="H486" s="40"/>
      <c r="I486" s="241"/>
      <c r="J486" s="40"/>
      <c r="K486" s="40"/>
      <c r="L486" s="44"/>
      <c r="M486" s="242"/>
      <c r="N486" s="243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146</v>
      </c>
      <c r="AU486" s="17" t="s">
        <v>82</v>
      </c>
    </row>
    <row r="487" s="2" customFormat="1">
      <c r="A487" s="38"/>
      <c r="B487" s="39"/>
      <c r="C487" s="40"/>
      <c r="D487" s="244" t="s">
        <v>148</v>
      </c>
      <c r="E487" s="40"/>
      <c r="F487" s="245" t="s">
        <v>621</v>
      </c>
      <c r="G487" s="40"/>
      <c r="H487" s="40"/>
      <c r="I487" s="241"/>
      <c r="J487" s="40"/>
      <c r="K487" s="40"/>
      <c r="L487" s="44"/>
      <c r="M487" s="242"/>
      <c r="N487" s="243"/>
      <c r="O487" s="91"/>
      <c r="P487" s="91"/>
      <c r="Q487" s="91"/>
      <c r="R487" s="91"/>
      <c r="S487" s="91"/>
      <c r="T487" s="92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T487" s="17" t="s">
        <v>148</v>
      </c>
      <c r="AU487" s="17" t="s">
        <v>82</v>
      </c>
    </row>
    <row r="488" s="12" customFormat="1" ht="22.8" customHeight="1">
      <c r="A488" s="12"/>
      <c r="B488" s="210"/>
      <c r="C488" s="211"/>
      <c r="D488" s="212" t="s">
        <v>72</v>
      </c>
      <c r="E488" s="224" t="s">
        <v>622</v>
      </c>
      <c r="F488" s="224" t="s">
        <v>623</v>
      </c>
      <c r="G488" s="211"/>
      <c r="H488" s="211"/>
      <c r="I488" s="214"/>
      <c r="J488" s="225">
        <f>BK488</f>
        <v>0</v>
      </c>
      <c r="K488" s="211"/>
      <c r="L488" s="216"/>
      <c r="M488" s="217"/>
      <c r="N488" s="218"/>
      <c r="O488" s="218"/>
      <c r="P488" s="219">
        <f>SUM(P489:P491)</f>
        <v>0</v>
      </c>
      <c r="Q488" s="218"/>
      <c r="R488" s="219">
        <f>SUM(R489:R491)</f>
        <v>0.0019300000000000001</v>
      </c>
      <c r="S488" s="218"/>
      <c r="T488" s="220">
        <f>SUM(T489:T491)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21" t="s">
        <v>82</v>
      </c>
      <c r="AT488" s="222" t="s">
        <v>72</v>
      </c>
      <c r="AU488" s="222" t="s">
        <v>80</v>
      </c>
      <c r="AY488" s="221" t="s">
        <v>137</v>
      </c>
      <c r="BK488" s="223">
        <f>SUM(BK489:BK491)</f>
        <v>0</v>
      </c>
    </row>
    <row r="489" s="2" customFormat="1" ht="24.15" customHeight="1">
      <c r="A489" s="38"/>
      <c r="B489" s="39"/>
      <c r="C489" s="226" t="s">
        <v>624</v>
      </c>
      <c r="D489" s="226" t="s">
        <v>139</v>
      </c>
      <c r="E489" s="227" t="s">
        <v>625</v>
      </c>
      <c r="F489" s="228" t="s">
        <v>626</v>
      </c>
      <c r="G489" s="229" t="s">
        <v>199</v>
      </c>
      <c r="H489" s="230">
        <v>1</v>
      </c>
      <c r="I489" s="231"/>
      <c r="J489" s="232">
        <f>ROUND(I489*H489,2)</f>
        <v>0</v>
      </c>
      <c r="K489" s="228" t="s">
        <v>143</v>
      </c>
      <c r="L489" s="44"/>
      <c r="M489" s="233" t="s">
        <v>1</v>
      </c>
      <c r="N489" s="234" t="s">
        <v>38</v>
      </c>
      <c r="O489" s="91"/>
      <c r="P489" s="235">
        <f>O489*H489</f>
        <v>0</v>
      </c>
      <c r="Q489" s="235">
        <v>0.0019300000000000001</v>
      </c>
      <c r="R489" s="235">
        <f>Q489*H489</f>
        <v>0.0019300000000000001</v>
      </c>
      <c r="S489" s="235">
        <v>0</v>
      </c>
      <c r="T489" s="236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37" t="s">
        <v>262</v>
      </c>
      <c r="AT489" s="237" t="s">
        <v>139</v>
      </c>
      <c r="AU489" s="237" t="s">
        <v>82</v>
      </c>
      <c r="AY489" s="17" t="s">
        <v>137</v>
      </c>
      <c r="BE489" s="238">
        <f>IF(N489="základní",J489,0)</f>
        <v>0</v>
      </c>
      <c r="BF489" s="238">
        <f>IF(N489="snížená",J489,0)</f>
        <v>0</v>
      </c>
      <c r="BG489" s="238">
        <f>IF(N489="zákl. přenesená",J489,0)</f>
        <v>0</v>
      </c>
      <c r="BH489" s="238">
        <f>IF(N489="sníž. přenesená",J489,0)</f>
        <v>0</v>
      </c>
      <c r="BI489" s="238">
        <f>IF(N489="nulová",J489,0)</f>
        <v>0</v>
      </c>
      <c r="BJ489" s="17" t="s">
        <v>80</v>
      </c>
      <c r="BK489" s="238">
        <f>ROUND(I489*H489,2)</f>
        <v>0</v>
      </c>
      <c r="BL489" s="17" t="s">
        <v>262</v>
      </c>
      <c r="BM489" s="237" t="s">
        <v>627</v>
      </c>
    </row>
    <row r="490" s="2" customFormat="1">
      <c r="A490" s="38"/>
      <c r="B490" s="39"/>
      <c r="C490" s="40"/>
      <c r="D490" s="239" t="s">
        <v>146</v>
      </c>
      <c r="E490" s="40"/>
      <c r="F490" s="240" t="s">
        <v>628</v>
      </c>
      <c r="G490" s="40"/>
      <c r="H490" s="40"/>
      <c r="I490" s="241"/>
      <c r="J490" s="40"/>
      <c r="K490" s="40"/>
      <c r="L490" s="44"/>
      <c r="M490" s="242"/>
      <c r="N490" s="243"/>
      <c r="O490" s="91"/>
      <c r="P490" s="91"/>
      <c r="Q490" s="91"/>
      <c r="R490" s="91"/>
      <c r="S490" s="91"/>
      <c r="T490" s="92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T490" s="17" t="s">
        <v>146</v>
      </c>
      <c r="AU490" s="17" t="s">
        <v>82</v>
      </c>
    </row>
    <row r="491" s="2" customFormat="1">
      <c r="A491" s="38"/>
      <c r="B491" s="39"/>
      <c r="C491" s="40"/>
      <c r="D491" s="244" t="s">
        <v>148</v>
      </c>
      <c r="E491" s="40"/>
      <c r="F491" s="245" t="s">
        <v>629</v>
      </c>
      <c r="G491" s="40"/>
      <c r="H491" s="40"/>
      <c r="I491" s="241"/>
      <c r="J491" s="40"/>
      <c r="K491" s="40"/>
      <c r="L491" s="44"/>
      <c r="M491" s="242"/>
      <c r="N491" s="243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148</v>
      </c>
      <c r="AU491" s="17" t="s">
        <v>82</v>
      </c>
    </row>
    <row r="492" s="12" customFormat="1" ht="22.8" customHeight="1">
      <c r="A492" s="12"/>
      <c r="B492" s="210"/>
      <c r="C492" s="211"/>
      <c r="D492" s="212" t="s">
        <v>72</v>
      </c>
      <c r="E492" s="224" t="s">
        <v>630</v>
      </c>
      <c r="F492" s="224" t="s">
        <v>631</v>
      </c>
      <c r="G492" s="211"/>
      <c r="H492" s="211"/>
      <c r="I492" s="214"/>
      <c r="J492" s="225">
        <f>BK492</f>
        <v>0</v>
      </c>
      <c r="K492" s="211"/>
      <c r="L492" s="216"/>
      <c r="M492" s="217"/>
      <c r="N492" s="218"/>
      <c r="O492" s="218"/>
      <c r="P492" s="219">
        <f>SUM(P493:P842)</f>
        <v>0</v>
      </c>
      <c r="Q492" s="218"/>
      <c r="R492" s="219">
        <f>SUM(R493:R842)</f>
        <v>20.309324240000002</v>
      </c>
      <c r="S492" s="218"/>
      <c r="T492" s="220">
        <f>SUM(T493:T842)</f>
        <v>7.3667512000000004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1" t="s">
        <v>82</v>
      </c>
      <c r="AT492" s="222" t="s">
        <v>72</v>
      </c>
      <c r="AU492" s="222" t="s">
        <v>80</v>
      </c>
      <c r="AY492" s="221" t="s">
        <v>137</v>
      </c>
      <c r="BK492" s="223">
        <f>SUM(BK493:BK842)</f>
        <v>0</v>
      </c>
    </row>
    <row r="493" s="2" customFormat="1" ht="33" customHeight="1">
      <c r="A493" s="38"/>
      <c r="B493" s="39"/>
      <c r="C493" s="226" t="s">
        <v>632</v>
      </c>
      <c r="D493" s="226" t="s">
        <v>139</v>
      </c>
      <c r="E493" s="227" t="s">
        <v>633</v>
      </c>
      <c r="F493" s="228" t="s">
        <v>634</v>
      </c>
      <c r="G493" s="229" t="s">
        <v>176</v>
      </c>
      <c r="H493" s="230">
        <v>20.579999999999998</v>
      </c>
      <c r="I493" s="231"/>
      <c r="J493" s="232">
        <f>ROUND(I493*H493,2)</f>
        <v>0</v>
      </c>
      <c r="K493" s="228" t="s">
        <v>143</v>
      </c>
      <c r="L493" s="44"/>
      <c r="M493" s="233" t="s">
        <v>1</v>
      </c>
      <c r="N493" s="234" t="s">
        <v>38</v>
      </c>
      <c r="O493" s="91"/>
      <c r="P493" s="235">
        <f>O493*H493</f>
        <v>0</v>
      </c>
      <c r="Q493" s="235">
        <v>0.00108</v>
      </c>
      <c r="R493" s="235">
        <f>Q493*H493</f>
        <v>0.022226399999999997</v>
      </c>
      <c r="S493" s="235">
        <v>0</v>
      </c>
      <c r="T493" s="236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7" t="s">
        <v>262</v>
      </c>
      <c r="AT493" s="237" t="s">
        <v>139</v>
      </c>
      <c r="AU493" s="237" t="s">
        <v>82</v>
      </c>
      <c r="AY493" s="17" t="s">
        <v>137</v>
      </c>
      <c r="BE493" s="238">
        <f>IF(N493="základní",J493,0)</f>
        <v>0</v>
      </c>
      <c r="BF493" s="238">
        <f>IF(N493="snížená",J493,0)</f>
        <v>0</v>
      </c>
      <c r="BG493" s="238">
        <f>IF(N493="zákl. přenesená",J493,0)</f>
        <v>0</v>
      </c>
      <c r="BH493" s="238">
        <f>IF(N493="sníž. přenesená",J493,0)</f>
        <v>0</v>
      </c>
      <c r="BI493" s="238">
        <f>IF(N493="nulová",J493,0)</f>
        <v>0</v>
      </c>
      <c r="BJ493" s="17" t="s">
        <v>80</v>
      </c>
      <c r="BK493" s="238">
        <f>ROUND(I493*H493,2)</f>
        <v>0</v>
      </c>
      <c r="BL493" s="17" t="s">
        <v>262</v>
      </c>
      <c r="BM493" s="237" t="s">
        <v>635</v>
      </c>
    </row>
    <row r="494" s="2" customFormat="1">
      <c r="A494" s="38"/>
      <c r="B494" s="39"/>
      <c r="C494" s="40"/>
      <c r="D494" s="239" t="s">
        <v>146</v>
      </c>
      <c r="E494" s="40"/>
      <c r="F494" s="240" t="s">
        <v>636</v>
      </c>
      <c r="G494" s="40"/>
      <c r="H494" s="40"/>
      <c r="I494" s="241"/>
      <c r="J494" s="40"/>
      <c r="K494" s="40"/>
      <c r="L494" s="44"/>
      <c r="M494" s="242"/>
      <c r="N494" s="243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146</v>
      </c>
      <c r="AU494" s="17" t="s">
        <v>82</v>
      </c>
    </row>
    <row r="495" s="2" customFormat="1">
      <c r="A495" s="38"/>
      <c r="B495" s="39"/>
      <c r="C495" s="40"/>
      <c r="D495" s="244" t="s">
        <v>148</v>
      </c>
      <c r="E495" s="40"/>
      <c r="F495" s="245" t="s">
        <v>637</v>
      </c>
      <c r="G495" s="40"/>
      <c r="H495" s="40"/>
      <c r="I495" s="241"/>
      <c r="J495" s="40"/>
      <c r="K495" s="40"/>
      <c r="L495" s="44"/>
      <c r="M495" s="242"/>
      <c r="N495" s="243"/>
      <c r="O495" s="91"/>
      <c r="P495" s="91"/>
      <c r="Q495" s="91"/>
      <c r="R495" s="91"/>
      <c r="S495" s="91"/>
      <c r="T495" s="92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T495" s="17" t="s">
        <v>148</v>
      </c>
      <c r="AU495" s="17" t="s">
        <v>82</v>
      </c>
    </row>
    <row r="496" s="13" customFormat="1">
      <c r="A496" s="13"/>
      <c r="B496" s="246"/>
      <c r="C496" s="247"/>
      <c r="D496" s="239" t="s">
        <v>150</v>
      </c>
      <c r="E496" s="248" t="s">
        <v>1</v>
      </c>
      <c r="F496" s="249" t="s">
        <v>638</v>
      </c>
      <c r="G496" s="247"/>
      <c r="H496" s="248" t="s">
        <v>1</v>
      </c>
      <c r="I496" s="250"/>
      <c r="J496" s="247"/>
      <c r="K496" s="247"/>
      <c r="L496" s="251"/>
      <c r="M496" s="252"/>
      <c r="N496" s="253"/>
      <c r="O496" s="253"/>
      <c r="P496" s="253"/>
      <c r="Q496" s="253"/>
      <c r="R496" s="253"/>
      <c r="S496" s="253"/>
      <c r="T496" s="25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5" t="s">
        <v>150</v>
      </c>
      <c r="AU496" s="255" t="s">
        <v>82</v>
      </c>
      <c r="AV496" s="13" t="s">
        <v>80</v>
      </c>
      <c r="AW496" s="13" t="s">
        <v>30</v>
      </c>
      <c r="AX496" s="13" t="s">
        <v>73</v>
      </c>
      <c r="AY496" s="255" t="s">
        <v>137</v>
      </c>
    </row>
    <row r="497" s="14" customFormat="1">
      <c r="A497" s="14"/>
      <c r="B497" s="256"/>
      <c r="C497" s="257"/>
      <c r="D497" s="239" t="s">
        <v>150</v>
      </c>
      <c r="E497" s="258" t="s">
        <v>1</v>
      </c>
      <c r="F497" s="259" t="s">
        <v>639</v>
      </c>
      <c r="G497" s="257"/>
      <c r="H497" s="260">
        <v>20.579999999999998</v>
      </c>
      <c r="I497" s="261"/>
      <c r="J497" s="257"/>
      <c r="K497" s="257"/>
      <c r="L497" s="262"/>
      <c r="M497" s="263"/>
      <c r="N497" s="264"/>
      <c r="O497" s="264"/>
      <c r="P497" s="264"/>
      <c r="Q497" s="264"/>
      <c r="R497" s="264"/>
      <c r="S497" s="264"/>
      <c r="T497" s="26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6" t="s">
        <v>150</v>
      </c>
      <c r="AU497" s="266" t="s">
        <v>82</v>
      </c>
      <c r="AV497" s="14" t="s">
        <v>82</v>
      </c>
      <c r="AW497" s="14" t="s">
        <v>30</v>
      </c>
      <c r="AX497" s="14" t="s">
        <v>73</v>
      </c>
      <c r="AY497" s="266" t="s">
        <v>137</v>
      </c>
    </row>
    <row r="498" s="15" customFormat="1">
      <c r="A498" s="15"/>
      <c r="B498" s="267"/>
      <c r="C498" s="268"/>
      <c r="D498" s="239" t="s">
        <v>150</v>
      </c>
      <c r="E498" s="269" t="s">
        <v>1</v>
      </c>
      <c r="F498" s="270" t="s">
        <v>153</v>
      </c>
      <c r="G498" s="268"/>
      <c r="H498" s="271">
        <v>20.579999999999998</v>
      </c>
      <c r="I498" s="272"/>
      <c r="J498" s="268"/>
      <c r="K498" s="268"/>
      <c r="L498" s="273"/>
      <c r="M498" s="274"/>
      <c r="N498" s="275"/>
      <c r="O498" s="275"/>
      <c r="P498" s="275"/>
      <c r="Q498" s="275"/>
      <c r="R498" s="275"/>
      <c r="S498" s="275"/>
      <c r="T498" s="276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7" t="s">
        <v>150</v>
      </c>
      <c r="AU498" s="277" t="s">
        <v>82</v>
      </c>
      <c r="AV498" s="15" t="s">
        <v>144</v>
      </c>
      <c r="AW498" s="15" t="s">
        <v>30</v>
      </c>
      <c r="AX498" s="15" t="s">
        <v>80</v>
      </c>
      <c r="AY498" s="277" t="s">
        <v>137</v>
      </c>
    </row>
    <row r="499" s="2" customFormat="1" ht="24.15" customHeight="1">
      <c r="A499" s="38"/>
      <c r="B499" s="39"/>
      <c r="C499" s="226" t="s">
        <v>640</v>
      </c>
      <c r="D499" s="226" t="s">
        <v>139</v>
      </c>
      <c r="E499" s="227" t="s">
        <v>641</v>
      </c>
      <c r="F499" s="228" t="s">
        <v>642</v>
      </c>
      <c r="G499" s="229" t="s">
        <v>199</v>
      </c>
      <c r="H499" s="230">
        <v>35</v>
      </c>
      <c r="I499" s="231"/>
      <c r="J499" s="232">
        <f>ROUND(I499*H499,2)</f>
        <v>0</v>
      </c>
      <c r="K499" s="228" t="s">
        <v>143</v>
      </c>
      <c r="L499" s="44"/>
      <c r="M499" s="233" t="s">
        <v>1</v>
      </c>
      <c r="N499" s="234" t="s">
        <v>38</v>
      </c>
      <c r="O499" s="91"/>
      <c r="P499" s="235">
        <f>O499*H499</f>
        <v>0</v>
      </c>
      <c r="Q499" s="235">
        <v>0.00029999999999999997</v>
      </c>
      <c r="R499" s="235">
        <f>Q499*H499</f>
        <v>0.010499999999999999</v>
      </c>
      <c r="S499" s="235">
        <v>0</v>
      </c>
      <c r="T499" s="236">
        <f>S499*H499</f>
        <v>0</v>
      </c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R499" s="237" t="s">
        <v>262</v>
      </c>
      <c r="AT499" s="237" t="s">
        <v>139</v>
      </c>
      <c r="AU499" s="237" t="s">
        <v>82</v>
      </c>
      <c r="AY499" s="17" t="s">
        <v>137</v>
      </c>
      <c r="BE499" s="238">
        <f>IF(N499="základní",J499,0)</f>
        <v>0</v>
      </c>
      <c r="BF499" s="238">
        <f>IF(N499="snížená",J499,0)</f>
        <v>0</v>
      </c>
      <c r="BG499" s="238">
        <f>IF(N499="zákl. přenesená",J499,0)</f>
        <v>0</v>
      </c>
      <c r="BH499" s="238">
        <f>IF(N499="sníž. přenesená",J499,0)</f>
        <v>0</v>
      </c>
      <c r="BI499" s="238">
        <f>IF(N499="nulová",J499,0)</f>
        <v>0</v>
      </c>
      <c r="BJ499" s="17" t="s">
        <v>80</v>
      </c>
      <c r="BK499" s="238">
        <f>ROUND(I499*H499,2)</f>
        <v>0</v>
      </c>
      <c r="BL499" s="17" t="s">
        <v>262</v>
      </c>
      <c r="BM499" s="237" t="s">
        <v>643</v>
      </c>
    </row>
    <row r="500" s="2" customFormat="1">
      <c r="A500" s="38"/>
      <c r="B500" s="39"/>
      <c r="C500" s="40"/>
      <c r="D500" s="239" t="s">
        <v>146</v>
      </c>
      <c r="E500" s="40"/>
      <c r="F500" s="240" t="s">
        <v>644</v>
      </c>
      <c r="G500" s="40"/>
      <c r="H500" s="40"/>
      <c r="I500" s="241"/>
      <c r="J500" s="40"/>
      <c r="K500" s="40"/>
      <c r="L500" s="44"/>
      <c r="M500" s="242"/>
      <c r="N500" s="243"/>
      <c r="O500" s="91"/>
      <c r="P500" s="91"/>
      <c r="Q500" s="91"/>
      <c r="R500" s="91"/>
      <c r="S500" s="91"/>
      <c r="T500" s="92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T500" s="17" t="s">
        <v>146</v>
      </c>
      <c r="AU500" s="17" t="s">
        <v>82</v>
      </c>
    </row>
    <row r="501" s="2" customFormat="1">
      <c r="A501" s="38"/>
      <c r="B501" s="39"/>
      <c r="C501" s="40"/>
      <c r="D501" s="244" t="s">
        <v>148</v>
      </c>
      <c r="E501" s="40"/>
      <c r="F501" s="245" t="s">
        <v>645</v>
      </c>
      <c r="G501" s="40"/>
      <c r="H501" s="40"/>
      <c r="I501" s="241"/>
      <c r="J501" s="40"/>
      <c r="K501" s="40"/>
      <c r="L501" s="44"/>
      <c r="M501" s="242"/>
      <c r="N501" s="243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148</v>
      </c>
      <c r="AU501" s="17" t="s">
        <v>82</v>
      </c>
    </row>
    <row r="502" s="14" customFormat="1">
      <c r="A502" s="14"/>
      <c r="B502" s="256"/>
      <c r="C502" s="257"/>
      <c r="D502" s="239" t="s">
        <v>150</v>
      </c>
      <c r="E502" s="258" t="s">
        <v>1</v>
      </c>
      <c r="F502" s="259" t="s">
        <v>646</v>
      </c>
      <c r="G502" s="257"/>
      <c r="H502" s="260">
        <v>35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150</v>
      </c>
      <c r="AU502" s="266" t="s">
        <v>82</v>
      </c>
      <c r="AV502" s="14" t="s">
        <v>82</v>
      </c>
      <c r="AW502" s="14" t="s">
        <v>30</v>
      </c>
      <c r="AX502" s="14" t="s">
        <v>73</v>
      </c>
      <c r="AY502" s="266" t="s">
        <v>137</v>
      </c>
    </row>
    <row r="503" s="15" customFormat="1">
      <c r="A503" s="15"/>
      <c r="B503" s="267"/>
      <c r="C503" s="268"/>
      <c r="D503" s="239" t="s">
        <v>150</v>
      </c>
      <c r="E503" s="269" t="s">
        <v>1</v>
      </c>
      <c r="F503" s="270" t="s">
        <v>153</v>
      </c>
      <c r="G503" s="268"/>
      <c r="H503" s="271">
        <v>35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7" t="s">
        <v>150</v>
      </c>
      <c r="AU503" s="277" t="s">
        <v>82</v>
      </c>
      <c r="AV503" s="15" t="s">
        <v>144</v>
      </c>
      <c r="AW503" s="15" t="s">
        <v>30</v>
      </c>
      <c r="AX503" s="15" t="s">
        <v>80</v>
      </c>
      <c r="AY503" s="277" t="s">
        <v>137</v>
      </c>
    </row>
    <row r="504" s="2" customFormat="1" ht="24.15" customHeight="1">
      <c r="A504" s="38"/>
      <c r="B504" s="39"/>
      <c r="C504" s="226" t="s">
        <v>647</v>
      </c>
      <c r="D504" s="226" t="s">
        <v>139</v>
      </c>
      <c r="E504" s="227" t="s">
        <v>648</v>
      </c>
      <c r="F504" s="228" t="s">
        <v>649</v>
      </c>
      <c r="G504" s="229" t="s">
        <v>199</v>
      </c>
      <c r="H504" s="230">
        <v>17</v>
      </c>
      <c r="I504" s="231"/>
      <c r="J504" s="232">
        <f>ROUND(I504*H504,2)</f>
        <v>0</v>
      </c>
      <c r="K504" s="228" t="s">
        <v>143</v>
      </c>
      <c r="L504" s="44"/>
      <c r="M504" s="233" t="s">
        <v>1</v>
      </c>
      <c r="N504" s="234" t="s">
        <v>38</v>
      </c>
      <c r="O504" s="91"/>
      <c r="P504" s="235">
        <f>O504*H504</f>
        <v>0</v>
      </c>
      <c r="Q504" s="235">
        <v>0.00029999999999999997</v>
      </c>
      <c r="R504" s="235">
        <f>Q504*H504</f>
        <v>0.0050999999999999995</v>
      </c>
      <c r="S504" s="235">
        <v>0</v>
      </c>
      <c r="T504" s="236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7" t="s">
        <v>262</v>
      </c>
      <c r="AT504" s="237" t="s">
        <v>139</v>
      </c>
      <c r="AU504" s="237" t="s">
        <v>82</v>
      </c>
      <c r="AY504" s="17" t="s">
        <v>137</v>
      </c>
      <c r="BE504" s="238">
        <f>IF(N504="základní",J504,0)</f>
        <v>0</v>
      </c>
      <c r="BF504" s="238">
        <f>IF(N504="snížená",J504,0)</f>
        <v>0</v>
      </c>
      <c r="BG504" s="238">
        <f>IF(N504="zákl. přenesená",J504,0)</f>
        <v>0</v>
      </c>
      <c r="BH504" s="238">
        <f>IF(N504="sníž. přenesená",J504,0)</f>
        <v>0</v>
      </c>
      <c r="BI504" s="238">
        <f>IF(N504="nulová",J504,0)</f>
        <v>0</v>
      </c>
      <c r="BJ504" s="17" t="s">
        <v>80</v>
      </c>
      <c r="BK504" s="238">
        <f>ROUND(I504*H504,2)</f>
        <v>0</v>
      </c>
      <c r="BL504" s="17" t="s">
        <v>262</v>
      </c>
      <c r="BM504" s="237" t="s">
        <v>650</v>
      </c>
    </row>
    <row r="505" s="2" customFormat="1">
      <c r="A505" s="38"/>
      <c r="B505" s="39"/>
      <c r="C505" s="40"/>
      <c r="D505" s="239" t="s">
        <v>146</v>
      </c>
      <c r="E505" s="40"/>
      <c r="F505" s="240" t="s">
        <v>651</v>
      </c>
      <c r="G505" s="40"/>
      <c r="H505" s="40"/>
      <c r="I505" s="241"/>
      <c r="J505" s="40"/>
      <c r="K505" s="40"/>
      <c r="L505" s="44"/>
      <c r="M505" s="242"/>
      <c r="N505" s="243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146</v>
      </c>
      <c r="AU505" s="17" t="s">
        <v>82</v>
      </c>
    </row>
    <row r="506" s="2" customFormat="1">
      <c r="A506" s="38"/>
      <c r="B506" s="39"/>
      <c r="C506" s="40"/>
      <c r="D506" s="244" t="s">
        <v>148</v>
      </c>
      <c r="E506" s="40"/>
      <c r="F506" s="245" t="s">
        <v>652</v>
      </c>
      <c r="G506" s="40"/>
      <c r="H506" s="40"/>
      <c r="I506" s="241"/>
      <c r="J506" s="40"/>
      <c r="K506" s="40"/>
      <c r="L506" s="44"/>
      <c r="M506" s="242"/>
      <c r="N506" s="243"/>
      <c r="O506" s="91"/>
      <c r="P506" s="91"/>
      <c r="Q506" s="91"/>
      <c r="R506" s="91"/>
      <c r="S506" s="91"/>
      <c r="T506" s="92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T506" s="17" t="s">
        <v>148</v>
      </c>
      <c r="AU506" s="17" t="s">
        <v>82</v>
      </c>
    </row>
    <row r="507" s="14" customFormat="1">
      <c r="A507" s="14"/>
      <c r="B507" s="256"/>
      <c r="C507" s="257"/>
      <c r="D507" s="239" t="s">
        <v>150</v>
      </c>
      <c r="E507" s="258" t="s">
        <v>1</v>
      </c>
      <c r="F507" s="259" t="s">
        <v>653</v>
      </c>
      <c r="G507" s="257"/>
      <c r="H507" s="260">
        <v>17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150</v>
      </c>
      <c r="AU507" s="266" t="s">
        <v>82</v>
      </c>
      <c r="AV507" s="14" t="s">
        <v>82</v>
      </c>
      <c r="AW507" s="14" t="s">
        <v>30</v>
      </c>
      <c r="AX507" s="14" t="s">
        <v>73</v>
      </c>
      <c r="AY507" s="266" t="s">
        <v>137</v>
      </c>
    </row>
    <row r="508" s="15" customFormat="1">
      <c r="A508" s="15"/>
      <c r="B508" s="267"/>
      <c r="C508" s="268"/>
      <c r="D508" s="239" t="s">
        <v>150</v>
      </c>
      <c r="E508" s="269" t="s">
        <v>1</v>
      </c>
      <c r="F508" s="270" t="s">
        <v>153</v>
      </c>
      <c r="G508" s="268"/>
      <c r="H508" s="271">
        <v>17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7" t="s">
        <v>150</v>
      </c>
      <c r="AU508" s="277" t="s">
        <v>82</v>
      </c>
      <c r="AV508" s="15" t="s">
        <v>144</v>
      </c>
      <c r="AW508" s="15" t="s">
        <v>30</v>
      </c>
      <c r="AX508" s="15" t="s">
        <v>80</v>
      </c>
      <c r="AY508" s="277" t="s">
        <v>137</v>
      </c>
    </row>
    <row r="509" s="2" customFormat="1" ht="16.5" customHeight="1">
      <c r="A509" s="38"/>
      <c r="B509" s="39"/>
      <c r="C509" s="226" t="s">
        <v>654</v>
      </c>
      <c r="D509" s="226" t="s">
        <v>139</v>
      </c>
      <c r="E509" s="227" t="s">
        <v>655</v>
      </c>
      <c r="F509" s="228" t="s">
        <v>656</v>
      </c>
      <c r="G509" s="229" t="s">
        <v>657</v>
      </c>
      <c r="H509" s="230">
        <v>10</v>
      </c>
      <c r="I509" s="231"/>
      <c r="J509" s="232">
        <f>ROUND(I509*H509,2)</f>
        <v>0</v>
      </c>
      <c r="K509" s="228" t="s">
        <v>1</v>
      </c>
      <c r="L509" s="44"/>
      <c r="M509" s="233" t="s">
        <v>1</v>
      </c>
      <c r="N509" s="234" t="s">
        <v>38</v>
      </c>
      <c r="O509" s="91"/>
      <c r="P509" s="235">
        <f>O509*H509</f>
        <v>0</v>
      </c>
      <c r="Q509" s="235">
        <v>0</v>
      </c>
      <c r="R509" s="235">
        <f>Q509*H509</f>
        <v>0</v>
      </c>
      <c r="S509" s="235">
        <v>0</v>
      </c>
      <c r="T509" s="236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7" t="s">
        <v>262</v>
      </c>
      <c r="AT509" s="237" t="s">
        <v>139</v>
      </c>
      <c r="AU509" s="237" t="s">
        <v>82</v>
      </c>
      <c r="AY509" s="17" t="s">
        <v>137</v>
      </c>
      <c r="BE509" s="238">
        <f>IF(N509="základní",J509,0)</f>
        <v>0</v>
      </c>
      <c r="BF509" s="238">
        <f>IF(N509="snížená",J509,0)</f>
        <v>0</v>
      </c>
      <c r="BG509" s="238">
        <f>IF(N509="zákl. přenesená",J509,0)</f>
        <v>0</v>
      </c>
      <c r="BH509" s="238">
        <f>IF(N509="sníž. přenesená",J509,0)</f>
        <v>0</v>
      </c>
      <c r="BI509" s="238">
        <f>IF(N509="nulová",J509,0)</f>
        <v>0</v>
      </c>
      <c r="BJ509" s="17" t="s">
        <v>80</v>
      </c>
      <c r="BK509" s="238">
        <f>ROUND(I509*H509,2)</f>
        <v>0</v>
      </c>
      <c r="BL509" s="17" t="s">
        <v>262</v>
      </c>
      <c r="BM509" s="237" t="s">
        <v>658</v>
      </c>
    </row>
    <row r="510" s="2" customFormat="1">
      <c r="A510" s="38"/>
      <c r="B510" s="39"/>
      <c r="C510" s="40"/>
      <c r="D510" s="239" t="s">
        <v>146</v>
      </c>
      <c r="E510" s="40"/>
      <c r="F510" s="240" t="s">
        <v>656</v>
      </c>
      <c r="G510" s="40"/>
      <c r="H510" s="40"/>
      <c r="I510" s="241"/>
      <c r="J510" s="40"/>
      <c r="K510" s="40"/>
      <c r="L510" s="44"/>
      <c r="M510" s="242"/>
      <c r="N510" s="243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146</v>
      </c>
      <c r="AU510" s="17" t="s">
        <v>82</v>
      </c>
    </row>
    <row r="511" s="14" customFormat="1">
      <c r="A511" s="14"/>
      <c r="B511" s="256"/>
      <c r="C511" s="257"/>
      <c r="D511" s="239" t="s">
        <v>150</v>
      </c>
      <c r="E511" s="258" t="s">
        <v>1</v>
      </c>
      <c r="F511" s="259" t="s">
        <v>659</v>
      </c>
      <c r="G511" s="257"/>
      <c r="H511" s="260">
        <v>10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150</v>
      </c>
      <c r="AU511" s="266" t="s">
        <v>82</v>
      </c>
      <c r="AV511" s="14" t="s">
        <v>82</v>
      </c>
      <c r="AW511" s="14" t="s">
        <v>30</v>
      </c>
      <c r="AX511" s="14" t="s">
        <v>73</v>
      </c>
      <c r="AY511" s="266" t="s">
        <v>137</v>
      </c>
    </row>
    <row r="512" s="15" customFormat="1">
      <c r="A512" s="15"/>
      <c r="B512" s="267"/>
      <c r="C512" s="268"/>
      <c r="D512" s="239" t="s">
        <v>150</v>
      </c>
      <c r="E512" s="269" t="s">
        <v>1</v>
      </c>
      <c r="F512" s="270" t="s">
        <v>153</v>
      </c>
      <c r="G512" s="268"/>
      <c r="H512" s="271">
        <v>10</v>
      </c>
      <c r="I512" s="272"/>
      <c r="J512" s="268"/>
      <c r="K512" s="268"/>
      <c r="L512" s="273"/>
      <c r="M512" s="274"/>
      <c r="N512" s="275"/>
      <c r="O512" s="275"/>
      <c r="P512" s="275"/>
      <c r="Q512" s="275"/>
      <c r="R512" s="275"/>
      <c r="S512" s="275"/>
      <c r="T512" s="276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7" t="s">
        <v>150</v>
      </c>
      <c r="AU512" s="277" t="s">
        <v>82</v>
      </c>
      <c r="AV512" s="15" t="s">
        <v>144</v>
      </c>
      <c r="AW512" s="15" t="s">
        <v>30</v>
      </c>
      <c r="AX512" s="15" t="s">
        <v>80</v>
      </c>
      <c r="AY512" s="277" t="s">
        <v>137</v>
      </c>
    </row>
    <row r="513" s="2" customFormat="1" ht="24.15" customHeight="1">
      <c r="A513" s="38"/>
      <c r="B513" s="39"/>
      <c r="C513" s="226" t="s">
        <v>660</v>
      </c>
      <c r="D513" s="226" t="s">
        <v>139</v>
      </c>
      <c r="E513" s="227" t="s">
        <v>661</v>
      </c>
      <c r="F513" s="228" t="s">
        <v>662</v>
      </c>
      <c r="G513" s="229" t="s">
        <v>185</v>
      </c>
      <c r="H513" s="230">
        <v>145.18000000000001</v>
      </c>
      <c r="I513" s="231"/>
      <c r="J513" s="232">
        <f>ROUND(I513*H513,2)</f>
        <v>0</v>
      </c>
      <c r="K513" s="228" t="s">
        <v>143</v>
      </c>
      <c r="L513" s="44"/>
      <c r="M513" s="233" t="s">
        <v>1</v>
      </c>
      <c r="N513" s="234" t="s">
        <v>38</v>
      </c>
      <c r="O513" s="91"/>
      <c r="P513" s="235">
        <f>O513*H513</f>
        <v>0</v>
      </c>
      <c r="Q513" s="235">
        <v>0</v>
      </c>
      <c r="R513" s="235">
        <f>Q513*H513</f>
        <v>0</v>
      </c>
      <c r="S513" s="235">
        <v>0.01584</v>
      </c>
      <c r="T513" s="236">
        <f>S513*H513</f>
        <v>2.2996512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7" t="s">
        <v>262</v>
      </c>
      <c r="AT513" s="237" t="s">
        <v>139</v>
      </c>
      <c r="AU513" s="237" t="s">
        <v>82</v>
      </c>
      <c r="AY513" s="17" t="s">
        <v>137</v>
      </c>
      <c r="BE513" s="238">
        <f>IF(N513="základní",J513,0)</f>
        <v>0</v>
      </c>
      <c r="BF513" s="238">
        <f>IF(N513="snížená",J513,0)</f>
        <v>0</v>
      </c>
      <c r="BG513" s="238">
        <f>IF(N513="zákl. přenesená",J513,0)</f>
        <v>0</v>
      </c>
      <c r="BH513" s="238">
        <f>IF(N513="sníž. přenesená",J513,0)</f>
        <v>0</v>
      </c>
      <c r="BI513" s="238">
        <f>IF(N513="nulová",J513,0)</f>
        <v>0</v>
      </c>
      <c r="BJ513" s="17" t="s">
        <v>80</v>
      </c>
      <c r="BK513" s="238">
        <f>ROUND(I513*H513,2)</f>
        <v>0</v>
      </c>
      <c r="BL513" s="17" t="s">
        <v>262</v>
      </c>
      <c r="BM513" s="237" t="s">
        <v>663</v>
      </c>
    </row>
    <row r="514" s="2" customFormat="1">
      <c r="A514" s="38"/>
      <c r="B514" s="39"/>
      <c r="C514" s="40"/>
      <c r="D514" s="239" t="s">
        <v>146</v>
      </c>
      <c r="E514" s="40"/>
      <c r="F514" s="240" t="s">
        <v>664</v>
      </c>
      <c r="G514" s="40"/>
      <c r="H514" s="40"/>
      <c r="I514" s="241"/>
      <c r="J514" s="40"/>
      <c r="K514" s="40"/>
      <c r="L514" s="44"/>
      <c r="M514" s="242"/>
      <c r="N514" s="243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146</v>
      </c>
      <c r="AU514" s="17" t="s">
        <v>82</v>
      </c>
    </row>
    <row r="515" s="2" customFormat="1">
      <c r="A515" s="38"/>
      <c r="B515" s="39"/>
      <c r="C515" s="40"/>
      <c r="D515" s="244" t="s">
        <v>148</v>
      </c>
      <c r="E515" s="40"/>
      <c r="F515" s="245" t="s">
        <v>665</v>
      </c>
      <c r="G515" s="40"/>
      <c r="H515" s="40"/>
      <c r="I515" s="241"/>
      <c r="J515" s="40"/>
      <c r="K515" s="40"/>
      <c r="L515" s="44"/>
      <c r="M515" s="242"/>
      <c r="N515" s="243"/>
      <c r="O515" s="91"/>
      <c r="P515" s="91"/>
      <c r="Q515" s="91"/>
      <c r="R515" s="91"/>
      <c r="S515" s="91"/>
      <c r="T515" s="92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T515" s="17" t="s">
        <v>148</v>
      </c>
      <c r="AU515" s="17" t="s">
        <v>82</v>
      </c>
    </row>
    <row r="516" s="13" customFormat="1">
      <c r="A516" s="13"/>
      <c r="B516" s="246"/>
      <c r="C516" s="247"/>
      <c r="D516" s="239" t="s">
        <v>150</v>
      </c>
      <c r="E516" s="248" t="s">
        <v>1</v>
      </c>
      <c r="F516" s="249" t="s">
        <v>666</v>
      </c>
      <c r="G516" s="247"/>
      <c r="H516" s="248" t="s">
        <v>1</v>
      </c>
      <c r="I516" s="250"/>
      <c r="J516" s="247"/>
      <c r="K516" s="247"/>
      <c r="L516" s="251"/>
      <c r="M516" s="252"/>
      <c r="N516" s="253"/>
      <c r="O516" s="253"/>
      <c r="P516" s="253"/>
      <c r="Q516" s="253"/>
      <c r="R516" s="253"/>
      <c r="S516" s="253"/>
      <c r="T516" s="25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5" t="s">
        <v>150</v>
      </c>
      <c r="AU516" s="255" t="s">
        <v>82</v>
      </c>
      <c r="AV516" s="13" t="s">
        <v>80</v>
      </c>
      <c r="AW516" s="13" t="s">
        <v>30</v>
      </c>
      <c r="AX516" s="13" t="s">
        <v>73</v>
      </c>
      <c r="AY516" s="255" t="s">
        <v>137</v>
      </c>
    </row>
    <row r="517" s="14" customFormat="1">
      <c r="A517" s="14"/>
      <c r="B517" s="256"/>
      <c r="C517" s="257"/>
      <c r="D517" s="239" t="s">
        <v>150</v>
      </c>
      <c r="E517" s="258" t="s">
        <v>1</v>
      </c>
      <c r="F517" s="259" t="s">
        <v>667</v>
      </c>
      <c r="G517" s="257"/>
      <c r="H517" s="260">
        <v>2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150</v>
      </c>
      <c r="AU517" s="266" t="s">
        <v>82</v>
      </c>
      <c r="AV517" s="14" t="s">
        <v>82</v>
      </c>
      <c r="AW517" s="14" t="s">
        <v>30</v>
      </c>
      <c r="AX517" s="14" t="s">
        <v>73</v>
      </c>
      <c r="AY517" s="266" t="s">
        <v>137</v>
      </c>
    </row>
    <row r="518" s="14" customFormat="1">
      <c r="A518" s="14"/>
      <c r="B518" s="256"/>
      <c r="C518" s="257"/>
      <c r="D518" s="239" t="s">
        <v>150</v>
      </c>
      <c r="E518" s="258" t="s">
        <v>1</v>
      </c>
      <c r="F518" s="259" t="s">
        <v>668</v>
      </c>
      <c r="G518" s="257"/>
      <c r="H518" s="260">
        <v>2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150</v>
      </c>
      <c r="AU518" s="266" t="s">
        <v>82</v>
      </c>
      <c r="AV518" s="14" t="s">
        <v>82</v>
      </c>
      <c r="AW518" s="14" t="s">
        <v>30</v>
      </c>
      <c r="AX518" s="14" t="s">
        <v>73</v>
      </c>
      <c r="AY518" s="266" t="s">
        <v>137</v>
      </c>
    </row>
    <row r="519" s="14" customFormat="1">
      <c r="A519" s="14"/>
      <c r="B519" s="256"/>
      <c r="C519" s="257"/>
      <c r="D519" s="239" t="s">
        <v>150</v>
      </c>
      <c r="E519" s="258" t="s">
        <v>1</v>
      </c>
      <c r="F519" s="259" t="s">
        <v>669</v>
      </c>
      <c r="G519" s="257"/>
      <c r="H519" s="260">
        <v>2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150</v>
      </c>
      <c r="AU519" s="266" t="s">
        <v>82</v>
      </c>
      <c r="AV519" s="14" t="s">
        <v>82</v>
      </c>
      <c r="AW519" s="14" t="s">
        <v>30</v>
      </c>
      <c r="AX519" s="14" t="s">
        <v>73</v>
      </c>
      <c r="AY519" s="266" t="s">
        <v>137</v>
      </c>
    </row>
    <row r="520" s="14" customFormat="1">
      <c r="A520" s="14"/>
      <c r="B520" s="256"/>
      <c r="C520" s="257"/>
      <c r="D520" s="239" t="s">
        <v>150</v>
      </c>
      <c r="E520" s="258" t="s">
        <v>1</v>
      </c>
      <c r="F520" s="259" t="s">
        <v>670</v>
      </c>
      <c r="G520" s="257"/>
      <c r="H520" s="260">
        <v>9.6199999999999992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150</v>
      </c>
      <c r="AU520" s="266" t="s">
        <v>82</v>
      </c>
      <c r="AV520" s="14" t="s">
        <v>82</v>
      </c>
      <c r="AW520" s="14" t="s">
        <v>30</v>
      </c>
      <c r="AX520" s="14" t="s">
        <v>73</v>
      </c>
      <c r="AY520" s="266" t="s">
        <v>137</v>
      </c>
    </row>
    <row r="521" s="14" customFormat="1">
      <c r="A521" s="14"/>
      <c r="B521" s="256"/>
      <c r="C521" s="257"/>
      <c r="D521" s="239" t="s">
        <v>150</v>
      </c>
      <c r="E521" s="258" t="s">
        <v>1</v>
      </c>
      <c r="F521" s="259" t="s">
        <v>671</v>
      </c>
      <c r="G521" s="257"/>
      <c r="H521" s="260">
        <v>2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6" t="s">
        <v>150</v>
      </c>
      <c r="AU521" s="266" t="s">
        <v>82</v>
      </c>
      <c r="AV521" s="14" t="s">
        <v>82</v>
      </c>
      <c r="AW521" s="14" t="s">
        <v>30</v>
      </c>
      <c r="AX521" s="14" t="s">
        <v>73</v>
      </c>
      <c r="AY521" s="266" t="s">
        <v>137</v>
      </c>
    </row>
    <row r="522" s="14" customFormat="1">
      <c r="A522" s="14"/>
      <c r="B522" s="256"/>
      <c r="C522" s="257"/>
      <c r="D522" s="239" t="s">
        <v>150</v>
      </c>
      <c r="E522" s="258" t="s">
        <v>1</v>
      </c>
      <c r="F522" s="259" t="s">
        <v>672</v>
      </c>
      <c r="G522" s="257"/>
      <c r="H522" s="260">
        <v>2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6" t="s">
        <v>150</v>
      </c>
      <c r="AU522" s="266" t="s">
        <v>82</v>
      </c>
      <c r="AV522" s="14" t="s">
        <v>82</v>
      </c>
      <c r="AW522" s="14" t="s">
        <v>30</v>
      </c>
      <c r="AX522" s="14" t="s">
        <v>73</v>
      </c>
      <c r="AY522" s="266" t="s">
        <v>137</v>
      </c>
    </row>
    <row r="523" s="14" customFormat="1">
      <c r="A523" s="14"/>
      <c r="B523" s="256"/>
      <c r="C523" s="257"/>
      <c r="D523" s="239" t="s">
        <v>150</v>
      </c>
      <c r="E523" s="258" t="s">
        <v>1</v>
      </c>
      <c r="F523" s="259" t="s">
        <v>673</v>
      </c>
      <c r="G523" s="257"/>
      <c r="H523" s="260">
        <v>1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150</v>
      </c>
      <c r="AU523" s="266" t="s">
        <v>82</v>
      </c>
      <c r="AV523" s="14" t="s">
        <v>82</v>
      </c>
      <c r="AW523" s="14" t="s">
        <v>30</v>
      </c>
      <c r="AX523" s="14" t="s">
        <v>73</v>
      </c>
      <c r="AY523" s="266" t="s">
        <v>137</v>
      </c>
    </row>
    <row r="524" s="14" customFormat="1">
      <c r="A524" s="14"/>
      <c r="B524" s="256"/>
      <c r="C524" s="257"/>
      <c r="D524" s="239" t="s">
        <v>150</v>
      </c>
      <c r="E524" s="258" t="s">
        <v>1</v>
      </c>
      <c r="F524" s="259" t="s">
        <v>674</v>
      </c>
      <c r="G524" s="257"/>
      <c r="H524" s="260">
        <v>2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150</v>
      </c>
      <c r="AU524" s="266" t="s">
        <v>82</v>
      </c>
      <c r="AV524" s="14" t="s">
        <v>82</v>
      </c>
      <c r="AW524" s="14" t="s">
        <v>30</v>
      </c>
      <c r="AX524" s="14" t="s">
        <v>73</v>
      </c>
      <c r="AY524" s="266" t="s">
        <v>137</v>
      </c>
    </row>
    <row r="525" s="14" customFormat="1">
      <c r="A525" s="14"/>
      <c r="B525" s="256"/>
      <c r="C525" s="257"/>
      <c r="D525" s="239" t="s">
        <v>150</v>
      </c>
      <c r="E525" s="258" t="s">
        <v>1</v>
      </c>
      <c r="F525" s="259" t="s">
        <v>675</v>
      </c>
      <c r="G525" s="257"/>
      <c r="H525" s="260">
        <v>2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150</v>
      </c>
      <c r="AU525" s="266" t="s">
        <v>82</v>
      </c>
      <c r="AV525" s="14" t="s">
        <v>82</v>
      </c>
      <c r="AW525" s="14" t="s">
        <v>30</v>
      </c>
      <c r="AX525" s="14" t="s">
        <v>73</v>
      </c>
      <c r="AY525" s="266" t="s">
        <v>137</v>
      </c>
    </row>
    <row r="526" s="14" customFormat="1">
      <c r="A526" s="14"/>
      <c r="B526" s="256"/>
      <c r="C526" s="257"/>
      <c r="D526" s="239" t="s">
        <v>150</v>
      </c>
      <c r="E526" s="258" t="s">
        <v>1</v>
      </c>
      <c r="F526" s="259" t="s">
        <v>676</v>
      </c>
      <c r="G526" s="257"/>
      <c r="H526" s="260">
        <v>9.6199999999999992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150</v>
      </c>
      <c r="AU526" s="266" t="s">
        <v>82</v>
      </c>
      <c r="AV526" s="14" t="s">
        <v>82</v>
      </c>
      <c r="AW526" s="14" t="s">
        <v>30</v>
      </c>
      <c r="AX526" s="14" t="s">
        <v>73</v>
      </c>
      <c r="AY526" s="266" t="s">
        <v>137</v>
      </c>
    </row>
    <row r="527" s="14" customFormat="1">
      <c r="A527" s="14"/>
      <c r="B527" s="256"/>
      <c r="C527" s="257"/>
      <c r="D527" s="239" t="s">
        <v>150</v>
      </c>
      <c r="E527" s="258" t="s">
        <v>1</v>
      </c>
      <c r="F527" s="259" t="s">
        <v>677</v>
      </c>
      <c r="G527" s="257"/>
      <c r="H527" s="260">
        <v>9.6199999999999992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150</v>
      </c>
      <c r="AU527" s="266" t="s">
        <v>82</v>
      </c>
      <c r="AV527" s="14" t="s">
        <v>82</v>
      </c>
      <c r="AW527" s="14" t="s">
        <v>30</v>
      </c>
      <c r="AX527" s="14" t="s">
        <v>73</v>
      </c>
      <c r="AY527" s="266" t="s">
        <v>137</v>
      </c>
    </row>
    <row r="528" s="14" customFormat="1">
      <c r="A528" s="14"/>
      <c r="B528" s="256"/>
      <c r="C528" s="257"/>
      <c r="D528" s="239" t="s">
        <v>150</v>
      </c>
      <c r="E528" s="258" t="s">
        <v>1</v>
      </c>
      <c r="F528" s="259" t="s">
        <v>678</v>
      </c>
      <c r="G528" s="257"/>
      <c r="H528" s="260">
        <v>8.6199999999999992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150</v>
      </c>
      <c r="AU528" s="266" t="s">
        <v>82</v>
      </c>
      <c r="AV528" s="14" t="s">
        <v>82</v>
      </c>
      <c r="AW528" s="14" t="s">
        <v>30</v>
      </c>
      <c r="AX528" s="14" t="s">
        <v>73</v>
      </c>
      <c r="AY528" s="266" t="s">
        <v>137</v>
      </c>
    </row>
    <row r="529" s="14" customFormat="1">
      <c r="A529" s="14"/>
      <c r="B529" s="256"/>
      <c r="C529" s="257"/>
      <c r="D529" s="239" t="s">
        <v>150</v>
      </c>
      <c r="E529" s="258" t="s">
        <v>1</v>
      </c>
      <c r="F529" s="259" t="s">
        <v>679</v>
      </c>
      <c r="G529" s="257"/>
      <c r="H529" s="260">
        <v>9.6199999999999992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150</v>
      </c>
      <c r="AU529" s="266" t="s">
        <v>82</v>
      </c>
      <c r="AV529" s="14" t="s">
        <v>82</v>
      </c>
      <c r="AW529" s="14" t="s">
        <v>30</v>
      </c>
      <c r="AX529" s="14" t="s">
        <v>73</v>
      </c>
      <c r="AY529" s="266" t="s">
        <v>137</v>
      </c>
    </row>
    <row r="530" s="14" customFormat="1">
      <c r="A530" s="14"/>
      <c r="B530" s="256"/>
      <c r="C530" s="257"/>
      <c r="D530" s="239" t="s">
        <v>150</v>
      </c>
      <c r="E530" s="258" t="s">
        <v>1</v>
      </c>
      <c r="F530" s="259" t="s">
        <v>680</v>
      </c>
      <c r="G530" s="257"/>
      <c r="H530" s="260">
        <v>9.6199999999999992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150</v>
      </c>
      <c r="AU530" s="266" t="s">
        <v>82</v>
      </c>
      <c r="AV530" s="14" t="s">
        <v>82</v>
      </c>
      <c r="AW530" s="14" t="s">
        <v>30</v>
      </c>
      <c r="AX530" s="14" t="s">
        <v>73</v>
      </c>
      <c r="AY530" s="266" t="s">
        <v>137</v>
      </c>
    </row>
    <row r="531" s="14" customFormat="1">
      <c r="A531" s="14"/>
      <c r="B531" s="256"/>
      <c r="C531" s="257"/>
      <c r="D531" s="239" t="s">
        <v>150</v>
      </c>
      <c r="E531" s="258" t="s">
        <v>1</v>
      </c>
      <c r="F531" s="259" t="s">
        <v>681</v>
      </c>
      <c r="G531" s="257"/>
      <c r="H531" s="260">
        <v>9.6199999999999992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150</v>
      </c>
      <c r="AU531" s="266" t="s">
        <v>82</v>
      </c>
      <c r="AV531" s="14" t="s">
        <v>82</v>
      </c>
      <c r="AW531" s="14" t="s">
        <v>30</v>
      </c>
      <c r="AX531" s="14" t="s">
        <v>73</v>
      </c>
      <c r="AY531" s="266" t="s">
        <v>137</v>
      </c>
    </row>
    <row r="532" s="14" customFormat="1">
      <c r="A532" s="14"/>
      <c r="B532" s="256"/>
      <c r="C532" s="257"/>
      <c r="D532" s="239" t="s">
        <v>150</v>
      </c>
      <c r="E532" s="258" t="s">
        <v>1</v>
      </c>
      <c r="F532" s="259" t="s">
        <v>682</v>
      </c>
      <c r="G532" s="257"/>
      <c r="H532" s="260">
        <v>9.6199999999999992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150</v>
      </c>
      <c r="AU532" s="266" t="s">
        <v>82</v>
      </c>
      <c r="AV532" s="14" t="s">
        <v>82</v>
      </c>
      <c r="AW532" s="14" t="s">
        <v>30</v>
      </c>
      <c r="AX532" s="14" t="s">
        <v>73</v>
      </c>
      <c r="AY532" s="266" t="s">
        <v>137</v>
      </c>
    </row>
    <row r="533" s="14" customFormat="1">
      <c r="A533" s="14"/>
      <c r="B533" s="256"/>
      <c r="C533" s="257"/>
      <c r="D533" s="239" t="s">
        <v>150</v>
      </c>
      <c r="E533" s="258" t="s">
        <v>1</v>
      </c>
      <c r="F533" s="259" t="s">
        <v>683</v>
      </c>
      <c r="G533" s="257"/>
      <c r="H533" s="260">
        <v>9.6199999999999992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150</v>
      </c>
      <c r="AU533" s="266" t="s">
        <v>82</v>
      </c>
      <c r="AV533" s="14" t="s">
        <v>82</v>
      </c>
      <c r="AW533" s="14" t="s">
        <v>30</v>
      </c>
      <c r="AX533" s="14" t="s">
        <v>73</v>
      </c>
      <c r="AY533" s="266" t="s">
        <v>137</v>
      </c>
    </row>
    <row r="534" s="13" customFormat="1">
      <c r="A534" s="13"/>
      <c r="B534" s="246"/>
      <c r="C534" s="247"/>
      <c r="D534" s="239" t="s">
        <v>150</v>
      </c>
      <c r="E534" s="248" t="s">
        <v>1</v>
      </c>
      <c r="F534" s="249" t="s">
        <v>684</v>
      </c>
      <c r="G534" s="247"/>
      <c r="H534" s="248" t="s">
        <v>1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5" t="s">
        <v>150</v>
      </c>
      <c r="AU534" s="255" t="s">
        <v>82</v>
      </c>
      <c r="AV534" s="13" t="s">
        <v>80</v>
      </c>
      <c r="AW534" s="13" t="s">
        <v>30</v>
      </c>
      <c r="AX534" s="13" t="s">
        <v>73</v>
      </c>
      <c r="AY534" s="255" t="s">
        <v>137</v>
      </c>
    </row>
    <row r="535" s="14" customFormat="1">
      <c r="A535" s="14"/>
      <c r="B535" s="256"/>
      <c r="C535" s="257"/>
      <c r="D535" s="239" t="s">
        <v>150</v>
      </c>
      <c r="E535" s="258" t="s">
        <v>1</v>
      </c>
      <c r="F535" s="259" t="s">
        <v>685</v>
      </c>
      <c r="G535" s="257"/>
      <c r="H535" s="260">
        <v>16.5</v>
      </c>
      <c r="I535" s="261"/>
      <c r="J535" s="257"/>
      <c r="K535" s="257"/>
      <c r="L535" s="262"/>
      <c r="M535" s="263"/>
      <c r="N535" s="264"/>
      <c r="O535" s="264"/>
      <c r="P535" s="264"/>
      <c r="Q535" s="264"/>
      <c r="R535" s="264"/>
      <c r="S535" s="264"/>
      <c r="T535" s="26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6" t="s">
        <v>150</v>
      </c>
      <c r="AU535" s="266" t="s">
        <v>82</v>
      </c>
      <c r="AV535" s="14" t="s">
        <v>82</v>
      </c>
      <c r="AW535" s="14" t="s">
        <v>30</v>
      </c>
      <c r="AX535" s="14" t="s">
        <v>73</v>
      </c>
      <c r="AY535" s="266" t="s">
        <v>137</v>
      </c>
    </row>
    <row r="536" s="14" customFormat="1">
      <c r="A536" s="14"/>
      <c r="B536" s="256"/>
      <c r="C536" s="257"/>
      <c r="D536" s="239" t="s">
        <v>150</v>
      </c>
      <c r="E536" s="258" t="s">
        <v>1</v>
      </c>
      <c r="F536" s="259" t="s">
        <v>686</v>
      </c>
      <c r="G536" s="257"/>
      <c r="H536" s="260">
        <v>16.5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6" t="s">
        <v>150</v>
      </c>
      <c r="AU536" s="266" t="s">
        <v>82</v>
      </c>
      <c r="AV536" s="14" t="s">
        <v>82</v>
      </c>
      <c r="AW536" s="14" t="s">
        <v>30</v>
      </c>
      <c r="AX536" s="14" t="s">
        <v>73</v>
      </c>
      <c r="AY536" s="266" t="s">
        <v>137</v>
      </c>
    </row>
    <row r="537" s="13" customFormat="1">
      <c r="A537" s="13"/>
      <c r="B537" s="246"/>
      <c r="C537" s="247"/>
      <c r="D537" s="239" t="s">
        <v>150</v>
      </c>
      <c r="E537" s="248" t="s">
        <v>1</v>
      </c>
      <c r="F537" s="249" t="s">
        <v>687</v>
      </c>
      <c r="G537" s="247"/>
      <c r="H537" s="248" t="s">
        <v>1</v>
      </c>
      <c r="I537" s="250"/>
      <c r="J537" s="247"/>
      <c r="K537" s="247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150</v>
      </c>
      <c r="AU537" s="255" t="s">
        <v>82</v>
      </c>
      <c r="AV537" s="13" t="s">
        <v>80</v>
      </c>
      <c r="AW537" s="13" t="s">
        <v>30</v>
      </c>
      <c r="AX537" s="13" t="s">
        <v>73</v>
      </c>
      <c r="AY537" s="255" t="s">
        <v>137</v>
      </c>
    </row>
    <row r="538" s="14" customFormat="1">
      <c r="A538" s="14"/>
      <c r="B538" s="256"/>
      <c r="C538" s="257"/>
      <c r="D538" s="239" t="s">
        <v>150</v>
      </c>
      <c r="E538" s="258" t="s">
        <v>1</v>
      </c>
      <c r="F538" s="259" t="s">
        <v>688</v>
      </c>
      <c r="G538" s="257"/>
      <c r="H538" s="260">
        <v>4.5999999999999996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150</v>
      </c>
      <c r="AU538" s="266" t="s">
        <v>82</v>
      </c>
      <c r="AV538" s="14" t="s">
        <v>82</v>
      </c>
      <c r="AW538" s="14" t="s">
        <v>30</v>
      </c>
      <c r="AX538" s="14" t="s">
        <v>73</v>
      </c>
      <c r="AY538" s="266" t="s">
        <v>137</v>
      </c>
    </row>
    <row r="539" s="14" customFormat="1">
      <c r="A539" s="14"/>
      <c r="B539" s="256"/>
      <c r="C539" s="257"/>
      <c r="D539" s="239" t="s">
        <v>150</v>
      </c>
      <c r="E539" s="258" t="s">
        <v>1</v>
      </c>
      <c r="F539" s="259" t="s">
        <v>689</v>
      </c>
      <c r="G539" s="257"/>
      <c r="H539" s="260">
        <v>4.5999999999999996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150</v>
      </c>
      <c r="AU539" s="266" t="s">
        <v>82</v>
      </c>
      <c r="AV539" s="14" t="s">
        <v>82</v>
      </c>
      <c r="AW539" s="14" t="s">
        <v>30</v>
      </c>
      <c r="AX539" s="14" t="s">
        <v>73</v>
      </c>
      <c r="AY539" s="266" t="s">
        <v>137</v>
      </c>
    </row>
    <row r="540" s="13" customFormat="1">
      <c r="A540" s="13"/>
      <c r="B540" s="246"/>
      <c r="C540" s="247"/>
      <c r="D540" s="239" t="s">
        <v>150</v>
      </c>
      <c r="E540" s="248" t="s">
        <v>1</v>
      </c>
      <c r="F540" s="249" t="s">
        <v>690</v>
      </c>
      <c r="G540" s="247"/>
      <c r="H540" s="248" t="s">
        <v>1</v>
      </c>
      <c r="I540" s="250"/>
      <c r="J540" s="247"/>
      <c r="K540" s="247"/>
      <c r="L540" s="251"/>
      <c r="M540" s="252"/>
      <c r="N540" s="253"/>
      <c r="O540" s="253"/>
      <c r="P540" s="253"/>
      <c r="Q540" s="253"/>
      <c r="R540" s="253"/>
      <c r="S540" s="253"/>
      <c r="T540" s="25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5" t="s">
        <v>150</v>
      </c>
      <c r="AU540" s="255" t="s">
        <v>82</v>
      </c>
      <c r="AV540" s="13" t="s">
        <v>80</v>
      </c>
      <c r="AW540" s="13" t="s">
        <v>30</v>
      </c>
      <c r="AX540" s="13" t="s">
        <v>73</v>
      </c>
      <c r="AY540" s="255" t="s">
        <v>137</v>
      </c>
    </row>
    <row r="541" s="14" customFormat="1">
      <c r="A541" s="14"/>
      <c r="B541" s="256"/>
      <c r="C541" s="257"/>
      <c r="D541" s="239" t="s">
        <v>150</v>
      </c>
      <c r="E541" s="258" t="s">
        <v>1</v>
      </c>
      <c r="F541" s="259" t="s">
        <v>691</v>
      </c>
      <c r="G541" s="257"/>
      <c r="H541" s="260">
        <v>2.3999999999999999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150</v>
      </c>
      <c r="AU541" s="266" t="s">
        <v>82</v>
      </c>
      <c r="AV541" s="14" t="s">
        <v>82</v>
      </c>
      <c r="AW541" s="14" t="s">
        <v>30</v>
      </c>
      <c r="AX541" s="14" t="s">
        <v>73</v>
      </c>
      <c r="AY541" s="266" t="s">
        <v>137</v>
      </c>
    </row>
    <row r="542" s="15" customFormat="1">
      <c r="A542" s="15"/>
      <c r="B542" s="267"/>
      <c r="C542" s="268"/>
      <c r="D542" s="239" t="s">
        <v>150</v>
      </c>
      <c r="E542" s="269" t="s">
        <v>1</v>
      </c>
      <c r="F542" s="270" t="s">
        <v>153</v>
      </c>
      <c r="G542" s="268"/>
      <c r="H542" s="271">
        <v>145.18000000000001</v>
      </c>
      <c r="I542" s="272"/>
      <c r="J542" s="268"/>
      <c r="K542" s="268"/>
      <c r="L542" s="273"/>
      <c r="M542" s="274"/>
      <c r="N542" s="275"/>
      <c r="O542" s="275"/>
      <c r="P542" s="275"/>
      <c r="Q542" s="275"/>
      <c r="R542" s="275"/>
      <c r="S542" s="275"/>
      <c r="T542" s="276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7" t="s">
        <v>150</v>
      </c>
      <c r="AU542" s="277" t="s">
        <v>82</v>
      </c>
      <c r="AV542" s="15" t="s">
        <v>144</v>
      </c>
      <c r="AW542" s="15" t="s">
        <v>30</v>
      </c>
      <c r="AX542" s="15" t="s">
        <v>80</v>
      </c>
      <c r="AY542" s="277" t="s">
        <v>137</v>
      </c>
    </row>
    <row r="543" s="2" customFormat="1" ht="24.15" customHeight="1">
      <c r="A543" s="38"/>
      <c r="B543" s="39"/>
      <c r="C543" s="226" t="s">
        <v>692</v>
      </c>
      <c r="D543" s="226" t="s">
        <v>139</v>
      </c>
      <c r="E543" s="227" t="s">
        <v>693</v>
      </c>
      <c r="F543" s="228" t="s">
        <v>694</v>
      </c>
      <c r="G543" s="229" t="s">
        <v>185</v>
      </c>
      <c r="H543" s="230">
        <v>91.599999999999994</v>
      </c>
      <c r="I543" s="231"/>
      <c r="J543" s="232">
        <f>ROUND(I543*H543,2)</f>
        <v>0</v>
      </c>
      <c r="K543" s="228" t="s">
        <v>143</v>
      </c>
      <c r="L543" s="44"/>
      <c r="M543" s="233" t="s">
        <v>1</v>
      </c>
      <c r="N543" s="234" t="s">
        <v>38</v>
      </c>
      <c r="O543" s="91"/>
      <c r="P543" s="235">
        <f>O543*H543</f>
        <v>0</v>
      </c>
      <c r="Q543" s="235">
        <v>0</v>
      </c>
      <c r="R543" s="235">
        <f>Q543*H543</f>
        <v>0</v>
      </c>
      <c r="S543" s="235">
        <v>0.024750000000000001</v>
      </c>
      <c r="T543" s="236">
        <f>S543*H543</f>
        <v>2.2671000000000001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37" t="s">
        <v>262</v>
      </c>
      <c r="AT543" s="237" t="s">
        <v>139</v>
      </c>
      <c r="AU543" s="237" t="s">
        <v>82</v>
      </c>
      <c r="AY543" s="17" t="s">
        <v>137</v>
      </c>
      <c r="BE543" s="238">
        <f>IF(N543="základní",J543,0)</f>
        <v>0</v>
      </c>
      <c r="BF543" s="238">
        <f>IF(N543="snížená",J543,0)</f>
        <v>0</v>
      </c>
      <c r="BG543" s="238">
        <f>IF(N543="zákl. přenesená",J543,0)</f>
        <v>0</v>
      </c>
      <c r="BH543" s="238">
        <f>IF(N543="sníž. přenesená",J543,0)</f>
        <v>0</v>
      </c>
      <c r="BI543" s="238">
        <f>IF(N543="nulová",J543,0)</f>
        <v>0</v>
      </c>
      <c r="BJ543" s="17" t="s">
        <v>80</v>
      </c>
      <c r="BK543" s="238">
        <f>ROUND(I543*H543,2)</f>
        <v>0</v>
      </c>
      <c r="BL543" s="17" t="s">
        <v>262</v>
      </c>
      <c r="BM543" s="237" t="s">
        <v>695</v>
      </c>
    </row>
    <row r="544" s="2" customFormat="1">
      <c r="A544" s="38"/>
      <c r="B544" s="39"/>
      <c r="C544" s="40"/>
      <c r="D544" s="239" t="s">
        <v>146</v>
      </c>
      <c r="E544" s="40"/>
      <c r="F544" s="240" t="s">
        <v>696</v>
      </c>
      <c r="G544" s="40"/>
      <c r="H544" s="40"/>
      <c r="I544" s="241"/>
      <c r="J544" s="40"/>
      <c r="K544" s="40"/>
      <c r="L544" s="44"/>
      <c r="M544" s="242"/>
      <c r="N544" s="243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146</v>
      </c>
      <c r="AU544" s="17" t="s">
        <v>82</v>
      </c>
    </row>
    <row r="545" s="2" customFormat="1">
      <c r="A545" s="38"/>
      <c r="B545" s="39"/>
      <c r="C545" s="40"/>
      <c r="D545" s="244" t="s">
        <v>148</v>
      </c>
      <c r="E545" s="40"/>
      <c r="F545" s="245" t="s">
        <v>697</v>
      </c>
      <c r="G545" s="40"/>
      <c r="H545" s="40"/>
      <c r="I545" s="241"/>
      <c r="J545" s="40"/>
      <c r="K545" s="40"/>
      <c r="L545" s="44"/>
      <c r="M545" s="242"/>
      <c r="N545" s="243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148</v>
      </c>
      <c r="AU545" s="17" t="s">
        <v>82</v>
      </c>
    </row>
    <row r="546" s="13" customFormat="1">
      <c r="A546" s="13"/>
      <c r="B546" s="246"/>
      <c r="C546" s="247"/>
      <c r="D546" s="239" t="s">
        <v>150</v>
      </c>
      <c r="E546" s="248" t="s">
        <v>1</v>
      </c>
      <c r="F546" s="249" t="s">
        <v>698</v>
      </c>
      <c r="G546" s="247"/>
      <c r="H546" s="248" t="s">
        <v>1</v>
      </c>
      <c r="I546" s="250"/>
      <c r="J546" s="247"/>
      <c r="K546" s="247"/>
      <c r="L546" s="251"/>
      <c r="M546" s="252"/>
      <c r="N546" s="253"/>
      <c r="O546" s="253"/>
      <c r="P546" s="253"/>
      <c r="Q546" s="253"/>
      <c r="R546" s="253"/>
      <c r="S546" s="253"/>
      <c r="T546" s="25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5" t="s">
        <v>150</v>
      </c>
      <c r="AU546" s="255" t="s">
        <v>82</v>
      </c>
      <c r="AV546" s="13" t="s">
        <v>80</v>
      </c>
      <c r="AW546" s="13" t="s">
        <v>30</v>
      </c>
      <c r="AX546" s="13" t="s">
        <v>73</v>
      </c>
      <c r="AY546" s="255" t="s">
        <v>137</v>
      </c>
    </row>
    <row r="547" s="14" customFormat="1">
      <c r="A547" s="14"/>
      <c r="B547" s="256"/>
      <c r="C547" s="257"/>
      <c r="D547" s="239" t="s">
        <v>150</v>
      </c>
      <c r="E547" s="258" t="s">
        <v>1</v>
      </c>
      <c r="F547" s="259" t="s">
        <v>699</v>
      </c>
      <c r="G547" s="257"/>
      <c r="H547" s="260">
        <v>1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6" t="s">
        <v>150</v>
      </c>
      <c r="AU547" s="266" t="s">
        <v>82</v>
      </c>
      <c r="AV547" s="14" t="s">
        <v>82</v>
      </c>
      <c r="AW547" s="14" t="s">
        <v>30</v>
      </c>
      <c r="AX547" s="14" t="s">
        <v>73</v>
      </c>
      <c r="AY547" s="266" t="s">
        <v>137</v>
      </c>
    </row>
    <row r="548" s="14" customFormat="1">
      <c r="A548" s="14"/>
      <c r="B548" s="256"/>
      <c r="C548" s="257"/>
      <c r="D548" s="239" t="s">
        <v>150</v>
      </c>
      <c r="E548" s="258" t="s">
        <v>1</v>
      </c>
      <c r="F548" s="259" t="s">
        <v>700</v>
      </c>
      <c r="G548" s="257"/>
      <c r="H548" s="260">
        <v>6.4000000000000004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150</v>
      </c>
      <c r="AU548" s="266" t="s">
        <v>82</v>
      </c>
      <c r="AV548" s="14" t="s">
        <v>82</v>
      </c>
      <c r="AW548" s="14" t="s">
        <v>30</v>
      </c>
      <c r="AX548" s="14" t="s">
        <v>73</v>
      </c>
      <c r="AY548" s="266" t="s">
        <v>137</v>
      </c>
    </row>
    <row r="549" s="14" customFormat="1">
      <c r="A549" s="14"/>
      <c r="B549" s="256"/>
      <c r="C549" s="257"/>
      <c r="D549" s="239" t="s">
        <v>150</v>
      </c>
      <c r="E549" s="258" t="s">
        <v>1</v>
      </c>
      <c r="F549" s="259" t="s">
        <v>701</v>
      </c>
      <c r="G549" s="257"/>
      <c r="H549" s="260">
        <v>6.4000000000000004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6" t="s">
        <v>150</v>
      </c>
      <c r="AU549" s="266" t="s">
        <v>82</v>
      </c>
      <c r="AV549" s="14" t="s">
        <v>82</v>
      </c>
      <c r="AW549" s="14" t="s">
        <v>30</v>
      </c>
      <c r="AX549" s="14" t="s">
        <v>73</v>
      </c>
      <c r="AY549" s="266" t="s">
        <v>137</v>
      </c>
    </row>
    <row r="550" s="13" customFormat="1">
      <c r="A550" s="13"/>
      <c r="B550" s="246"/>
      <c r="C550" s="247"/>
      <c r="D550" s="239" t="s">
        <v>150</v>
      </c>
      <c r="E550" s="248" t="s">
        <v>1</v>
      </c>
      <c r="F550" s="249" t="s">
        <v>702</v>
      </c>
      <c r="G550" s="247"/>
      <c r="H550" s="248" t="s">
        <v>1</v>
      </c>
      <c r="I550" s="250"/>
      <c r="J550" s="247"/>
      <c r="K550" s="247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150</v>
      </c>
      <c r="AU550" s="255" t="s">
        <v>82</v>
      </c>
      <c r="AV550" s="13" t="s">
        <v>80</v>
      </c>
      <c r="AW550" s="13" t="s">
        <v>30</v>
      </c>
      <c r="AX550" s="13" t="s">
        <v>73</v>
      </c>
      <c r="AY550" s="255" t="s">
        <v>137</v>
      </c>
    </row>
    <row r="551" s="14" customFormat="1">
      <c r="A551" s="14"/>
      <c r="B551" s="256"/>
      <c r="C551" s="257"/>
      <c r="D551" s="239" t="s">
        <v>150</v>
      </c>
      <c r="E551" s="258" t="s">
        <v>1</v>
      </c>
      <c r="F551" s="259" t="s">
        <v>703</v>
      </c>
      <c r="G551" s="257"/>
      <c r="H551" s="260">
        <v>4.0499999999999998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150</v>
      </c>
      <c r="AU551" s="266" t="s">
        <v>82</v>
      </c>
      <c r="AV551" s="14" t="s">
        <v>82</v>
      </c>
      <c r="AW551" s="14" t="s">
        <v>30</v>
      </c>
      <c r="AX551" s="14" t="s">
        <v>73</v>
      </c>
      <c r="AY551" s="266" t="s">
        <v>137</v>
      </c>
    </row>
    <row r="552" s="14" customFormat="1">
      <c r="A552" s="14"/>
      <c r="B552" s="256"/>
      <c r="C552" s="257"/>
      <c r="D552" s="239" t="s">
        <v>150</v>
      </c>
      <c r="E552" s="258" t="s">
        <v>1</v>
      </c>
      <c r="F552" s="259" t="s">
        <v>704</v>
      </c>
      <c r="G552" s="257"/>
      <c r="H552" s="260">
        <v>4.0499999999999998</v>
      </c>
      <c r="I552" s="261"/>
      <c r="J552" s="257"/>
      <c r="K552" s="257"/>
      <c r="L552" s="262"/>
      <c r="M552" s="263"/>
      <c r="N552" s="264"/>
      <c r="O552" s="264"/>
      <c r="P552" s="264"/>
      <c r="Q552" s="264"/>
      <c r="R552" s="264"/>
      <c r="S552" s="264"/>
      <c r="T552" s="26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6" t="s">
        <v>150</v>
      </c>
      <c r="AU552" s="266" t="s">
        <v>82</v>
      </c>
      <c r="AV552" s="14" t="s">
        <v>82</v>
      </c>
      <c r="AW552" s="14" t="s">
        <v>30</v>
      </c>
      <c r="AX552" s="14" t="s">
        <v>73</v>
      </c>
      <c r="AY552" s="266" t="s">
        <v>137</v>
      </c>
    </row>
    <row r="553" s="14" customFormat="1">
      <c r="A553" s="14"/>
      <c r="B553" s="256"/>
      <c r="C553" s="257"/>
      <c r="D553" s="239" t="s">
        <v>150</v>
      </c>
      <c r="E553" s="258" t="s">
        <v>1</v>
      </c>
      <c r="F553" s="259" t="s">
        <v>705</v>
      </c>
      <c r="G553" s="257"/>
      <c r="H553" s="260">
        <v>5.5</v>
      </c>
      <c r="I553" s="261"/>
      <c r="J553" s="257"/>
      <c r="K553" s="257"/>
      <c r="L553" s="262"/>
      <c r="M553" s="263"/>
      <c r="N553" s="264"/>
      <c r="O553" s="264"/>
      <c r="P553" s="264"/>
      <c r="Q553" s="264"/>
      <c r="R553" s="264"/>
      <c r="S553" s="264"/>
      <c r="T553" s="26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6" t="s">
        <v>150</v>
      </c>
      <c r="AU553" s="266" t="s">
        <v>82</v>
      </c>
      <c r="AV553" s="14" t="s">
        <v>82</v>
      </c>
      <c r="AW553" s="14" t="s">
        <v>30</v>
      </c>
      <c r="AX553" s="14" t="s">
        <v>73</v>
      </c>
      <c r="AY553" s="266" t="s">
        <v>137</v>
      </c>
    </row>
    <row r="554" s="14" customFormat="1">
      <c r="A554" s="14"/>
      <c r="B554" s="256"/>
      <c r="C554" s="257"/>
      <c r="D554" s="239" t="s">
        <v>150</v>
      </c>
      <c r="E554" s="258" t="s">
        <v>1</v>
      </c>
      <c r="F554" s="259" t="s">
        <v>706</v>
      </c>
      <c r="G554" s="257"/>
      <c r="H554" s="260">
        <v>5.5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6" t="s">
        <v>150</v>
      </c>
      <c r="AU554" s="266" t="s">
        <v>82</v>
      </c>
      <c r="AV554" s="14" t="s">
        <v>82</v>
      </c>
      <c r="AW554" s="14" t="s">
        <v>30</v>
      </c>
      <c r="AX554" s="14" t="s">
        <v>73</v>
      </c>
      <c r="AY554" s="266" t="s">
        <v>137</v>
      </c>
    </row>
    <row r="555" s="14" customFormat="1">
      <c r="A555" s="14"/>
      <c r="B555" s="256"/>
      <c r="C555" s="257"/>
      <c r="D555" s="239" t="s">
        <v>150</v>
      </c>
      <c r="E555" s="258" t="s">
        <v>1</v>
      </c>
      <c r="F555" s="259" t="s">
        <v>707</v>
      </c>
      <c r="G555" s="257"/>
      <c r="H555" s="260">
        <v>5.5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6" t="s">
        <v>150</v>
      </c>
      <c r="AU555" s="266" t="s">
        <v>82</v>
      </c>
      <c r="AV555" s="14" t="s">
        <v>82</v>
      </c>
      <c r="AW555" s="14" t="s">
        <v>30</v>
      </c>
      <c r="AX555" s="14" t="s">
        <v>73</v>
      </c>
      <c r="AY555" s="266" t="s">
        <v>137</v>
      </c>
    </row>
    <row r="556" s="14" customFormat="1">
      <c r="A556" s="14"/>
      <c r="B556" s="256"/>
      <c r="C556" s="257"/>
      <c r="D556" s="239" t="s">
        <v>150</v>
      </c>
      <c r="E556" s="258" t="s">
        <v>1</v>
      </c>
      <c r="F556" s="259" t="s">
        <v>708</v>
      </c>
      <c r="G556" s="257"/>
      <c r="H556" s="260">
        <v>5.5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6" t="s">
        <v>150</v>
      </c>
      <c r="AU556" s="266" t="s">
        <v>82</v>
      </c>
      <c r="AV556" s="14" t="s">
        <v>82</v>
      </c>
      <c r="AW556" s="14" t="s">
        <v>30</v>
      </c>
      <c r="AX556" s="14" t="s">
        <v>73</v>
      </c>
      <c r="AY556" s="266" t="s">
        <v>137</v>
      </c>
    </row>
    <row r="557" s="14" customFormat="1">
      <c r="A557" s="14"/>
      <c r="B557" s="256"/>
      <c r="C557" s="257"/>
      <c r="D557" s="239" t="s">
        <v>150</v>
      </c>
      <c r="E557" s="258" t="s">
        <v>1</v>
      </c>
      <c r="F557" s="259" t="s">
        <v>709</v>
      </c>
      <c r="G557" s="257"/>
      <c r="H557" s="260">
        <v>5.5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6" t="s">
        <v>150</v>
      </c>
      <c r="AU557" s="266" t="s">
        <v>82</v>
      </c>
      <c r="AV557" s="14" t="s">
        <v>82</v>
      </c>
      <c r="AW557" s="14" t="s">
        <v>30</v>
      </c>
      <c r="AX557" s="14" t="s">
        <v>73</v>
      </c>
      <c r="AY557" s="266" t="s">
        <v>137</v>
      </c>
    </row>
    <row r="558" s="14" customFormat="1">
      <c r="A558" s="14"/>
      <c r="B558" s="256"/>
      <c r="C558" s="257"/>
      <c r="D558" s="239" t="s">
        <v>150</v>
      </c>
      <c r="E558" s="258" t="s">
        <v>1</v>
      </c>
      <c r="F558" s="259" t="s">
        <v>710</v>
      </c>
      <c r="G558" s="257"/>
      <c r="H558" s="260">
        <v>5.5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6" t="s">
        <v>150</v>
      </c>
      <c r="AU558" s="266" t="s">
        <v>82</v>
      </c>
      <c r="AV558" s="14" t="s">
        <v>82</v>
      </c>
      <c r="AW558" s="14" t="s">
        <v>30</v>
      </c>
      <c r="AX558" s="14" t="s">
        <v>73</v>
      </c>
      <c r="AY558" s="266" t="s">
        <v>137</v>
      </c>
    </row>
    <row r="559" s="14" customFormat="1">
      <c r="A559" s="14"/>
      <c r="B559" s="256"/>
      <c r="C559" s="257"/>
      <c r="D559" s="239" t="s">
        <v>150</v>
      </c>
      <c r="E559" s="258" t="s">
        <v>1</v>
      </c>
      <c r="F559" s="259" t="s">
        <v>711</v>
      </c>
      <c r="G559" s="257"/>
      <c r="H559" s="260">
        <v>5.5</v>
      </c>
      <c r="I559" s="261"/>
      <c r="J559" s="257"/>
      <c r="K559" s="257"/>
      <c r="L559" s="262"/>
      <c r="M559" s="263"/>
      <c r="N559" s="264"/>
      <c r="O559" s="264"/>
      <c r="P559" s="264"/>
      <c r="Q559" s="264"/>
      <c r="R559" s="264"/>
      <c r="S559" s="264"/>
      <c r="T559" s="26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6" t="s">
        <v>150</v>
      </c>
      <c r="AU559" s="266" t="s">
        <v>82</v>
      </c>
      <c r="AV559" s="14" t="s">
        <v>82</v>
      </c>
      <c r="AW559" s="14" t="s">
        <v>30</v>
      </c>
      <c r="AX559" s="14" t="s">
        <v>73</v>
      </c>
      <c r="AY559" s="266" t="s">
        <v>137</v>
      </c>
    </row>
    <row r="560" s="14" customFormat="1">
      <c r="A560" s="14"/>
      <c r="B560" s="256"/>
      <c r="C560" s="257"/>
      <c r="D560" s="239" t="s">
        <v>150</v>
      </c>
      <c r="E560" s="258" t="s">
        <v>1</v>
      </c>
      <c r="F560" s="259" t="s">
        <v>712</v>
      </c>
      <c r="G560" s="257"/>
      <c r="H560" s="260">
        <v>5.5</v>
      </c>
      <c r="I560" s="261"/>
      <c r="J560" s="257"/>
      <c r="K560" s="257"/>
      <c r="L560" s="262"/>
      <c r="M560" s="263"/>
      <c r="N560" s="264"/>
      <c r="O560" s="264"/>
      <c r="P560" s="264"/>
      <c r="Q560" s="264"/>
      <c r="R560" s="264"/>
      <c r="S560" s="264"/>
      <c r="T560" s="26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6" t="s">
        <v>150</v>
      </c>
      <c r="AU560" s="266" t="s">
        <v>82</v>
      </c>
      <c r="AV560" s="14" t="s">
        <v>82</v>
      </c>
      <c r="AW560" s="14" t="s">
        <v>30</v>
      </c>
      <c r="AX560" s="14" t="s">
        <v>73</v>
      </c>
      <c r="AY560" s="266" t="s">
        <v>137</v>
      </c>
    </row>
    <row r="561" s="14" customFormat="1">
      <c r="A561" s="14"/>
      <c r="B561" s="256"/>
      <c r="C561" s="257"/>
      <c r="D561" s="239" t="s">
        <v>150</v>
      </c>
      <c r="E561" s="258" t="s">
        <v>1</v>
      </c>
      <c r="F561" s="259" t="s">
        <v>708</v>
      </c>
      <c r="G561" s="257"/>
      <c r="H561" s="260">
        <v>5.5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150</v>
      </c>
      <c r="AU561" s="266" t="s">
        <v>82</v>
      </c>
      <c r="AV561" s="14" t="s">
        <v>82</v>
      </c>
      <c r="AW561" s="14" t="s">
        <v>30</v>
      </c>
      <c r="AX561" s="14" t="s">
        <v>73</v>
      </c>
      <c r="AY561" s="266" t="s">
        <v>137</v>
      </c>
    </row>
    <row r="562" s="14" customFormat="1">
      <c r="A562" s="14"/>
      <c r="B562" s="256"/>
      <c r="C562" s="257"/>
      <c r="D562" s="239" t="s">
        <v>150</v>
      </c>
      <c r="E562" s="258" t="s">
        <v>1</v>
      </c>
      <c r="F562" s="259" t="s">
        <v>713</v>
      </c>
      <c r="G562" s="257"/>
      <c r="H562" s="260">
        <v>6.7000000000000002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150</v>
      </c>
      <c r="AU562" s="266" t="s">
        <v>82</v>
      </c>
      <c r="AV562" s="14" t="s">
        <v>82</v>
      </c>
      <c r="AW562" s="14" t="s">
        <v>30</v>
      </c>
      <c r="AX562" s="14" t="s">
        <v>73</v>
      </c>
      <c r="AY562" s="266" t="s">
        <v>137</v>
      </c>
    </row>
    <row r="563" s="13" customFormat="1">
      <c r="A563" s="13"/>
      <c r="B563" s="246"/>
      <c r="C563" s="247"/>
      <c r="D563" s="239" t="s">
        <v>150</v>
      </c>
      <c r="E563" s="248" t="s">
        <v>1</v>
      </c>
      <c r="F563" s="249" t="s">
        <v>714</v>
      </c>
      <c r="G563" s="247"/>
      <c r="H563" s="248" t="s">
        <v>1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5" t="s">
        <v>150</v>
      </c>
      <c r="AU563" s="255" t="s">
        <v>82</v>
      </c>
      <c r="AV563" s="13" t="s">
        <v>80</v>
      </c>
      <c r="AW563" s="13" t="s">
        <v>30</v>
      </c>
      <c r="AX563" s="13" t="s">
        <v>73</v>
      </c>
      <c r="AY563" s="255" t="s">
        <v>137</v>
      </c>
    </row>
    <row r="564" s="14" customFormat="1">
      <c r="A564" s="14"/>
      <c r="B564" s="256"/>
      <c r="C564" s="257"/>
      <c r="D564" s="239" t="s">
        <v>150</v>
      </c>
      <c r="E564" s="258" t="s">
        <v>1</v>
      </c>
      <c r="F564" s="259" t="s">
        <v>715</v>
      </c>
      <c r="G564" s="257"/>
      <c r="H564" s="260">
        <v>4.25</v>
      </c>
      <c r="I564" s="261"/>
      <c r="J564" s="257"/>
      <c r="K564" s="257"/>
      <c r="L564" s="262"/>
      <c r="M564" s="263"/>
      <c r="N564" s="264"/>
      <c r="O564" s="264"/>
      <c r="P564" s="264"/>
      <c r="Q564" s="264"/>
      <c r="R564" s="264"/>
      <c r="S564" s="264"/>
      <c r="T564" s="26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6" t="s">
        <v>150</v>
      </c>
      <c r="AU564" s="266" t="s">
        <v>82</v>
      </c>
      <c r="AV564" s="14" t="s">
        <v>82</v>
      </c>
      <c r="AW564" s="14" t="s">
        <v>30</v>
      </c>
      <c r="AX564" s="14" t="s">
        <v>73</v>
      </c>
      <c r="AY564" s="266" t="s">
        <v>137</v>
      </c>
    </row>
    <row r="565" s="14" customFormat="1">
      <c r="A565" s="14"/>
      <c r="B565" s="256"/>
      <c r="C565" s="257"/>
      <c r="D565" s="239" t="s">
        <v>150</v>
      </c>
      <c r="E565" s="258" t="s">
        <v>1</v>
      </c>
      <c r="F565" s="259" t="s">
        <v>716</v>
      </c>
      <c r="G565" s="257"/>
      <c r="H565" s="260">
        <v>4.25</v>
      </c>
      <c r="I565" s="261"/>
      <c r="J565" s="257"/>
      <c r="K565" s="257"/>
      <c r="L565" s="262"/>
      <c r="M565" s="263"/>
      <c r="N565" s="264"/>
      <c r="O565" s="264"/>
      <c r="P565" s="264"/>
      <c r="Q565" s="264"/>
      <c r="R565" s="264"/>
      <c r="S565" s="264"/>
      <c r="T565" s="26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6" t="s">
        <v>150</v>
      </c>
      <c r="AU565" s="266" t="s">
        <v>82</v>
      </c>
      <c r="AV565" s="14" t="s">
        <v>82</v>
      </c>
      <c r="AW565" s="14" t="s">
        <v>30</v>
      </c>
      <c r="AX565" s="14" t="s">
        <v>73</v>
      </c>
      <c r="AY565" s="266" t="s">
        <v>137</v>
      </c>
    </row>
    <row r="566" s="13" customFormat="1">
      <c r="A566" s="13"/>
      <c r="B566" s="246"/>
      <c r="C566" s="247"/>
      <c r="D566" s="239" t="s">
        <v>150</v>
      </c>
      <c r="E566" s="248" t="s">
        <v>1</v>
      </c>
      <c r="F566" s="249" t="s">
        <v>717</v>
      </c>
      <c r="G566" s="247"/>
      <c r="H566" s="248" t="s">
        <v>1</v>
      </c>
      <c r="I566" s="250"/>
      <c r="J566" s="247"/>
      <c r="K566" s="247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150</v>
      </c>
      <c r="AU566" s="255" t="s">
        <v>82</v>
      </c>
      <c r="AV566" s="13" t="s">
        <v>80</v>
      </c>
      <c r="AW566" s="13" t="s">
        <v>30</v>
      </c>
      <c r="AX566" s="13" t="s">
        <v>73</v>
      </c>
      <c r="AY566" s="255" t="s">
        <v>137</v>
      </c>
    </row>
    <row r="567" s="14" customFormat="1">
      <c r="A567" s="14"/>
      <c r="B567" s="256"/>
      <c r="C567" s="257"/>
      <c r="D567" s="239" t="s">
        <v>150</v>
      </c>
      <c r="E567" s="258" t="s">
        <v>1</v>
      </c>
      <c r="F567" s="259" t="s">
        <v>718</v>
      </c>
      <c r="G567" s="257"/>
      <c r="H567" s="260">
        <v>5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150</v>
      </c>
      <c r="AU567" s="266" t="s">
        <v>82</v>
      </c>
      <c r="AV567" s="14" t="s">
        <v>82</v>
      </c>
      <c r="AW567" s="14" t="s">
        <v>30</v>
      </c>
      <c r="AX567" s="14" t="s">
        <v>73</v>
      </c>
      <c r="AY567" s="266" t="s">
        <v>137</v>
      </c>
    </row>
    <row r="568" s="15" customFormat="1">
      <c r="A568" s="15"/>
      <c r="B568" s="267"/>
      <c r="C568" s="268"/>
      <c r="D568" s="239" t="s">
        <v>150</v>
      </c>
      <c r="E568" s="269" t="s">
        <v>1</v>
      </c>
      <c r="F568" s="270" t="s">
        <v>153</v>
      </c>
      <c r="G568" s="268"/>
      <c r="H568" s="271">
        <v>91.599999999999994</v>
      </c>
      <c r="I568" s="272"/>
      <c r="J568" s="268"/>
      <c r="K568" s="268"/>
      <c r="L568" s="273"/>
      <c r="M568" s="274"/>
      <c r="N568" s="275"/>
      <c r="O568" s="275"/>
      <c r="P568" s="275"/>
      <c r="Q568" s="275"/>
      <c r="R568" s="275"/>
      <c r="S568" s="275"/>
      <c r="T568" s="276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7" t="s">
        <v>150</v>
      </c>
      <c r="AU568" s="277" t="s">
        <v>82</v>
      </c>
      <c r="AV568" s="15" t="s">
        <v>144</v>
      </c>
      <c r="AW568" s="15" t="s">
        <v>30</v>
      </c>
      <c r="AX568" s="15" t="s">
        <v>80</v>
      </c>
      <c r="AY568" s="277" t="s">
        <v>137</v>
      </c>
    </row>
    <row r="569" s="2" customFormat="1" ht="24.15" customHeight="1">
      <c r="A569" s="38"/>
      <c r="B569" s="39"/>
      <c r="C569" s="226" t="s">
        <v>719</v>
      </c>
      <c r="D569" s="226" t="s">
        <v>139</v>
      </c>
      <c r="E569" s="227" t="s">
        <v>720</v>
      </c>
      <c r="F569" s="228" t="s">
        <v>721</v>
      </c>
      <c r="G569" s="229" t="s">
        <v>185</v>
      </c>
      <c r="H569" s="230">
        <v>64</v>
      </c>
      <c r="I569" s="231"/>
      <c r="J569" s="232">
        <f>ROUND(I569*H569,2)</f>
        <v>0</v>
      </c>
      <c r="K569" s="228" t="s">
        <v>143</v>
      </c>
      <c r="L569" s="44"/>
      <c r="M569" s="233" t="s">
        <v>1</v>
      </c>
      <c r="N569" s="234" t="s">
        <v>38</v>
      </c>
      <c r="O569" s="91"/>
      <c r="P569" s="235">
        <f>O569*H569</f>
        <v>0</v>
      </c>
      <c r="Q569" s="235">
        <v>0.0073200000000000001</v>
      </c>
      <c r="R569" s="235">
        <f>Q569*H569</f>
        <v>0.46848000000000001</v>
      </c>
      <c r="S569" s="235">
        <v>0</v>
      </c>
      <c r="T569" s="236">
        <f>S569*H569</f>
        <v>0</v>
      </c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R569" s="237" t="s">
        <v>262</v>
      </c>
      <c r="AT569" s="237" t="s">
        <v>139</v>
      </c>
      <c r="AU569" s="237" t="s">
        <v>82</v>
      </c>
      <c r="AY569" s="17" t="s">
        <v>137</v>
      </c>
      <c r="BE569" s="238">
        <f>IF(N569="základní",J569,0)</f>
        <v>0</v>
      </c>
      <c r="BF569" s="238">
        <f>IF(N569="snížená",J569,0)</f>
        <v>0</v>
      </c>
      <c r="BG569" s="238">
        <f>IF(N569="zákl. přenesená",J569,0)</f>
        <v>0</v>
      </c>
      <c r="BH569" s="238">
        <f>IF(N569="sníž. přenesená",J569,0)</f>
        <v>0</v>
      </c>
      <c r="BI569" s="238">
        <f>IF(N569="nulová",J569,0)</f>
        <v>0</v>
      </c>
      <c r="BJ569" s="17" t="s">
        <v>80</v>
      </c>
      <c r="BK569" s="238">
        <f>ROUND(I569*H569,2)</f>
        <v>0</v>
      </c>
      <c r="BL569" s="17" t="s">
        <v>262</v>
      </c>
      <c r="BM569" s="237" t="s">
        <v>722</v>
      </c>
    </row>
    <row r="570" s="2" customFormat="1">
      <c r="A570" s="38"/>
      <c r="B570" s="39"/>
      <c r="C570" s="40"/>
      <c r="D570" s="239" t="s">
        <v>146</v>
      </c>
      <c r="E570" s="40"/>
      <c r="F570" s="240" t="s">
        <v>723</v>
      </c>
      <c r="G570" s="40"/>
      <c r="H570" s="40"/>
      <c r="I570" s="241"/>
      <c r="J570" s="40"/>
      <c r="K570" s="40"/>
      <c r="L570" s="44"/>
      <c r="M570" s="242"/>
      <c r="N570" s="243"/>
      <c r="O570" s="91"/>
      <c r="P570" s="91"/>
      <c r="Q570" s="91"/>
      <c r="R570" s="91"/>
      <c r="S570" s="91"/>
      <c r="T570" s="92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T570" s="17" t="s">
        <v>146</v>
      </c>
      <c r="AU570" s="17" t="s">
        <v>82</v>
      </c>
    </row>
    <row r="571" s="2" customFormat="1">
      <c r="A571" s="38"/>
      <c r="B571" s="39"/>
      <c r="C571" s="40"/>
      <c r="D571" s="244" t="s">
        <v>148</v>
      </c>
      <c r="E571" s="40"/>
      <c r="F571" s="245" t="s">
        <v>724</v>
      </c>
      <c r="G571" s="40"/>
      <c r="H571" s="40"/>
      <c r="I571" s="241"/>
      <c r="J571" s="40"/>
      <c r="K571" s="40"/>
      <c r="L571" s="44"/>
      <c r="M571" s="242"/>
      <c r="N571" s="243"/>
      <c r="O571" s="91"/>
      <c r="P571" s="91"/>
      <c r="Q571" s="91"/>
      <c r="R571" s="91"/>
      <c r="S571" s="91"/>
      <c r="T571" s="92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T571" s="17" t="s">
        <v>148</v>
      </c>
      <c r="AU571" s="17" t="s">
        <v>82</v>
      </c>
    </row>
    <row r="572" s="13" customFormat="1">
      <c r="A572" s="13"/>
      <c r="B572" s="246"/>
      <c r="C572" s="247"/>
      <c r="D572" s="239" t="s">
        <v>150</v>
      </c>
      <c r="E572" s="248" t="s">
        <v>1</v>
      </c>
      <c r="F572" s="249" t="s">
        <v>725</v>
      </c>
      <c r="G572" s="247"/>
      <c r="H572" s="248" t="s">
        <v>1</v>
      </c>
      <c r="I572" s="250"/>
      <c r="J572" s="247"/>
      <c r="K572" s="247"/>
      <c r="L572" s="251"/>
      <c r="M572" s="252"/>
      <c r="N572" s="253"/>
      <c r="O572" s="253"/>
      <c r="P572" s="253"/>
      <c r="Q572" s="253"/>
      <c r="R572" s="253"/>
      <c r="S572" s="253"/>
      <c r="T572" s="25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5" t="s">
        <v>150</v>
      </c>
      <c r="AU572" s="255" t="s">
        <v>82</v>
      </c>
      <c r="AV572" s="13" t="s">
        <v>80</v>
      </c>
      <c r="AW572" s="13" t="s">
        <v>30</v>
      </c>
      <c r="AX572" s="13" t="s">
        <v>73</v>
      </c>
      <c r="AY572" s="255" t="s">
        <v>137</v>
      </c>
    </row>
    <row r="573" s="14" customFormat="1">
      <c r="A573" s="14"/>
      <c r="B573" s="256"/>
      <c r="C573" s="257"/>
      <c r="D573" s="239" t="s">
        <v>150</v>
      </c>
      <c r="E573" s="258" t="s">
        <v>1</v>
      </c>
      <c r="F573" s="259" t="s">
        <v>726</v>
      </c>
      <c r="G573" s="257"/>
      <c r="H573" s="260">
        <v>64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150</v>
      </c>
      <c r="AU573" s="266" t="s">
        <v>82</v>
      </c>
      <c r="AV573" s="14" t="s">
        <v>82</v>
      </c>
      <c r="AW573" s="14" t="s">
        <v>30</v>
      </c>
      <c r="AX573" s="14" t="s">
        <v>73</v>
      </c>
      <c r="AY573" s="266" t="s">
        <v>137</v>
      </c>
    </row>
    <row r="574" s="15" customFormat="1">
      <c r="A574" s="15"/>
      <c r="B574" s="267"/>
      <c r="C574" s="268"/>
      <c r="D574" s="239" t="s">
        <v>150</v>
      </c>
      <c r="E574" s="269" t="s">
        <v>1</v>
      </c>
      <c r="F574" s="270" t="s">
        <v>153</v>
      </c>
      <c r="G574" s="268"/>
      <c r="H574" s="271">
        <v>64</v>
      </c>
      <c r="I574" s="272"/>
      <c r="J574" s="268"/>
      <c r="K574" s="268"/>
      <c r="L574" s="273"/>
      <c r="M574" s="274"/>
      <c r="N574" s="275"/>
      <c r="O574" s="275"/>
      <c r="P574" s="275"/>
      <c r="Q574" s="275"/>
      <c r="R574" s="275"/>
      <c r="S574" s="275"/>
      <c r="T574" s="27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7" t="s">
        <v>150</v>
      </c>
      <c r="AU574" s="277" t="s">
        <v>82</v>
      </c>
      <c r="AV574" s="15" t="s">
        <v>144</v>
      </c>
      <c r="AW574" s="15" t="s">
        <v>30</v>
      </c>
      <c r="AX574" s="15" t="s">
        <v>80</v>
      </c>
      <c r="AY574" s="277" t="s">
        <v>137</v>
      </c>
    </row>
    <row r="575" s="2" customFormat="1" ht="33" customHeight="1">
      <c r="A575" s="38"/>
      <c r="B575" s="39"/>
      <c r="C575" s="226" t="s">
        <v>727</v>
      </c>
      <c r="D575" s="226" t="s">
        <v>139</v>
      </c>
      <c r="E575" s="227" t="s">
        <v>728</v>
      </c>
      <c r="F575" s="228" t="s">
        <v>729</v>
      </c>
      <c r="G575" s="229" t="s">
        <v>185</v>
      </c>
      <c r="H575" s="230">
        <v>440.36000000000001</v>
      </c>
      <c r="I575" s="231"/>
      <c r="J575" s="232">
        <f>ROUND(I575*H575,2)</f>
        <v>0</v>
      </c>
      <c r="K575" s="228" t="s">
        <v>143</v>
      </c>
      <c r="L575" s="44"/>
      <c r="M575" s="233" t="s">
        <v>1</v>
      </c>
      <c r="N575" s="234" t="s">
        <v>38</v>
      </c>
      <c r="O575" s="91"/>
      <c r="P575" s="235">
        <f>O575*H575</f>
        <v>0</v>
      </c>
      <c r="Q575" s="235">
        <v>9.0000000000000006E-05</v>
      </c>
      <c r="R575" s="235">
        <f>Q575*H575</f>
        <v>0.039632400000000005</v>
      </c>
      <c r="S575" s="235">
        <v>0</v>
      </c>
      <c r="T575" s="236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37" t="s">
        <v>262</v>
      </c>
      <c r="AT575" s="237" t="s">
        <v>139</v>
      </c>
      <c r="AU575" s="237" t="s">
        <v>82</v>
      </c>
      <c r="AY575" s="17" t="s">
        <v>137</v>
      </c>
      <c r="BE575" s="238">
        <f>IF(N575="základní",J575,0)</f>
        <v>0</v>
      </c>
      <c r="BF575" s="238">
        <f>IF(N575="snížená",J575,0)</f>
        <v>0</v>
      </c>
      <c r="BG575" s="238">
        <f>IF(N575="zákl. přenesená",J575,0)</f>
        <v>0</v>
      </c>
      <c r="BH575" s="238">
        <f>IF(N575="sníž. přenesená",J575,0)</f>
        <v>0</v>
      </c>
      <c r="BI575" s="238">
        <f>IF(N575="nulová",J575,0)</f>
        <v>0</v>
      </c>
      <c r="BJ575" s="17" t="s">
        <v>80</v>
      </c>
      <c r="BK575" s="238">
        <f>ROUND(I575*H575,2)</f>
        <v>0</v>
      </c>
      <c r="BL575" s="17" t="s">
        <v>262</v>
      </c>
      <c r="BM575" s="237" t="s">
        <v>730</v>
      </c>
    </row>
    <row r="576" s="2" customFormat="1">
      <c r="A576" s="38"/>
      <c r="B576" s="39"/>
      <c r="C576" s="40"/>
      <c r="D576" s="239" t="s">
        <v>146</v>
      </c>
      <c r="E576" s="40"/>
      <c r="F576" s="240" t="s">
        <v>731</v>
      </c>
      <c r="G576" s="40"/>
      <c r="H576" s="40"/>
      <c r="I576" s="241"/>
      <c r="J576" s="40"/>
      <c r="K576" s="40"/>
      <c r="L576" s="44"/>
      <c r="M576" s="242"/>
      <c r="N576" s="243"/>
      <c r="O576" s="91"/>
      <c r="P576" s="91"/>
      <c r="Q576" s="91"/>
      <c r="R576" s="91"/>
      <c r="S576" s="91"/>
      <c r="T576" s="92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7" t="s">
        <v>146</v>
      </c>
      <c r="AU576" s="17" t="s">
        <v>82</v>
      </c>
    </row>
    <row r="577" s="2" customFormat="1">
      <c r="A577" s="38"/>
      <c r="B577" s="39"/>
      <c r="C577" s="40"/>
      <c r="D577" s="244" t="s">
        <v>148</v>
      </c>
      <c r="E577" s="40"/>
      <c r="F577" s="245" t="s">
        <v>732</v>
      </c>
      <c r="G577" s="40"/>
      <c r="H577" s="40"/>
      <c r="I577" s="241"/>
      <c r="J577" s="40"/>
      <c r="K577" s="40"/>
      <c r="L577" s="44"/>
      <c r="M577" s="242"/>
      <c r="N577" s="243"/>
      <c r="O577" s="91"/>
      <c r="P577" s="91"/>
      <c r="Q577" s="91"/>
      <c r="R577" s="91"/>
      <c r="S577" s="91"/>
      <c r="T577" s="92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148</v>
      </c>
      <c r="AU577" s="17" t="s">
        <v>82</v>
      </c>
    </row>
    <row r="578" s="13" customFormat="1">
      <c r="A578" s="13"/>
      <c r="B578" s="246"/>
      <c r="C578" s="247"/>
      <c r="D578" s="239" t="s">
        <v>150</v>
      </c>
      <c r="E578" s="248" t="s">
        <v>1</v>
      </c>
      <c r="F578" s="249" t="s">
        <v>666</v>
      </c>
      <c r="G578" s="247"/>
      <c r="H578" s="248" t="s">
        <v>1</v>
      </c>
      <c r="I578" s="250"/>
      <c r="J578" s="247"/>
      <c r="K578" s="247"/>
      <c r="L578" s="251"/>
      <c r="M578" s="252"/>
      <c r="N578" s="253"/>
      <c r="O578" s="253"/>
      <c r="P578" s="253"/>
      <c r="Q578" s="253"/>
      <c r="R578" s="253"/>
      <c r="S578" s="253"/>
      <c r="T578" s="25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5" t="s">
        <v>150</v>
      </c>
      <c r="AU578" s="255" t="s">
        <v>82</v>
      </c>
      <c r="AV578" s="13" t="s">
        <v>80</v>
      </c>
      <c r="AW578" s="13" t="s">
        <v>30</v>
      </c>
      <c r="AX578" s="13" t="s">
        <v>73</v>
      </c>
      <c r="AY578" s="255" t="s">
        <v>137</v>
      </c>
    </row>
    <row r="579" s="14" customFormat="1">
      <c r="A579" s="14"/>
      <c r="B579" s="256"/>
      <c r="C579" s="257"/>
      <c r="D579" s="239" t="s">
        <v>150</v>
      </c>
      <c r="E579" s="258" t="s">
        <v>1</v>
      </c>
      <c r="F579" s="259" t="s">
        <v>667</v>
      </c>
      <c r="G579" s="257"/>
      <c r="H579" s="260">
        <v>2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150</v>
      </c>
      <c r="AU579" s="266" t="s">
        <v>82</v>
      </c>
      <c r="AV579" s="14" t="s">
        <v>82</v>
      </c>
      <c r="AW579" s="14" t="s">
        <v>30</v>
      </c>
      <c r="AX579" s="14" t="s">
        <v>73</v>
      </c>
      <c r="AY579" s="266" t="s">
        <v>137</v>
      </c>
    </row>
    <row r="580" s="14" customFormat="1">
      <c r="A580" s="14"/>
      <c r="B580" s="256"/>
      <c r="C580" s="257"/>
      <c r="D580" s="239" t="s">
        <v>150</v>
      </c>
      <c r="E580" s="258" t="s">
        <v>1</v>
      </c>
      <c r="F580" s="259" t="s">
        <v>668</v>
      </c>
      <c r="G580" s="257"/>
      <c r="H580" s="260">
        <v>2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6" t="s">
        <v>150</v>
      </c>
      <c r="AU580" s="266" t="s">
        <v>82</v>
      </c>
      <c r="AV580" s="14" t="s">
        <v>82</v>
      </c>
      <c r="AW580" s="14" t="s">
        <v>30</v>
      </c>
      <c r="AX580" s="14" t="s">
        <v>73</v>
      </c>
      <c r="AY580" s="266" t="s">
        <v>137</v>
      </c>
    </row>
    <row r="581" s="14" customFormat="1">
      <c r="A581" s="14"/>
      <c r="B581" s="256"/>
      <c r="C581" s="257"/>
      <c r="D581" s="239" t="s">
        <v>150</v>
      </c>
      <c r="E581" s="258" t="s">
        <v>1</v>
      </c>
      <c r="F581" s="259" t="s">
        <v>669</v>
      </c>
      <c r="G581" s="257"/>
      <c r="H581" s="260">
        <v>2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6" t="s">
        <v>150</v>
      </c>
      <c r="AU581" s="266" t="s">
        <v>82</v>
      </c>
      <c r="AV581" s="14" t="s">
        <v>82</v>
      </c>
      <c r="AW581" s="14" t="s">
        <v>30</v>
      </c>
      <c r="AX581" s="14" t="s">
        <v>73</v>
      </c>
      <c r="AY581" s="266" t="s">
        <v>137</v>
      </c>
    </row>
    <row r="582" s="14" customFormat="1">
      <c r="A582" s="14"/>
      <c r="B582" s="256"/>
      <c r="C582" s="257"/>
      <c r="D582" s="239" t="s">
        <v>150</v>
      </c>
      <c r="E582" s="258" t="s">
        <v>1</v>
      </c>
      <c r="F582" s="259" t="s">
        <v>670</v>
      </c>
      <c r="G582" s="257"/>
      <c r="H582" s="260">
        <v>9.6199999999999992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150</v>
      </c>
      <c r="AU582" s="266" t="s">
        <v>82</v>
      </c>
      <c r="AV582" s="14" t="s">
        <v>82</v>
      </c>
      <c r="AW582" s="14" t="s">
        <v>30</v>
      </c>
      <c r="AX582" s="14" t="s">
        <v>73</v>
      </c>
      <c r="AY582" s="266" t="s">
        <v>137</v>
      </c>
    </row>
    <row r="583" s="14" customFormat="1">
      <c r="A583" s="14"/>
      <c r="B583" s="256"/>
      <c r="C583" s="257"/>
      <c r="D583" s="239" t="s">
        <v>150</v>
      </c>
      <c r="E583" s="258" t="s">
        <v>1</v>
      </c>
      <c r="F583" s="259" t="s">
        <v>671</v>
      </c>
      <c r="G583" s="257"/>
      <c r="H583" s="260">
        <v>2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150</v>
      </c>
      <c r="AU583" s="266" t="s">
        <v>82</v>
      </c>
      <c r="AV583" s="14" t="s">
        <v>82</v>
      </c>
      <c r="AW583" s="14" t="s">
        <v>30</v>
      </c>
      <c r="AX583" s="14" t="s">
        <v>73</v>
      </c>
      <c r="AY583" s="266" t="s">
        <v>137</v>
      </c>
    </row>
    <row r="584" s="14" customFormat="1">
      <c r="A584" s="14"/>
      <c r="B584" s="256"/>
      <c r="C584" s="257"/>
      <c r="D584" s="239" t="s">
        <v>150</v>
      </c>
      <c r="E584" s="258" t="s">
        <v>1</v>
      </c>
      <c r="F584" s="259" t="s">
        <v>672</v>
      </c>
      <c r="G584" s="257"/>
      <c r="H584" s="260">
        <v>2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150</v>
      </c>
      <c r="AU584" s="266" t="s">
        <v>82</v>
      </c>
      <c r="AV584" s="14" t="s">
        <v>82</v>
      </c>
      <c r="AW584" s="14" t="s">
        <v>30</v>
      </c>
      <c r="AX584" s="14" t="s">
        <v>73</v>
      </c>
      <c r="AY584" s="266" t="s">
        <v>137</v>
      </c>
    </row>
    <row r="585" s="14" customFormat="1">
      <c r="A585" s="14"/>
      <c r="B585" s="256"/>
      <c r="C585" s="257"/>
      <c r="D585" s="239" t="s">
        <v>150</v>
      </c>
      <c r="E585" s="258" t="s">
        <v>1</v>
      </c>
      <c r="F585" s="259" t="s">
        <v>673</v>
      </c>
      <c r="G585" s="257"/>
      <c r="H585" s="260">
        <v>1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6" t="s">
        <v>150</v>
      </c>
      <c r="AU585" s="266" t="s">
        <v>82</v>
      </c>
      <c r="AV585" s="14" t="s">
        <v>82</v>
      </c>
      <c r="AW585" s="14" t="s">
        <v>30</v>
      </c>
      <c r="AX585" s="14" t="s">
        <v>73</v>
      </c>
      <c r="AY585" s="266" t="s">
        <v>137</v>
      </c>
    </row>
    <row r="586" s="14" customFormat="1">
      <c r="A586" s="14"/>
      <c r="B586" s="256"/>
      <c r="C586" s="257"/>
      <c r="D586" s="239" t="s">
        <v>150</v>
      </c>
      <c r="E586" s="258" t="s">
        <v>1</v>
      </c>
      <c r="F586" s="259" t="s">
        <v>674</v>
      </c>
      <c r="G586" s="257"/>
      <c r="H586" s="260">
        <v>2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150</v>
      </c>
      <c r="AU586" s="266" t="s">
        <v>82</v>
      </c>
      <c r="AV586" s="14" t="s">
        <v>82</v>
      </c>
      <c r="AW586" s="14" t="s">
        <v>30</v>
      </c>
      <c r="AX586" s="14" t="s">
        <v>73</v>
      </c>
      <c r="AY586" s="266" t="s">
        <v>137</v>
      </c>
    </row>
    <row r="587" s="14" customFormat="1">
      <c r="A587" s="14"/>
      <c r="B587" s="256"/>
      <c r="C587" s="257"/>
      <c r="D587" s="239" t="s">
        <v>150</v>
      </c>
      <c r="E587" s="258" t="s">
        <v>1</v>
      </c>
      <c r="F587" s="259" t="s">
        <v>675</v>
      </c>
      <c r="G587" s="257"/>
      <c r="H587" s="260">
        <v>2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150</v>
      </c>
      <c r="AU587" s="266" t="s">
        <v>82</v>
      </c>
      <c r="AV587" s="14" t="s">
        <v>82</v>
      </c>
      <c r="AW587" s="14" t="s">
        <v>30</v>
      </c>
      <c r="AX587" s="14" t="s">
        <v>73</v>
      </c>
      <c r="AY587" s="266" t="s">
        <v>137</v>
      </c>
    </row>
    <row r="588" s="14" customFormat="1">
      <c r="A588" s="14"/>
      <c r="B588" s="256"/>
      <c r="C588" s="257"/>
      <c r="D588" s="239" t="s">
        <v>150</v>
      </c>
      <c r="E588" s="258" t="s">
        <v>1</v>
      </c>
      <c r="F588" s="259" t="s">
        <v>676</v>
      </c>
      <c r="G588" s="257"/>
      <c r="H588" s="260">
        <v>9.6199999999999992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150</v>
      </c>
      <c r="AU588" s="266" t="s">
        <v>82</v>
      </c>
      <c r="AV588" s="14" t="s">
        <v>82</v>
      </c>
      <c r="AW588" s="14" t="s">
        <v>30</v>
      </c>
      <c r="AX588" s="14" t="s">
        <v>73</v>
      </c>
      <c r="AY588" s="266" t="s">
        <v>137</v>
      </c>
    </row>
    <row r="589" s="14" customFormat="1">
      <c r="A589" s="14"/>
      <c r="B589" s="256"/>
      <c r="C589" s="257"/>
      <c r="D589" s="239" t="s">
        <v>150</v>
      </c>
      <c r="E589" s="258" t="s">
        <v>1</v>
      </c>
      <c r="F589" s="259" t="s">
        <v>677</v>
      </c>
      <c r="G589" s="257"/>
      <c r="H589" s="260">
        <v>9.6199999999999992</v>
      </c>
      <c r="I589" s="261"/>
      <c r="J589" s="257"/>
      <c r="K589" s="257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150</v>
      </c>
      <c r="AU589" s="266" t="s">
        <v>82</v>
      </c>
      <c r="AV589" s="14" t="s">
        <v>82</v>
      </c>
      <c r="AW589" s="14" t="s">
        <v>30</v>
      </c>
      <c r="AX589" s="14" t="s">
        <v>73</v>
      </c>
      <c r="AY589" s="266" t="s">
        <v>137</v>
      </c>
    </row>
    <row r="590" s="14" customFormat="1">
      <c r="A590" s="14"/>
      <c r="B590" s="256"/>
      <c r="C590" s="257"/>
      <c r="D590" s="239" t="s">
        <v>150</v>
      </c>
      <c r="E590" s="258" t="s">
        <v>1</v>
      </c>
      <c r="F590" s="259" t="s">
        <v>678</v>
      </c>
      <c r="G590" s="257"/>
      <c r="H590" s="260">
        <v>8.6199999999999992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150</v>
      </c>
      <c r="AU590" s="266" t="s">
        <v>82</v>
      </c>
      <c r="AV590" s="14" t="s">
        <v>82</v>
      </c>
      <c r="AW590" s="14" t="s">
        <v>30</v>
      </c>
      <c r="AX590" s="14" t="s">
        <v>73</v>
      </c>
      <c r="AY590" s="266" t="s">
        <v>137</v>
      </c>
    </row>
    <row r="591" s="14" customFormat="1">
      <c r="A591" s="14"/>
      <c r="B591" s="256"/>
      <c r="C591" s="257"/>
      <c r="D591" s="239" t="s">
        <v>150</v>
      </c>
      <c r="E591" s="258" t="s">
        <v>1</v>
      </c>
      <c r="F591" s="259" t="s">
        <v>679</v>
      </c>
      <c r="G591" s="257"/>
      <c r="H591" s="260">
        <v>9.6199999999999992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150</v>
      </c>
      <c r="AU591" s="266" t="s">
        <v>82</v>
      </c>
      <c r="AV591" s="14" t="s">
        <v>82</v>
      </c>
      <c r="AW591" s="14" t="s">
        <v>30</v>
      </c>
      <c r="AX591" s="14" t="s">
        <v>73</v>
      </c>
      <c r="AY591" s="266" t="s">
        <v>137</v>
      </c>
    </row>
    <row r="592" s="14" customFormat="1">
      <c r="A592" s="14"/>
      <c r="B592" s="256"/>
      <c r="C592" s="257"/>
      <c r="D592" s="239" t="s">
        <v>150</v>
      </c>
      <c r="E592" s="258" t="s">
        <v>1</v>
      </c>
      <c r="F592" s="259" t="s">
        <v>680</v>
      </c>
      <c r="G592" s="257"/>
      <c r="H592" s="260">
        <v>9.6199999999999992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150</v>
      </c>
      <c r="AU592" s="266" t="s">
        <v>82</v>
      </c>
      <c r="AV592" s="14" t="s">
        <v>82</v>
      </c>
      <c r="AW592" s="14" t="s">
        <v>30</v>
      </c>
      <c r="AX592" s="14" t="s">
        <v>73</v>
      </c>
      <c r="AY592" s="266" t="s">
        <v>137</v>
      </c>
    </row>
    <row r="593" s="14" customFormat="1">
      <c r="A593" s="14"/>
      <c r="B593" s="256"/>
      <c r="C593" s="257"/>
      <c r="D593" s="239" t="s">
        <v>150</v>
      </c>
      <c r="E593" s="258" t="s">
        <v>1</v>
      </c>
      <c r="F593" s="259" t="s">
        <v>681</v>
      </c>
      <c r="G593" s="257"/>
      <c r="H593" s="260">
        <v>9.6199999999999992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150</v>
      </c>
      <c r="AU593" s="266" t="s">
        <v>82</v>
      </c>
      <c r="AV593" s="14" t="s">
        <v>82</v>
      </c>
      <c r="AW593" s="14" t="s">
        <v>30</v>
      </c>
      <c r="AX593" s="14" t="s">
        <v>73</v>
      </c>
      <c r="AY593" s="266" t="s">
        <v>137</v>
      </c>
    </row>
    <row r="594" s="14" customFormat="1">
      <c r="A594" s="14"/>
      <c r="B594" s="256"/>
      <c r="C594" s="257"/>
      <c r="D594" s="239" t="s">
        <v>150</v>
      </c>
      <c r="E594" s="258" t="s">
        <v>1</v>
      </c>
      <c r="F594" s="259" t="s">
        <v>682</v>
      </c>
      <c r="G594" s="257"/>
      <c r="H594" s="260">
        <v>9.6199999999999992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150</v>
      </c>
      <c r="AU594" s="266" t="s">
        <v>82</v>
      </c>
      <c r="AV594" s="14" t="s">
        <v>82</v>
      </c>
      <c r="AW594" s="14" t="s">
        <v>30</v>
      </c>
      <c r="AX594" s="14" t="s">
        <v>73</v>
      </c>
      <c r="AY594" s="266" t="s">
        <v>137</v>
      </c>
    </row>
    <row r="595" s="14" customFormat="1">
      <c r="A595" s="14"/>
      <c r="B595" s="256"/>
      <c r="C595" s="257"/>
      <c r="D595" s="239" t="s">
        <v>150</v>
      </c>
      <c r="E595" s="258" t="s">
        <v>1</v>
      </c>
      <c r="F595" s="259" t="s">
        <v>683</v>
      </c>
      <c r="G595" s="257"/>
      <c r="H595" s="260">
        <v>9.6199999999999992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150</v>
      </c>
      <c r="AU595" s="266" t="s">
        <v>82</v>
      </c>
      <c r="AV595" s="14" t="s">
        <v>82</v>
      </c>
      <c r="AW595" s="14" t="s">
        <v>30</v>
      </c>
      <c r="AX595" s="14" t="s">
        <v>73</v>
      </c>
      <c r="AY595" s="266" t="s">
        <v>137</v>
      </c>
    </row>
    <row r="596" s="13" customFormat="1">
      <c r="A596" s="13"/>
      <c r="B596" s="246"/>
      <c r="C596" s="247"/>
      <c r="D596" s="239" t="s">
        <v>150</v>
      </c>
      <c r="E596" s="248" t="s">
        <v>1</v>
      </c>
      <c r="F596" s="249" t="s">
        <v>684</v>
      </c>
      <c r="G596" s="247"/>
      <c r="H596" s="248" t="s">
        <v>1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5" t="s">
        <v>150</v>
      </c>
      <c r="AU596" s="255" t="s">
        <v>82</v>
      </c>
      <c r="AV596" s="13" t="s">
        <v>80</v>
      </c>
      <c r="AW596" s="13" t="s">
        <v>30</v>
      </c>
      <c r="AX596" s="13" t="s">
        <v>73</v>
      </c>
      <c r="AY596" s="255" t="s">
        <v>137</v>
      </c>
    </row>
    <row r="597" s="14" customFormat="1">
      <c r="A597" s="14"/>
      <c r="B597" s="256"/>
      <c r="C597" s="257"/>
      <c r="D597" s="239" t="s">
        <v>150</v>
      </c>
      <c r="E597" s="258" t="s">
        <v>1</v>
      </c>
      <c r="F597" s="259" t="s">
        <v>685</v>
      </c>
      <c r="G597" s="257"/>
      <c r="H597" s="260">
        <v>16.5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150</v>
      </c>
      <c r="AU597" s="266" t="s">
        <v>82</v>
      </c>
      <c r="AV597" s="14" t="s">
        <v>82</v>
      </c>
      <c r="AW597" s="14" t="s">
        <v>30</v>
      </c>
      <c r="AX597" s="14" t="s">
        <v>73</v>
      </c>
      <c r="AY597" s="266" t="s">
        <v>137</v>
      </c>
    </row>
    <row r="598" s="14" customFormat="1">
      <c r="A598" s="14"/>
      <c r="B598" s="256"/>
      <c r="C598" s="257"/>
      <c r="D598" s="239" t="s">
        <v>150</v>
      </c>
      <c r="E598" s="258" t="s">
        <v>1</v>
      </c>
      <c r="F598" s="259" t="s">
        <v>686</v>
      </c>
      <c r="G598" s="257"/>
      <c r="H598" s="260">
        <v>16.5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150</v>
      </c>
      <c r="AU598" s="266" t="s">
        <v>82</v>
      </c>
      <c r="AV598" s="14" t="s">
        <v>82</v>
      </c>
      <c r="AW598" s="14" t="s">
        <v>30</v>
      </c>
      <c r="AX598" s="14" t="s">
        <v>73</v>
      </c>
      <c r="AY598" s="266" t="s">
        <v>137</v>
      </c>
    </row>
    <row r="599" s="13" customFormat="1">
      <c r="A599" s="13"/>
      <c r="B599" s="246"/>
      <c r="C599" s="247"/>
      <c r="D599" s="239" t="s">
        <v>150</v>
      </c>
      <c r="E599" s="248" t="s">
        <v>1</v>
      </c>
      <c r="F599" s="249" t="s">
        <v>687</v>
      </c>
      <c r="G599" s="247"/>
      <c r="H599" s="248" t="s">
        <v>1</v>
      </c>
      <c r="I599" s="250"/>
      <c r="J599" s="247"/>
      <c r="K599" s="247"/>
      <c r="L599" s="251"/>
      <c r="M599" s="252"/>
      <c r="N599" s="253"/>
      <c r="O599" s="253"/>
      <c r="P599" s="253"/>
      <c r="Q599" s="253"/>
      <c r="R599" s="253"/>
      <c r="S599" s="253"/>
      <c r="T599" s="25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5" t="s">
        <v>150</v>
      </c>
      <c r="AU599" s="255" t="s">
        <v>82</v>
      </c>
      <c r="AV599" s="13" t="s">
        <v>80</v>
      </c>
      <c r="AW599" s="13" t="s">
        <v>30</v>
      </c>
      <c r="AX599" s="13" t="s">
        <v>73</v>
      </c>
      <c r="AY599" s="255" t="s">
        <v>137</v>
      </c>
    </row>
    <row r="600" s="14" customFormat="1">
      <c r="A600" s="14"/>
      <c r="B600" s="256"/>
      <c r="C600" s="257"/>
      <c r="D600" s="239" t="s">
        <v>150</v>
      </c>
      <c r="E600" s="258" t="s">
        <v>1</v>
      </c>
      <c r="F600" s="259" t="s">
        <v>688</v>
      </c>
      <c r="G600" s="257"/>
      <c r="H600" s="260">
        <v>4.5999999999999996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150</v>
      </c>
      <c r="AU600" s="266" t="s">
        <v>82</v>
      </c>
      <c r="AV600" s="14" t="s">
        <v>82</v>
      </c>
      <c r="AW600" s="14" t="s">
        <v>30</v>
      </c>
      <c r="AX600" s="14" t="s">
        <v>73</v>
      </c>
      <c r="AY600" s="266" t="s">
        <v>137</v>
      </c>
    </row>
    <row r="601" s="14" customFormat="1">
      <c r="A601" s="14"/>
      <c r="B601" s="256"/>
      <c r="C601" s="257"/>
      <c r="D601" s="239" t="s">
        <v>150</v>
      </c>
      <c r="E601" s="258" t="s">
        <v>1</v>
      </c>
      <c r="F601" s="259" t="s">
        <v>689</v>
      </c>
      <c r="G601" s="257"/>
      <c r="H601" s="260">
        <v>4.5999999999999996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150</v>
      </c>
      <c r="AU601" s="266" t="s">
        <v>82</v>
      </c>
      <c r="AV601" s="14" t="s">
        <v>82</v>
      </c>
      <c r="AW601" s="14" t="s">
        <v>30</v>
      </c>
      <c r="AX601" s="14" t="s">
        <v>73</v>
      </c>
      <c r="AY601" s="266" t="s">
        <v>137</v>
      </c>
    </row>
    <row r="602" s="13" customFormat="1">
      <c r="A602" s="13"/>
      <c r="B602" s="246"/>
      <c r="C602" s="247"/>
      <c r="D602" s="239" t="s">
        <v>150</v>
      </c>
      <c r="E602" s="248" t="s">
        <v>1</v>
      </c>
      <c r="F602" s="249" t="s">
        <v>690</v>
      </c>
      <c r="G602" s="247"/>
      <c r="H602" s="248" t="s">
        <v>1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5" t="s">
        <v>150</v>
      </c>
      <c r="AU602" s="255" t="s">
        <v>82</v>
      </c>
      <c r="AV602" s="13" t="s">
        <v>80</v>
      </c>
      <c r="AW602" s="13" t="s">
        <v>30</v>
      </c>
      <c r="AX602" s="13" t="s">
        <v>73</v>
      </c>
      <c r="AY602" s="255" t="s">
        <v>137</v>
      </c>
    </row>
    <row r="603" s="14" customFormat="1">
      <c r="A603" s="14"/>
      <c r="B603" s="256"/>
      <c r="C603" s="257"/>
      <c r="D603" s="239" t="s">
        <v>150</v>
      </c>
      <c r="E603" s="258" t="s">
        <v>1</v>
      </c>
      <c r="F603" s="259" t="s">
        <v>691</v>
      </c>
      <c r="G603" s="257"/>
      <c r="H603" s="260">
        <v>2.3999999999999999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150</v>
      </c>
      <c r="AU603" s="266" t="s">
        <v>82</v>
      </c>
      <c r="AV603" s="14" t="s">
        <v>82</v>
      </c>
      <c r="AW603" s="14" t="s">
        <v>30</v>
      </c>
      <c r="AX603" s="14" t="s">
        <v>73</v>
      </c>
      <c r="AY603" s="266" t="s">
        <v>137</v>
      </c>
    </row>
    <row r="604" s="13" customFormat="1">
      <c r="A604" s="13"/>
      <c r="B604" s="246"/>
      <c r="C604" s="247"/>
      <c r="D604" s="239" t="s">
        <v>150</v>
      </c>
      <c r="E604" s="248" t="s">
        <v>1</v>
      </c>
      <c r="F604" s="249" t="s">
        <v>733</v>
      </c>
      <c r="G604" s="247"/>
      <c r="H604" s="248" t="s">
        <v>1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5" t="s">
        <v>150</v>
      </c>
      <c r="AU604" s="255" t="s">
        <v>82</v>
      </c>
      <c r="AV604" s="13" t="s">
        <v>80</v>
      </c>
      <c r="AW604" s="13" t="s">
        <v>30</v>
      </c>
      <c r="AX604" s="13" t="s">
        <v>73</v>
      </c>
      <c r="AY604" s="255" t="s">
        <v>137</v>
      </c>
    </row>
    <row r="605" s="14" customFormat="1">
      <c r="A605" s="14"/>
      <c r="B605" s="256"/>
      <c r="C605" s="257"/>
      <c r="D605" s="239" t="s">
        <v>150</v>
      </c>
      <c r="E605" s="258" t="s">
        <v>1</v>
      </c>
      <c r="F605" s="259" t="s">
        <v>734</v>
      </c>
      <c r="G605" s="257"/>
      <c r="H605" s="260">
        <v>295.18000000000001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150</v>
      </c>
      <c r="AU605" s="266" t="s">
        <v>82</v>
      </c>
      <c r="AV605" s="14" t="s">
        <v>82</v>
      </c>
      <c r="AW605" s="14" t="s">
        <v>30</v>
      </c>
      <c r="AX605" s="14" t="s">
        <v>73</v>
      </c>
      <c r="AY605" s="266" t="s">
        <v>137</v>
      </c>
    </row>
    <row r="606" s="15" customFormat="1">
      <c r="A606" s="15"/>
      <c r="B606" s="267"/>
      <c r="C606" s="268"/>
      <c r="D606" s="239" t="s">
        <v>150</v>
      </c>
      <c r="E606" s="269" t="s">
        <v>1</v>
      </c>
      <c r="F606" s="270" t="s">
        <v>153</v>
      </c>
      <c r="G606" s="268"/>
      <c r="H606" s="271">
        <v>440.36000000000001</v>
      </c>
      <c r="I606" s="272"/>
      <c r="J606" s="268"/>
      <c r="K606" s="268"/>
      <c r="L606" s="273"/>
      <c r="M606" s="274"/>
      <c r="N606" s="275"/>
      <c r="O606" s="275"/>
      <c r="P606" s="275"/>
      <c r="Q606" s="275"/>
      <c r="R606" s="275"/>
      <c r="S606" s="275"/>
      <c r="T606" s="276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7" t="s">
        <v>150</v>
      </c>
      <c r="AU606" s="277" t="s">
        <v>82</v>
      </c>
      <c r="AV606" s="15" t="s">
        <v>144</v>
      </c>
      <c r="AW606" s="15" t="s">
        <v>30</v>
      </c>
      <c r="AX606" s="15" t="s">
        <v>80</v>
      </c>
      <c r="AY606" s="277" t="s">
        <v>137</v>
      </c>
    </row>
    <row r="607" s="2" customFormat="1" ht="21.75" customHeight="1">
      <c r="A607" s="38"/>
      <c r="B607" s="39"/>
      <c r="C607" s="278" t="s">
        <v>735</v>
      </c>
      <c r="D607" s="278" t="s">
        <v>166</v>
      </c>
      <c r="E607" s="279" t="s">
        <v>736</v>
      </c>
      <c r="F607" s="280" t="s">
        <v>737</v>
      </c>
      <c r="G607" s="281" t="s">
        <v>176</v>
      </c>
      <c r="H607" s="282">
        <v>13.647</v>
      </c>
      <c r="I607" s="283"/>
      <c r="J607" s="284">
        <f>ROUND(I607*H607,2)</f>
        <v>0</v>
      </c>
      <c r="K607" s="280" t="s">
        <v>143</v>
      </c>
      <c r="L607" s="285"/>
      <c r="M607" s="286" t="s">
        <v>1</v>
      </c>
      <c r="N607" s="287" t="s">
        <v>38</v>
      </c>
      <c r="O607" s="91"/>
      <c r="P607" s="235">
        <f>O607*H607</f>
        <v>0</v>
      </c>
      <c r="Q607" s="235">
        <v>0.55000000000000004</v>
      </c>
      <c r="R607" s="235">
        <f>Q607*H607</f>
        <v>7.5058500000000006</v>
      </c>
      <c r="S607" s="235">
        <v>0</v>
      </c>
      <c r="T607" s="236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37" t="s">
        <v>383</v>
      </c>
      <c r="AT607" s="237" t="s">
        <v>166</v>
      </c>
      <c r="AU607" s="237" t="s">
        <v>82</v>
      </c>
      <c r="AY607" s="17" t="s">
        <v>137</v>
      </c>
      <c r="BE607" s="238">
        <f>IF(N607="základní",J607,0)</f>
        <v>0</v>
      </c>
      <c r="BF607" s="238">
        <f>IF(N607="snížená",J607,0)</f>
        <v>0</v>
      </c>
      <c r="BG607" s="238">
        <f>IF(N607="zákl. přenesená",J607,0)</f>
        <v>0</v>
      </c>
      <c r="BH607" s="238">
        <f>IF(N607="sníž. přenesená",J607,0)</f>
        <v>0</v>
      </c>
      <c r="BI607" s="238">
        <f>IF(N607="nulová",J607,0)</f>
        <v>0</v>
      </c>
      <c r="BJ607" s="17" t="s">
        <v>80</v>
      </c>
      <c r="BK607" s="238">
        <f>ROUND(I607*H607,2)</f>
        <v>0</v>
      </c>
      <c r="BL607" s="17" t="s">
        <v>262</v>
      </c>
      <c r="BM607" s="237" t="s">
        <v>738</v>
      </c>
    </row>
    <row r="608" s="2" customFormat="1">
      <c r="A608" s="38"/>
      <c r="B608" s="39"/>
      <c r="C608" s="40"/>
      <c r="D608" s="239" t="s">
        <v>146</v>
      </c>
      <c r="E608" s="40"/>
      <c r="F608" s="240" t="s">
        <v>737</v>
      </c>
      <c r="G608" s="40"/>
      <c r="H608" s="40"/>
      <c r="I608" s="241"/>
      <c r="J608" s="40"/>
      <c r="K608" s="40"/>
      <c r="L608" s="44"/>
      <c r="M608" s="242"/>
      <c r="N608" s="243"/>
      <c r="O608" s="91"/>
      <c r="P608" s="91"/>
      <c r="Q608" s="91"/>
      <c r="R608" s="91"/>
      <c r="S608" s="91"/>
      <c r="T608" s="92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T608" s="17" t="s">
        <v>146</v>
      </c>
      <c r="AU608" s="17" t="s">
        <v>82</v>
      </c>
    </row>
    <row r="609" s="13" customFormat="1">
      <c r="A609" s="13"/>
      <c r="B609" s="246"/>
      <c r="C609" s="247"/>
      <c r="D609" s="239" t="s">
        <v>150</v>
      </c>
      <c r="E609" s="248" t="s">
        <v>1</v>
      </c>
      <c r="F609" s="249" t="s">
        <v>564</v>
      </c>
      <c r="G609" s="247"/>
      <c r="H609" s="248" t="s">
        <v>1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5" t="s">
        <v>150</v>
      </c>
      <c r="AU609" s="255" t="s">
        <v>82</v>
      </c>
      <c r="AV609" s="13" t="s">
        <v>80</v>
      </c>
      <c r="AW609" s="13" t="s">
        <v>30</v>
      </c>
      <c r="AX609" s="13" t="s">
        <v>73</v>
      </c>
      <c r="AY609" s="255" t="s">
        <v>137</v>
      </c>
    </row>
    <row r="610" s="13" customFormat="1">
      <c r="A610" s="13"/>
      <c r="B610" s="246"/>
      <c r="C610" s="247"/>
      <c r="D610" s="239" t="s">
        <v>150</v>
      </c>
      <c r="E610" s="248" t="s">
        <v>1</v>
      </c>
      <c r="F610" s="249" t="s">
        <v>666</v>
      </c>
      <c r="G610" s="247"/>
      <c r="H610" s="248" t="s">
        <v>1</v>
      </c>
      <c r="I610" s="250"/>
      <c r="J610" s="247"/>
      <c r="K610" s="247"/>
      <c r="L610" s="251"/>
      <c r="M610" s="252"/>
      <c r="N610" s="253"/>
      <c r="O610" s="253"/>
      <c r="P610" s="253"/>
      <c r="Q610" s="253"/>
      <c r="R610" s="253"/>
      <c r="S610" s="253"/>
      <c r="T610" s="25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5" t="s">
        <v>150</v>
      </c>
      <c r="AU610" s="255" t="s">
        <v>82</v>
      </c>
      <c r="AV610" s="13" t="s">
        <v>80</v>
      </c>
      <c r="AW610" s="13" t="s">
        <v>30</v>
      </c>
      <c r="AX610" s="13" t="s">
        <v>73</v>
      </c>
      <c r="AY610" s="255" t="s">
        <v>137</v>
      </c>
    </row>
    <row r="611" s="14" customFormat="1">
      <c r="A611" s="14"/>
      <c r="B611" s="256"/>
      <c r="C611" s="257"/>
      <c r="D611" s="239" t="s">
        <v>150</v>
      </c>
      <c r="E611" s="258" t="s">
        <v>1</v>
      </c>
      <c r="F611" s="259" t="s">
        <v>739</v>
      </c>
      <c r="G611" s="257"/>
      <c r="H611" s="260">
        <v>0.063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6" t="s">
        <v>150</v>
      </c>
      <c r="AU611" s="266" t="s">
        <v>82</v>
      </c>
      <c r="AV611" s="14" t="s">
        <v>82</v>
      </c>
      <c r="AW611" s="14" t="s">
        <v>30</v>
      </c>
      <c r="AX611" s="14" t="s">
        <v>73</v>
      </c>
      <c r="AY611" s="266" t="s">
        <v>137</v>
      </c>
    </row>
    <row r="612" s="14" customFormat="1">
      <c r="A612" s="14"/>
      <c r="B612" s="256"/>
      <c r="C612" s="257"/>
      <c r="D612" s="239" t="s">
        <v>150</v>
      </c>
      <c r="E612" s="258" t="s">
        <v>1</v>
      </c>
      <c r="F612" s="259" t="s">
        <v>740</v>
      </c>
      <c r="G612" s="257"/>
      <c r="H612" s="260">
        <v>0.063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6" t="s">
        <v>150</v>
      </c>
      <c r="AU612" s="266" t="s">
        <v>82</v>
      </c>
      <c r="AV612" s="14" t="s">
        <v>82</v>
      </c>
      <c r="AW612" s="14" t="s">
        <v>30</v>
      </c>
      <c r="AX612" s="14" t="s">
        <v>73</v>
      </c>
      <c r="AY612" s="266" t="s">
        <v>137</v>
      </c>
    </row>
    <row r="613" s="14" customFormat="1">
      <c r="A613" s="14"/>
      <c r="B613" s="256"/>
      <c r="C613" s="257"/>
      <c r="D613" s="239" t="s">
        <v>150</v>
      </c>
      <c r="E613" s="258" t="s">
        <v>1</v>
      </c>
      <c r="F613" s="259" t="s">
        <v>741</v>
      </c>
      <c r="G613" s="257"/>
      <c r="H613" s="260">
        <v>0.063</v>
      </c>
      <c r="I613" s="261"/>
      <c r="J613" s="257"/>
      <c r="K613" s="257"/>
      <c r="L613" s="262"/>
      <c r="M613" s="263"/>
      <c r="N613" s="264"/>
      <c r="O613" s="264"/>
      <c r="P613" s="264"/>
      <c r="Q613" s="264"/>
      <c r="R613" s="264"/>
      <c r="S613" s="264"/>
      <c r="T613" s="26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6" t="s">
        <v>150</v>
      </c>
      <c r="AU613" s="266" t="s">
        <v>82</v>
      </c>
      <c r="AV613" s="14" t="s">
        <v>82</v>
      </c>
      <c r="AW613" s="14" t="s">
        <v>30</v>
      </c>
      <c r="AX613" s="14" t="s">
        <v>73</v>
      </c>
      <c r="AY613" s="266" t="s">
        <v>137</v>
      </c>
    </row>
    <row r="614" s="14" customFormat="1">
      <c r="A614" s="14"/>
      <c r="B614" s="256"/>
      <c r="C614" s="257"/>
      <c r="D614" s="239" t="s">
        <v>150</v>
      </c>
      <c r="E614" s="258" t="s">
        <v>1</v>
      </c>
      <c r="F614" s="259" t="s">
        <v>742</v>
      </c>
      <c r="G614" s="257"/>
      <c r="H614" s="260">
        <v>0.30499999999999999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150</v>
      </c>
      <c r="AU614" s="266" t="s">
        <v>82</v>
      </c>
      <c r="AV614" s="14" t="s">
        <v>82</v>
      </c>
      <c r="AW614" s="14" t="s">
        <v>30</v>
      </c>
      <c r="AX614" s="14" t="s">
        <v>73</v>
      </c>
      <c r="AY614" s="266" t="s">
        <v>137</v>
      </c>
    </row>
    <row r="615" s="14" customFormat="1">
      <c r="A615" s="14"/>
      <c r="B615" s="256"/>
      <c r="C615" s="257"/>
      <c r="D615" s="239" t="s">
        <v>150</v>
      </c>
      <c r="E615" s="258" t="s">
        <v>1</v>
      </c>
      <c r="F615" s="259" t="s">
        <v>743</v>
      </c>
      <c r="G615" s="257"/>
      <c r="H615" s="260">
        <v>0.063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150</v>
      </c>
      <c r="AU615" s="266" t="s">
        <v>82</v>
      </c>
      <c r="AV615" s="14" t="s">
        <v>82</v>
      </c>
      <c r="AW615" s="14" t="s">
        <v>30</v>
      </c>
      <c r="AX615" s="14" t="s">
        <v>73</v>
      </c>
      <c r="AY615" s="266" t="s">
        <v>137</v>
      </c>
    </row>
    <row r="616" s="14" customFormat="1">
      <c r="A616" s="14"/>
      <c r="B616" s="256"/>
      <c r="C616" s="257"/>
      <c r="D616" s="239" t="s">
        <v>150</v>
      </c>
      <c r="E616" s="258" t="s">
        <v>1</v>
      </c>
      <c r="F616" s="259" t="s">
        <v>744</v>
      </c>
      <c r="G616" s="257"/>
      <c r="H616" s="260">
        <v>0.063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150</v>
      </c>
      <c r="AU616" s="266" t="s">
        <v>82</v>
      </c>
      <c r="AV616" s="14" t="s">
        <v>82</v>
      </c>
      <c r="AW616" s="14" t="s">
        <v>30</v>
      </c>
      <c r="AX616" s="14" t="s">
        <v>73</v>
      </c>
      <c r="AY616" s="266" t="s">
        <v>137</v>
      </c>
    </row>
    <row r="617" s="14" customFormat="1">
      <c r="A617" s="14"/>
      <c r="B617" s="256"/>
      <c r="C617" s="257"/>
      <c r="D617" s="239" t="s">
        <v>150</v>
      </c>
      <c r="E617" s="258" t="s">
        <v>1</v>
      </c>
      <c r="F617" s="259" t="s">
        <v>745</v>
      </c>
      <c r="G617" s="257"/>
      <c r="H617" s="260">
        <v>0.032000000000000001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150</v>
      </c>
      <c r="AU617" s="266" t="s">
        <v>82</v>
      </c>
      <c r="AV617" s="14" t="s">
        <v>82</v>
      </c>
      <c r="AW617" s="14" t="s">
        <v>30</v>
      </c>
      <c r="AX617" s="14" t="s">
        <v>73</v>
      </c>
      <c r="AY617" s="266" t="s">
        <v>137</v>
      </c>
    </row>
    <row r="618" s="14" customFormat="1">
      <c r="A618" s="14"/>
      <c r="B618" s="256"/>
      <c r="C618" s="257"/>
      <c r="D618" s="239" t="s">
        <v>150</v>
      </c>
      <c r="E618" s="258" t="s">
        <v>1</v>
      </c>
      <c r="F618" s="259" t="s">
        <v>746</v>
      </c>
      <c r="G618" s="257"/>
      <c r="H618" s="260">
        <v>0.063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150</v>
      </c>
      <c r="AU618" s="266" t="s">
        <v>82</v>
      </c>
      <c r="AV618" s="14" t="s">
        <v>82</v>
      </c>
      <c r="AW618" s="14" t="s">
        <v>30</v>
      </c>
      <c r="AX618" s="14" t="s">
        <v>73</v>
      </c>
      <c r="AY618" s="266" t="s">
        <v>137</v>
      </c>
    </row>
    <row r="619" s="14" customFormat="1">
      <c r="A619" s="14"/>
      <c r="B619" s="256"/>
      <c r="C619" s="257"/>
      <c r="D619" s="239" t="s">
        <v>150</v>
      </c>
      <c r="E619" s="258" t="s">
        <v>1</v>
      </c>
      <c r="F619" s="259" t="s">
        <v>747</v>
      </c>
      <c r="G619" s="257"/>
      <c r="H619" s="260">
        <v>0.063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150</v>
      </c>
      <c r="AU619" s="266" t="s">
        <v>82</v>
      </c>
      <c r="AV619" s="14" t="s">
        <v>82</v>
      </c>
      <c r="AW619" s="14" t="s">
        <v>30</v>
      </c>
      <c r="AX619" s="14" t="s">
        <v>73</v>
      </c>
      <c r="AY619" s="266" t="s">
        <v>137</v>
      </c>
    </row>
    <row r="620" s="14" customFormat="1">
      <c r="A620" s="14"/>
      <c r="B620" s="256"/>
      <c r="C620" s="257"/>
      <c r="D620" s="239" t="s">
        <v>150</v>
      </c>
      <c r="E620" s="258" t="s">
        <v>1</v>
      </c>
      <c r="F620" s="259" t="s">
        <v>748</v>
      </c>
      <c r="G620" s="257"/>
      <c r="H620" s="260">
        <v>0.30499999999999999</v>
      </c>
      <c r="I620" s="261"/>
      <c r="J620" s="257"/>
      <c r="K620" s="257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150</v>
      </c>
      <c r="AU620" s="266" t="s">
        <v>82</v>
      </c>
      <c r="AV620" s="14" t="s">
        <v>82</v>
      </c>
      <c r="AW620" s="14" t="s">
        <v>30</v>
      </c>
      <c r="AX620" s="14" t="s">
        <v>73</v>
      </c>
      <c r="AY620" s="266" t="s">
        <v>137</v>
      </c>
    </row>
    <row r="621" s="14" customFormat="1">
      <c r="A621" s="14"/>
      <c r="B621" s="256"/>
      <c r="C621" s="257"/>
      <c r="D621" s="239" t="s">
        <v>150</v>
      </c>
      <c r="E621" s="258" t="s">
        <v>1</v>
      </c>
      <c r="F621" s="259" t="s">
        <v>749</v>
      </c>
      <c r="G621" s="257"/>
      <c r="H621" s="260">
        <v>0.30499999999999999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150</v>
      </c>
      <c r="AU621" s="266" t="s">
        <v>82</v>
      </c>
      <c r="AV621" s="14" t="s">
        <v>82</v>
      </c>
      <c r="AW621" s="14" t="s">
        <v>30</v>
      </c>
      <c r="AX621" s="14" t="s">
        <v>73</v>
      </c>
      <c r="AY621" s="266" t="s">
        <v>137</v>
      </c>
    </row>
    <row r="622" s="14" customFormat="1">
      <c r="A622" s="14"/>
      <c r="B622" s="256"/>
      <c r="C622" s="257"/>
      <c r="D622" s="239" t="s">
        <v>150</v>
      </c>
      <c r="E622" s="258" t="s">
        <v>1</v>
      </c>
      <c r="F622" s="259" t="s">
        <v>750</v>
      </c>
      <c r="G622" s="257"/>
      <c r="H622" s="260">
        <v>0.27300000000000002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150</v>
      </c>
      <c r="AU622" s="266" t="s">
        <v>82</v>
      </c>
      <c r="AV622" s="14" t="s">
        <v>82</v>
      </c>
      <c r="AW622" s="14" t="s">
        <v>30</v>
      </c>
      <c r="AX622" s="14" t="s">
        <v>73</v>
      </c>
      <c r="AY622" s="266" t="s">
        <v>137</v>
      </c>
    </row>
    <row r="623" s="14" customFormat="1">
      <c r="A623" s="14"/>
      <c r="B623" s="256"/>
      <c r="C623" s="257"/>
      <c r="D623" s="239" t="s">
        <v>150</v>
      </c>
      <c r="E623" s="258" t="s">
        <v>1</v>
      </c>
      <c r="F623" s="259" t="s">
        <v>751</v>
      </c>
      <c r="G623" s="257"/>
      <c r="H623" s="260">
        <v>0.30499999999999999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150</v>
      </c>
      <c r="AU623" s="266" t="s">
        <v>82</v>
      </c>
      <c r="AV623" s="14" t="s">
        <v>82</v>
      </c>
      <c r="AW623" s="14" t="s">
        <v>30</v>
      </c>
      <c r="AX623" s="14" t="s">
        <v>73</v>
      </c>
      <c r="AY623" s="266" t="s">
        <v>137</v>
      </c>
    </row>
    <row r="624" s="14" customFormat="1">
      <c r="A624" s="14"/>
      <c r="B624" s="256"/>
      <c r="C624" s="257"/>
      <c r="D624" s="239" t="s">
        <v>150</v>
      </c>
      <c r="E624" s="258" t="s">
        <v>1</v>
      </c>
      <c r="F624" s="259" t="s">
        <v>752</v>
      </c>
      <c r="G624" s="257"/>
      <c r="H624" s="260">
        <v>0.30499999999999999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150</v>
      </c>
      <c r="AU624" s="266" t="s">
        <v>82</v>
      </c>
      <c r="AV624" s="14" t="s">
        <v>82</v>
      </c>
      <c r="AW624" s="14" t="s">
        <v>30</v>
      </c>
      <c r="AX624" s="14" t="s">
        <v>73</v>
      </c>
      <c r="AY624" s="266" t="s">
        <v>137</v>
      </c>
    </row>
    <row r="625" s="14" customFormat="1">
      <c r="A625" s="14"/>
      <c r="B625" s="256"/>
      <c r="C625" s="257"/>
      <c r="D625" s="239" t="s">
        <v>150</v>
      </c>
      <c r="E625" s="258" t="s">
        <v>1</v>
      </c>
      <c r="F625" s="259" t="s">
        <v>753</v>
      </c>
      <c r="G625" s="257"/>
      <c r="H625" s="260">
        <v>0.30499999999999999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150</v>
      </c>
      <c r="AU625" s="266" t="s">
        <v>82</v>
      </c>
      <c r="AV625" s="14" t="s">
        <v>82</v>
      </c>
      <c r="AW625" s="14" t="s">
        <v>30</v>
      </c>
      <c r="AX625" s="14" t="s">
        <v>73</v>
      </c>
      <c r="AY625" s="266" t="s">
        <v>137</v>
      </c>
    </row>
    <row r="626" s="14" customFormat="1">
      <c r="A626" s="14"/>
      <c r="B626" s="256"/>
      <c r="C626" s="257"/>
      <c r="D626" s="239" t="s">
        <v>150</v>
      </c>
      <c r="E626" s="258" t="s">
        <v>1</v>
      </c>
      <c r="F626" s="259" t="s">
        <v>754</v>
      </c>
      <c r="G626" s="257"/>
      <c r="H626" s="260">
        <v>0.30499999999999999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150</v>
      </c>
      <c r="AU626" s="266" t="s">
        <v>82</v>
      </c>
      <c r="AV626" s="14" t="s">
        <v>82</v>
      </c>
      <c r="AW626" s="14" t="s">
        <v>30</v>
      </c>
      <c r="AX626" s="14" t="s">
        <v>73</v>
      </c>
      <c r="AY626" s="266" t="s">
        <v>137</v>
      </c>
    </row>
    <row r="627" s="14" customFormat="1">
      <c r="A627" s="14"/>
      <c r="B627" s="256"/>
      <c r="C627" s="257"/>
      <c r="D627" s="239" t="s">
        <v>150</v>
      </c>
      <c r="E627" s="258" t="s">
        <v>1</v>
      </c>
      <c r="F627" s="259" t="s">
        <v>755</v>
      </c>
      <c r="G627" s="257"/>
      <c r="H627" s="260">
        <v>0.30499999999999999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150</v>
      </c>
      <c r="AU627" s="266" t="s">
        <v>82</v>
      </c>
      <c r="AV627" s="14" t="s">
        <v>82</v>
      </c>
      <c r="AW627" s="14" t="s">
        <v>30</v>
      </c>
      <c r="AX627" s="14" t="s">
        <v>73</v>
      </c>
      <c r="AY627" s="266" t="s">
        <v>137</v>
      </c>
    </row>
    <row r="628" s="13" customFormat="1">
      <c r="A628" s="13"/>
      <c r="B628" s="246"/>
      <c r="C628" s="247"/>
      <c r="D628" s="239" t="s">
        <v>150</v>
      </c>
      <c r="E628" s="248" t="s">
        <v>1</v>
      </c>
      <c r="F628" s="249" t="s">
        <v>684</v>
      </c>
      <c r="G628" s="247"/>
      <c r="H628" s="248" t="s">
        <v>1</v>
      </c>
      <c r="I628" s="250"/>
      <c r="J628" s="247"/>
      <c r="K628" s="247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150</v>
      </c>
      <c r="AU628" s="255" t="s">
        <v>82</v>
      </c>
      <c r="AV628" s="13" t="s">
        <v>80</v>
      </c>
      <c r="AW628" s="13" t="s">
        <v>30</v>
      </c>
      <c r="AX628" s="13" t="s">
        <v>73</v>
      </c>
      <c r="AY628" s="255" t="s">
        <v>137</v>
      </c>
    </row>
    <row r="629" s="14" customFormat="1">
      <c r="A629" s="14"/>
      <c r="B629" s="256"/>
      <c r="C629" s="257"/>
      <c r="D629" s="239" t="s">
        <v>150</v>
      </c>
      <c r="E629" s="258" t="s">
        <v>1</v>
      </c>
      <c r="F629" s="259" t="s">
        <v>756</v>
      </c>
      <c r="G629" s="257"/>
      <c r="H629" s="260">
        <v>0.42499999999999999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6" t="s">
        <v>150</v>
      </c>
      <c r="AU629" s="266" t="s">
        <v>82</v>
      </c>
      <c r="AV629" s="14" t="s">
        <v>82</v>
      </c>
      <c r="AW629" s="14" t="s">
        <v>30</v>
      </c>
      <c r="AX629" s="14" t="s">
        <v>73</v>
      </c>
      <c r="AY629" s="266" t="s">
        <v>137</v>
      </c>
    </row>
    <row r="630" s="14" customFormat="1">
      <c r="A630" s="14"/>
      <c r="B630" s="256"/>
      <c r="C630" s="257"/>
      <c r="D630" s="239" t="s">
        <v>150</v>
      </c>
      <c r="E630" s="258" t="s">
        <v>1</v>
      </c>
      <c r="F630" s="259" t="s">
        <v>757</v>
      </c>
      <c r="G630" s="257"/>
      <c r="H630" s="260">
        <v>0.42499999999999999</v>
      </c>
      <c r="I630" s="261"/>
      <c r="J630" s="257"/>
      <c r="K630" s="257"/>
      <c r="L630" s="262"/>
      <c r="M630" s="263"/>
      <c r="N630" s="264"/>
      <c r="O630" s="264"/>
      <c r="P630" s="264"/>
      <c r="Q630" s="264"/>
      <c r="R630" s="264"/>
      <c r="S630" s="264"/>
      <c r="T630" s="26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6" t="s">
        <v>150</v>
      </c>
      <c r="AU630" s="266" t="s">
        <v>82</v>
      </c>
      <c r="AV630" s="14" t="s">
        <v>82</v>
      </c>
      <c r="AW630" s="14" t="s">
        <v>30</v>
      </c>
      <c r="AX630" s="14" t="s">
        <v>73</v>
      </c>
      <c r="AY630" s="266" t="s">
        <v>137</v>
      </c>
    </row>
    <row r="631" s="13" customFormat="1">
      <c r="A631" s="13"/>
      <c r="B631" s="246"/>
      <c r="C631" s="247"/>
      <c r="D631" s="239" t="s">
        <v>150</v>
      </c>
      <c r="E631" s="248" t="s">
        <v>1</v>
      </c>
      <c r="F631" s="249" t="s">
        <v>687</v>
      </c>
      <c r="G631" s="247"/>
      <c r="H631" s="248" t="s">
        <v>1</v>
      </c>
      <c r="I631" s="250"/>
      <c r="J631" s="247"/>
      <c r="K631" s="247"/>
      <c r="L631" s="251"/>
      <c r="M631" s="252"/>
      <c r="N631" s="253"/>
      <c r="O631" s="253"/>
      <c r="P631" s="253"/>
      <c r="Q631" s="253"/>
      <c r="R631" s="253"/>
      <c r="S631" s="253"/>
      <c r="T631" s="25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5" t="s">
        <v>150</v>
      </c>
      <c r="AU631" s="255" t="s">
        <v>82</v>
      </c>
      <c r="AV631" s="13" t="s">
        <v>80</v>
      </c>
      <c r="AW631" s="13" t="s">
        <v>30</v>
      </c>
      <c r="AX631" s="13" t="s">
        <v>73</v>
      </c>
      <c r="AY631" s="255" t="s">
        <v>137</v>
      </c>
    </row>
    <row r="632" s="14" customFormat="1">
      <c r="A632" s="14"/>
      <c r="B632" s="256"/>
      <c r="C632" s="257"/>
      <c r="D632" s="239" t="s">
        <v>150</v>
      </c>
      <c r="E632" s="258" t="s">
        <v>1</v>
      </c>
      <c r="F632" s="259" t="s">
        <v>758</v>
      </c>
      <c r="G632" s="257"/>
      <c r="H632" s="260">
        <v>0.099000000000000005</v>
      </c>
      <c r="I632" s="261"/>
      <c r="J632" s="257"/>
      <c r="K632" s="257"/>
      <c r="L632" s="262"/>
      <c r="M632" s="263"/>
      <c r="N632" s="264"/>
      <c r="O632" s="264"/>
      <c r="P632" s="264"/>
      <c r="Q632" s="264"/>
      <c r="R632" s="264"/>
      <c r="S632" s="264"/>
      <c r="T632" s="26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6" t="s">
        <v>150</v>
      </c>
      <c r="AU632" s="266" t="s">
        <v>82</v>
      </c>
      <c r="AV632" s="14" t="s">
        <v>82</v>
      </c>
      <c r="AW632" s="14" t="s">
        <v>30</v>
      </c>
      <c r="AX632" s="14" t="s">
        <v>73</v>
      </c>
      <c r="AY632" s="266" t="s">
        <v>137</v>
      </c>
    </row>
    <row r="633" s="14" customFormat="1">
      <c r="A633" s="14"/>
      <c r="B633" s="256"/>
      <c r="C633" s="257"/>
      <c r="D633" s="239" t="s">
        <v>150</v>
      </c>
      <c r="E633" s="258" t="s">
        <v>1</v>
      </c>
      <c r="F633" s="259" t="s">
        <v>759</v>
      </c>
      <c r="G633" s="257"/>
      <c r="H633" s="260">
        <v>0.099000000000000005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6" t="s">
        <v>150</v>
      </c>
      <c r="AU633" s="266" t="s">
        <v>82</v>
      </c>
      <c r="AV633" s="14" t="s">
        <v>82</v>
      </c>
      <c r="AW633" s="14" t="s">
        <v>30</v>
      </c>
      <c r="AX633" s="14" t="s">
        <v>73</v>
      </c>
      <c r="AY633" s="266" t="s">
        <v>137</v>
      </c>
    </row>
    <row r="634" s="13" customFormat="1">
      <c r="A634" s="13"/>
      <c r="B634" s="246"/>
      <c r="C634" s="247"/>
      <c r="D634" s="239" t="s">
        <v>150</v>
      </c>
      <c r="E634" s="248" t="s">
        <v>1</v>
      </c>
      <c r="F634" s="249" t="s">
        <v>690</v>
      </c>
      <c r="G634" s="247"/>
      <c r="H634" s="248" t="s">
        <v>1</v>
      </c>
      <c r="I634" s="250"/>
      <c r="J634" s="247"/>
      <c r="K634" s="247"/>
      <c r="L634" s="251"/>
      <c r="M634" s="252"/>
      <c r="N634" s="253"/>
      <c r="O634" s="253"/>
      <c r="P634" s="253"/>
      <c r="Q634" s="253"/>
      <c r="R634" s="253"/>
      <c r="S634" s="253"/>
      <c r="T634" s="25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5" t="s">
        <v>150</v>
      </c>
      <c r="AU634" s="255" t="s">
        <v>82</v>
      </c>
      <c r="AV634" s="13" t="s">
        <v>80</v>
      </c>
      <c r="AW634" s="13" t="s">
        <v>30</v>
      </c>
      <c r="AX634" s="13" t="s">
        <v>73</v>
      </c>
      <c r="AY634" s="255" t="s">
        <v>137</v>
      </c>
    </row>
    <row r="635" s="14" customFormat="1">
      <c r="A635" s="14"/>
      <c r="B635" s="256"/>
      <c r="C635" s="257"/>
      <c r="D635" s="239" t="s">
        <v>150</v>
      </c>
      <c r="E635" s="258" t="s">
        <v>1</v>
      </c>
      <c r="F635" s="259" t="s">
        <v>760</v>
      </c>
      <c r="G635" s="257"/>
      <c r="H635" s="260">
        <v>0.067000000000000004</v>
      </c>
      <c r="I635" s="261"/>
      <c r="J635" s="257"/>
      <c r="K635" s="257"/>
      <c r="L635" s="262"/>
      <c r="M635" s="263"/>
      <c r="N635" s="264"/>
      <c r="O635" s="264"/>
      <c r="P635" s="264"/>
      <c r="Q635" s="264"/>
      <c r="R635" s="264"/>
      <c r="S635" s="264"/>
      <c r="T635" s="26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6" t="s">
        <v>150</v>
      </c>
      <c r="AU635" s="266" t="s">
        <v>82</v>
      </c>
      <c r="AV635" s="14" t="s">
        <v>82</v>
      </c>
      <c r="AW635" s="14" t="s">
        <v>30</v>
      </c>
      <c r="AX635" s="14" t="s">
        <v>73</v>
      </c>
      <c r="AY635" s="266" t="s">
        <v>137</v>
      </c>
    </row>
    <row r="636" s="13" customFormat="1">
      <c r="A636" s="13"/>
      <c r="B636" s="246"/>
      <c r="C636" s="247"/>
      <c r="D636" s="239" t="s">
        <v>150</v>
      </c>
      <c r="E636" s="248" t="s">
        <v>1</v>
      </c>
      <c r="F636" s="249" t="s">
        <v>733</v>
      </c>
      <c r="G636" s="247"/>
      <c r="H636" s="248" t="s">
        <v>1</v>
      </c>
      <c r="I636" s="250"/>
      <c r="J636" s="247"/>
      <c r="K636" s="247"/>
      <c r="L636" s="251"/>
      <c r="M636" s="252"/>
      <c r="N636" s="253"/>
      <c r="O636" s="253"/>
      <c r="P636" s="253"/>
      <c r="Q636" s="253"/>
      <c r="R636" s="253"/>
      <c r="S636" s="253"/>
      <c r="T636" s="25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5" t="s">
        <v>150</v>
      </c>
      <c r="AU636" s="255" t="s">
        <v>82</v>
      </c>
      <c r="AV636" s="13" t="s">
        <v>80</v>
      </c>
      <c r="AW636" s="13" t="s">
        <v>30</v>
      </c>
      <c r="AX636" s="13" t="s">
        <v>73</v>
      </c>
      <c r="AY636" s="255" t="s">
        <v>137</v>
      </c>
    </row>
    <row r="637" s="14" customFormat="1">
      <c r="A637" s="14"/>
      <c r="B637" s="256"/>
      <c r="C637" s="257"/>
      <c r="D637" s="239" t="s">
        <v>150</v>
      </c>
      <c r="E637" s="258" t="s">
        <v>1</v>
      </c>
      <c r="F637" s="259" t="s">
        <v>761</v>
      </c>
      <c r="G637" s="257"/>
      <c r="H637" s="260">
        <v>9.3460000000000001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6" t="s">
        <v>150</v>
      </c>
      <c r="AU637" s="266" t="s">
        <v>82</v>
      </c>
      <c r="AV637" s="14" t="s">
        <v>82</v>
      </c>
      <c r="AW637" s="14" t="s">
        <v>30</v>
      </c>
      <c r="AX637" s="14" t="s">
        <v>73</v>
      </c>
      <c r="AY637" s="266" t="s">
        <v>137</v>
      </c>
    </row>
    <row r="638" s="15" customFormat="1">
      <c r="A638" s="15"/>
      <c r="B638" s="267"/>
      <c r="C638" s="268"/>
      <c r="D638" s="239" t="s">
        <v>150</v>
      </c>
      <c r="E638" s="269" t="s">
        <v>1</v>
      </c>
      <c r="F638" s="270" t="s">
        <v>153</v>
      </c>
      <c r="G638" s="268"/>
      <c r="H638" s="271">
        <v>13.647</v>
      </c>
      <c r="I638" s="272"/>
      <c r="J638" s="268"/>
      <c r="K638" s="268"/>
      <c r="L638" s="273"/>
      <c r="M638" s="274"/>
      <c r="N638" s="275"/>
      <c r="O638" s="275"/>
      <c r="P638" s="275"/>
      <c r="Q638" s="275"/>
      <c r="R638" s="275"/>
      <c r="S638" s="275"/>
      <c r="T638" s="276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7" t="s">
        <v>150</v>
      </c>
      <c r="AU638" s="277" t="s">
        <v>82</v>
      </c>
      <c r="AV638" s="15" t="s">
        <v>144</v>
      </c>
      <c r="AW638" s="15" t="s">
        <v>30</v>
      </c>
      <c r="AX638" s="15" t="s">
        <v>80</v>
      </c>
      <c r="AY638" s="277" t="s">
        <v>137</v>
      </c>
    </row>
    <row r="639" s="2" customFormat="1" ht="33" customHeight="1">
      <c r="A639" s="38"/>
      <c r="B639" s="39"/>
      <c r="C639" s="226" t="s">
        <v>762</v>
      </c>
      <c r="D639" s="226" t="s">
        <v>139</v>
      </c>
      <c r="E639" s="227" t="s">
        <v>763</v>
      </c>
      <c r="F639" s="228" t="s">
        <v>764</v>
      </c>
      <c r="G639" s="229" t="s">
        <v>185</v>
      </c>
      <c r="H639" s="230">
        <v>183.19999999999999</v>
      </c>
      <c r="I639" s="231"/>
      <c r="J639" s="232">
        <f>ROUND(I639*H639,2)</f>
        <v>0</v>
      </c>
      <c r="K639" s="228" t="s">
        <v>143</v>
      </c>
      <c r="L639" s="44"/>
      <c r="M639" s="233" t="s">
        <v>1</v>
      </c>
      <c r="N639" s="234" t="s">
        <v>38</v>
      </c>
      <c r="O639" s="91"/>
      <c r="P639" s="235">
        <f>O639*H639</f>
        <v>0</v>
      </c>
      <c r="Q639" s="235">
        <v>0.00010000000000000001</v>
      </c>
      <c r="R639" s="235">
        <f>Q639*H639</f>
        <v>0.018319999999999999</v>
      </c>
      <c r="S639" s="235">
        <v>0</v>
      </c>
      <c r="T639" s="236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37" t="s">
        <v>262</v>
      </c>
      <c r="AT639" s="237" t="s">
        <v>139</v>
      </c>
      <c r="AU639" s="237" t="s">
        <v>82</v>
      </c>
      <c r="AY639" s="17" t="s">
        <v>137</v>
      </c>
      <c r="BE639" s="238">
        <f>IF(N639="základní",J639,0)</f>
        <v>0</v>
      </c>
      <c r="BF639" s="238">
        <f>IF(N639="snížená",J639,0)</f>
        <v>0</v>
      </c>
      <c r="BG639" s="238">
        <f>IF(N639="zákl. přenesená",J639,0)</f>
        <v>0</v>
      </c>
      <c r="BH639" s="238">
        <f>IF(N639="sníž. přenesená",J639,0)</f>
        <v>0</v>
      </c>
      <c r="BI639" s="238">
        <f>IF(N639="nulová",J639,0)</f>
        <v>0</v>
      </c>
      <c r="BJ639" s="17" t="s">
        <v>80</v>
      </c>
      <c r="BK639" s="238">
        <f>ROUND(I639*H639,2)</f>
        <v>0</v>
      </c>
      <c r="BL639" s="17" t="s">
        <v>262</v>
      </c>
      <c r="BM639" s="237" t="s">
        <v>765</v>
      </c>
    </row>
    <row r="640" s="2" customFormat="1">
      <c r="A640" s="38"/>
      <c r="B640" s="39"/>
      <c r="C640" s="40"/>
      <c r="D640" s="239" t="s">
        <v>146</v>
      </c>
      <c r="E640" s="40"/>
      <c r="F640" s="240" t="s">
        <v>766</v>
      </c>
      <c r="G640" s="40"/>
      <c r="H640" s="40"/>
      <c r="I640" s="241"/>
      <c r="J640" s="40"/>
      <c r="K640" s="40"/>
      <c r="L640" s="44"/>
      <c r="M640" s="242"/>
      <c r="N640" s="243"/>
      <c r="O640" s="91"/>
      <c r="P640" s="91"/>
      <c r="Q640" s="91"/>
      <c r="R640" s="91"/>
      <c r="S640" s="91"/>
      <c r="T640" s="92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T640" s="17" t="s">
        <v>146</v>
      </c>
      <c r="AU640" s="17" t="s">
        <v>82</v>
      </c>
    </row>
    <row r="641" s="2" customFormat="1">
      <c r="A641" s="38"/>
      <c r="B641" s="39"/>
      <c r="C641" s="40"/>
      <c r="D641" s="244" t="s">
        <v>148</v>
      </c>
      <c r="E641" s="40"/>
      <c r="F641" s="245" t="s">
        <v>767</v>
      </c>
      <c r="G641" s="40"/>
      <c r="H641" s="40"/>
      <c r="I641" s="241"/>
      <c r="J641" s="40"/>
      <c r="K641" s="40"/>
      <c r="L641" s="44"/>
      <c r="M641" s="242"/>
      <c r="N641" s="243"/>
      <c r="O641" s="91"/>
      <c r="P641" s="91"/>
      <c r="Q641" s="91"/>
      <c r="R641" s="91"/>
      <c r="S641" s="91"/>
      <c r="T641" s="92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T641" s="17" t="s">
        <v>148</v>
      </c>
      <c r="AU641" s="17" t="s">
        <v>82</v>
      </c>
    </row>
    <row r="642" s="13" customFormat="1">
      <c r="A642" s="13"/>
      <c r="B642" s="246"/>
      <c r="C642" s="247"/>
      <c r="D642" s="239" t="s">
        <v>150</v>
      </c>
      <c r="E642" s="248" t="s">
        <v>1</v>
      </c>
      <c r="F642" s="249" t="s">
        <v>698</v>
      </c>
      <c r="G642" s="247"/>
      <c r="H642" s="248" t="s">
        <v>1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150</v>
      </c>
      <c r="AU642" s="255" t="s">
        <v>82</v>
      </c>
      <c r="AV642" s="13" t="s">
        <v>80</v>
      </c>
      <c r="AW642" s="13" t="s">
        <v>30</v>
      </c>
      <c r="AX642" s="13" t="s">
        <v>73</v>
      </c>
      <c r="AY642" s="255" t="s">
        <v>137</v>
      </c>
    </row>
    <row r="643" s="14" customFormat="1">
      <c r="A643" s="14"/>
      <c r="B643" s="256"/>
      <c r="C643" s="257"/>
      <c r="D643" s="239" t="s">
        <v>150</v>
      </c>
      <c r="E643" s="258" t="s">
        <v>1</v>
      </c>
      <c r="F643" s="259" t="s">
        <v>699</v>
      </c>
      <c r="G643" s="257"/>
      <c r="H643" s="260">
        <v>1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150</v>
      </c>
      <c r="AU643" s="266" t="s">
        <v>82</v>
      </c>
      <c r="AV643" s="14" t="s">
        <v>82</v>
      </c>
      <c r="AW643" s="14" t="s">
        <v>30</v>
      </c>
      <c r="AX643" s="14" t="s">
        <v>73</v>
      </c>
      <c r="AY643" s="266" t="s">
        <v>137</v>
      </c>
    </row>
    <row r="644" s="14" customFormat="1">
      <c r="A644" s="14"/>
      <c r="B644" s="256"/>
      <c r="C644" s="257"/>
      <c r="D644" s="239" t="s">
        <v>150</v>
      </c>
      <c r="E644" s="258" t="s">
        <v>1</v>
      </c>
      <c r="F644" s="259" t="s">
        <v>700</v>
      </c>
      <c r="G644" s="257"/>
      <c r="H644" s="260">
        <v>6.4000000000000004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150</v>
      </c>
      <c r="AU644" s="266" t="s">
        <v>82</v>
      </c>
      <c r="AV644" s="14" t="s">
        <v>82</v>
      </c>
      <c r="AW644" s="14" t="s">
        <v>30</v>
      </c>
      <c r="AX644" s="14" t="s">
        <v>73</v>
      </c>
      <c r="AY644" s="266" t="s">
        <v>137</v>
      </c>
    </row>
    <row r="645" s="14" customFormat="1">
      <c r="A645" s="14"/>
      <c r="B645" s="256"/>
      <c r="C645" s="257"/>
      <c r="D645" s="239" t="s">
        <v>150</v>
      </c>
      <c r="E645" s="258" t="s">
        <v>1</v>
      </c>
      <c r="F645" s="259" t="s">
        <v>701</v>
      </c>
      <c r="G645" s="257"/>
      <c r="H645" s="260">
        <v>6.4000000000000004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6" t="s">
        <v>150</v>
      </c>
      <c r="AU645" s="266" t="s">
        <v>82</v>
      </c>
      <c r="AV645" s="14" t="s">
        <v>82</v>
      </c>
      <c r="AW645" s="14" t="s">
        <v>30</v>
      </c>
      <c r="AX645" s="14" t="s">
        <v>73</v>
      </c>
      <c r="AY645" s="266" t="s">
        <v>137</v>
      </c>
    </row>
    <row r="646" s="13" customFormat="1">
      <c r="A646" s="13"/>
      <c r="B646" s="246"/>
      <c r="C646" s="247"/>
      <c r="D646" s="239" t="s">
        <v>150</v>
      </c>
      <c r="E646" s="248" t="s">
        <v>1</v>
      </c>
      <c r="F646" s="249" t="s">
        <v>702</v>
      </c>
      <c r="G646" s="247"/>
      <c r="H646" s="248" t="s">
        <v>1</v>
      </c>
      <c r="I646" s="250"/>
      <c r="J646" s="247"/>
      <c r="K646" s="247"/>
      <c r="L646" s="251"/>
      <c r="M646" s="252"/>
      <c r="N646" s="253"/>
      <c r="O646" s="253"/>
      <c r="P646" s="253"/>
      <c r="Q646" s="253"/>
      <c r="R646" s="253"/>
      <c r="S646" s="253"/>
      <c r="T646" s="25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5" t="s">
        <v>150</v>
      </c>
      <c r="AU646" s="255" t="s">
        <v>82</v>
      </c>
      <c r="AV646" s="13" t="s">
        <v>80</v>
      </c>
      <c r="AW646" s="13" t="s">
        <v>30</v>
      </c>
      <c r="AX646" s="13" t="s">
        <v>73</v>
      </c>
      <c r="AY646" s="255" t="s">
        <v>137</v>
      </c>
    </row>
    <row r="647" s="14" customFormat="1">
      <c r="A647" s="14"/>
      <c r="B647" s="256"/>
      <c r="C647" s="257"/>
      <c r="D647" s="239" t="s">
        <v>150</v>
      </c>
      <c r="E647" s="258" t="s">
        <v>1</v>
      </c>
      <c r="F647" s="259" t="s">
        <v>703</v>
      </c>
      <c r="G647" s="257"/>
      <c r="H647" s="260">
        <v>4.0499999999999998</v>
      </c>
      <c r="I647" s="261"/>
      <c r="J647" s="257"/>
      <c r="K647" s="257"/>
      <c r="L647" s="262"/>
      <c r="M647" s="263"/>
      <c r="N647" s="264"/>
      <c r="O647" s="264"/>
      <c r="P647" s="264"/>
      <c r="Q647" s="264"/>
      <c r="R647" s="264"/>
      <c r="S647" s="264"/>
      <c r="T647" s="26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6" t="s">
        <v>150</v>
      </c>
      <c r="AU647" s="266" t="s">
        <v>82</v>
      </c>
      <c r="AV647" s="14" t="s">
        <v>82</v>
      </c>
      <c r="AW647" s="14" t="s">
        <v>30</v>
      </c>
      <c r="AX647" s="14" t="s">
        <v>73</v>
      </c>
      <c r="AY647" s="266" t="s">
        <v>137</v>
      </c>
    </row>
    <row r="648" s="14" customFormat="1">
      <c r="A648" s="14"/>
      <c r="B648" s="256"/>
      <c r="C648" s="257"/>
      <c r="D648" s="239" t="s">
        <v>150</v>
      </c>
      <c r="E648" s="258" t="s">
        <v>1</v>
      </c>
      <c r="F648" s="259" t="s">
        <v>704</v>
      </c>
      <c r="G648" s="257"/>
      <c r="H648" s="260">
        <v>4.0499999999999998</v>
      </c>
      <c r="I648" s="261"/>
      <c r="J648" s="257"/>
      <c r="K648" s="257"/>
      <c r="L648" s="262"/>
      <c r="M648" s="263"/>
      <c r="N648" s="264"/>
      <c r="O648" s="264"/>
      <c r="P648" s="264"/>
      <c r="Q648" s="264"/>
      <c r="R648" s="264"/>
      <c r="S648" s="264"/>
      <c r="T648" s="26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6" t="s">
        <v>150</v>
      </c>
      <c r="AU648" s="266" t="s">
        <v>82</v>
      </c>
      <c r="AV648" s="14" t="s">
        <v>82</v>
      </c>
      <c r="AW648" s="14" t="s">
        <v>30</v>
      </c>
      <c r="AX648" s="14" t="s">
        <v>73</v>
      </c>
      <c r="AY648" s="266" t="s">
        <v>137</v>
      </c>
    </row>
    <row r="649" s="14" customFormat="1">
      <c r="A649" s="14"/>
      <c r="B649" s="256"/>
      <c r="C649" s="257"/>
      <c r="D649" s="239" t="s">
        <v>150</v>
      </c>
      <c r="E649" s="258" t="s">
        <v>1</v>
      </c>
      <c r="F649" s="259" t="s">
        <v>705</v>
      </c>
      <c r="G649" s="257"/>
      <c r="H649" s="260">
        <v>5.5</v>
      </c>
      <c r="I649" s="261"/>
      <c r="J649" s="257"/>
      <c r="K649" s="257"/>
      <c r="L649" s="262"/>
      <c r="M649" s="263"/>
      <c r="N649" s="264"/>
      <c r="O649" s="264"/>
      <c r="P649" s="264"/>
      <c r="Q649" s="264"/>
      <c r="R649" s="264"/>
      <c r="S649" s="264"/>
      <c r="T649" s="26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6" t="s">
        <v>150</v>
      </c>
      <c r="AU649" s="266" t="s">
        <v>82</v>
      </c>
      <c r="AV649" s="14" t="s">
        <v>82</v>
      </c>
      <c r="AW649" s="14" t="s">
        <v>30</v>
      </c>
      <c r="AX649" s="14" t="s">
        <v>73</v>
      </c>
      <c r="AY649" s="266" t="s">
        <v>137</v>
      </c>
    </row>
    <row r="650" s="14" customFormat="1">
      <c r="A650" s="14"/>
      <c r="B650" s="256"/>
      <c r="C650" s="257"/>
      <c r="D650" s="239" t="s">
        <v>150</v>
      </c>
      <c r="E650" s="258" t="s">
        <v>1</v>
      </c>
      <c r="F650" s="259" t="s">
        <v>706</v>
      </c>
      <c r="G650" s="257"/>
      <c r="H650" s="260">
        <v>5.5</v>
      </c>
      <c r="I650" s="261"/>
      <c r="J650" s="257"/>
      <c r="K650" s="257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150</v>
      </c>
      <c r="AU650" s="266" t="s">
        <v>82</v>
      </c>
      <c r="AV650" s="14" t="s">
        <v>82</v>
      </c>
      <c r="AW650" s="14" t="s">
        <v>30</v>
      </c>
      <c r="AX650" s="14" t="s">
        <v>73</v>
      </c>
      <c r="AY650" s="266" t="s">
        <v>137</v>
      </c>
    </row>
    <row r="651" s="14" customFormat="1">
      <c r="A651" s="14"/>
      <c r="B651" s="256"/>
      <c r="C651" s="257"/>
      <c r="D651" s="239" t="s">
        <v>150</v>
      </c>
      <c r="E651" s="258" t="s">
        <v>1</v>
      </c>
      <c r="F651" s="259" t="s">
        <v>707</v>
      </c>
      <c r="G651" s="257"/>
      <c r="H651" s="260">
        <v>5.5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6" t="s">
        <v>150</v>
      </c>
      <c r="AU651" s="266" t="s">
        <v>82</v>
      </c>
      <c r="AV651" s="14" t="s">
        <v>82</v>
      </c>
      <c r="AW651" s="14" t="s">
        <v>30</v>
      </c>
      <c r="AX651" s="14" t="s">
        <v>73</v>
      </c>
      <c r="AY651" s="266" t="s">
        <v>137</v>
      </c>
    </row>
    <row r="652" s="14" customFormat="1">
      <c r="A652" s="14"/>
      <c r="B652" s="256"/>
      <c r="C652" s="257"/>
      <c r="D652" s="239" t="s">
        <v>150</v>
      </c>
      <c r="E652" s="258" t="s">
        <v>1</v>
      </c>
      <c r="F652" s="259" t="s">
        <v>708</v>
      </c>
      <c r="G652" s="257"/>
      <c r="H652" s="260">
        <v>5.5</v>
      </c>
      <c r="I652" s="261"/>
      <c r="J652" s="257"/>
      <c r="K652" s="257"/>
      <c r="L652" s="262"/>
      <c r="M652" s="263"/>
      <c r="N652" s="264"/>
      <c r="O652" s="264"/>
      <c r="P652" s="264"/>
      <c r="Q652" s="264"/>
      <c r="R652" s="264"/>
      <c r="S652" s="264"/>
      <c r="T652" s="26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6" t="s">
        <v>150</v>
      </c>
      <c r="AU652" s="266" t="s">
        <v>82</v>
      </c>
      <c r="AV652" s="14" t="s">
        <v>82</v>
      </c>
      <c r="AW652" s="14" t="s">
        <v>30</v>
      </c>
      <c r="AX652" s="14" t="s">
        <v>73</v>
      </c>
      <c r="AY652" s="266" t="s">
        <v>137</v>
      </c>
    </row>
    <row r="653" s="14" customFormat="1">
      <c r="A653" s="14"/>
      <c r="B653" s="256"/>
      <c r="C653" s="257"/>
      <c r="D653" s="239" t="s">
        <v>150</v>
      </c>
      <c r="E653" s="258" t="s">
        <v>1</v>
      </c>
      <c r="F653" s="259" t="s">
        <v>709</v>
      </c>
      <c r="G653" s="257"/>
      <c r="H653" s="260">
        <v>5.5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150</v>
      </c>
      <c r="AU653" s="266" t="s">
        <v>82</v>
      </c>
      <c r="AV653" s="14" t="s">
        <v>82</v>
      </c>
      <c r="AW653" s="14" t="s">
        <v>30</v>
      </c>
      <c r="AX653" s="14" t="s">
        <v>73</v>
      </c>
      <c r="AY653" s="266" t="s">
        <v>137</v>
      </c>
    </row>
    <row r="654" s="14" customFormat="1">
      <c r="A654" s="14"/>
      <c r="B654" s="256"/>
      <c r="C654" s="257"/>
      <c r="D654" s="239" t="s">
        <v>150</v>
      </c>
      <c r="E654" s="258" t="s">
        <v>1</v>
      </c>
      <c r="F654" s="259" t="s">
        <v>710</v>
      </c>
      <c r="G654" s="257"/>
      <c r="H654" s="260">
        <v>5.5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150</v>
      </c>
      <c r="AU654" s="266" t="s">
        <v>82</v>
      </c>
      <c r="AV654" s="14" t="s">
        <v>82</v>
      </c>
      <c r="AW654" s="14" t="s">
        <v>30</v>
      </c>
      <c r="AX654" s="14" t="s">
        <v>73</v>
      </c>
      <c r="AY654" s="266" t="s">
        <v>137</v>
      </c>
    </row>
    <row r="655" s="14" customFormat="1">
      <c r="A655" s="14"/>
      <c r="B655" s="256"/>
      <c r="C655" s="257"/>
      <c r="D655" s="239" t="s">
        <v>150</v>
      </c>
      <c r="E655" s="258" t="s">
        <v>1</v>
      </c>
      <c r="F655" s="259" t="s">
        <v>711</v>
      </c>
      <c r="G655" s="257"/>
      <c r="H655" s="260">
        <v>5.5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150</v>
      </c>
      <c r="AU655" s="266" t="s">
        <v>82</v>
      </c>
      <c r="AV655" s="14" t="s">
        <v>82</v>
      </c>
      <c r="AW655" s="14" t="s">
        <v>30</v>
      </c>
      <c r="AX655" s="14" t="s">
        <v>73</v>
      </c>
      <c r="AY655" s="266" t="s">
        <v>137</v>
      </c>
    </row>
    <row r="656" s="14" customFormat="1">
      <c r="A656" s="14"/>
      <c r="B656" s="256"/>
      <c r="C656" s="257"/>
      <c r="D656" s="239" t="s">
        <v>150</v>
      </c>
      <c r="E656" s="258" t="s">
        <v>1</v>
      </c>
      <c r="F656" s="259" t="s">
        <v>712</v>
      </c>
      <c r="G656" s="257"/>
      <c r="H656" s="260">
        <v>5.5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150</v>
      </c>
      <c r="AU656" s="266" t="s">
        <v>82</v>
      </c>
      <c r="AV656" s="14" t="s">
        <v>82</v>
      </c>
      <c r="AW656" s="14" t="s">
        <v>30</v>
      </c>
      <c r="AX656" s="14" t="s">
        <v>73</v>
      </c>
      <c r="AY656" s="266" t="s">
        <v>137</v>
      </c>
    </row>
    <row r="657" s="14" customFormat="1">
      <c r="A657" s="14"/>
      <c r="B657" s="256"/>
      <c r="C657" s="257"/>
      <c r="D657" s="239" t="s">
        <v>150</v>
      </c>
      <c r="E657" s="258" t="s">
        <v>1</v>
      </c>
      <c r="F657" s="259" t="s">
        <v>708</v>
      </c>
      <c r="G657" s="257"/>
      <c r="H657" s="260">
        <v>5.5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6" t="s">
        <v>150</v>
      </c>
      <c r="AU657" s="266" t="s">
        <v>82</v>
      </c>
      <c r="AV657" s="14" t="s">
        <v>82</v>
      </c>
      <c r="AW657" s="14" t="s">
        <v>30</v>
      </c>
      <c r="AX657" s="14" t="s">
        <v>73</v>
      </c>
      <c r="AY657" s="266" t="s">
        <v>137</v>
      </c>
    </row>
    <row r="658" s="14" customFormat="1">
      <c r="A658" s="14"/>
      <c r="B658" s="256"/>
      <c r="C658" s="257"/>
      <c r="D658" s="239" t="s">
        <v>150</v>
      </c>
      <c r="E658" s="258" t="s">
        <v>1</v>
      </c>
      <c r="F658" s="259" t="s">
        <v>713</v>
      </c>
      <c r="G658" s="257"/>
      <c r="H658" s="260">
        <v>6.7000000000000002</v>
      </c>
      <c r="I658" s="261"/>
      <c r="J658" s="257"/>
      <c r="K658" s="257"/>
      <c r="L658" s="262"/>
      <c r="M658" s="263"/>
      <c r="N658" s="264"/>
      <c r="O658" s="264"/>
      <c r="P658" s="264"/>
      <c r="Q658" s="264"/>
      <c r="R658" s="264"/>
      <c r="S658" s="264"/>
      <c r="T658" s="26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6" t="s">
        <v>150</v>
      </c>
      <c r="AU658" s="266" t="s">
        <v>82</v>
      </c>
      <c r="AV658" s="14" t="s">
        <v>82</v>
      </c>
      <c r="AW658" s="14" t="s">
        <v>30</v>
      </c>
      <c r="AX658" s="14" t="s">
        <v>73</v>
      </c>
      <c r="AY658" s="266" t="s">
        <v>137</v>
      </c>
    </row>
    <row r="659" s="13" customFormat="1">
      <c r="A659" s="13"/>
      <c r="B659" s="246"/>
      <c r="C659" s="247"/>
      <c r="D659" s="239" t="s">
        <v>150</v>
      </c>
      <c r="E659" s="248" t="s">
        <v>1</v>
      </c>
      <c r="F659" s="249" t="s">
        <v>714</v>
      </c>
      <c r="G659" s="247"/>
      <c r="H659" s="248" t="s">
        <v>1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150</v>
      </c>
      <c r="AU659" s="255" t="s">
        <v>82</v>
      </c>
      <c r="AV659" s="13" t="s">
        <v>80</v>
      </c>
      <c r="AW659" s="13" t="s">
        <v>30</v>
      </c>
      <c r="AX659" s="13" t="s">
        <v>73</v>
      </c>
      <c r="AY659" s="255" t="s">
        <v>137</v>
      </c>
    </row>
    <row r="660" s="14" customFormat="1">
      <c r="A660" s="14"/>
      <c r="B660" s="256"/>
      <c r="C660" s="257"/>
      <c r="D660" s="239" t="s">
        <v>150</v>
      </c>
      <c r="E660" s="258" t="s">
        <v>1</v>
      </c>
      <c r="F660" s="259" t="s">
        <v>715</v>
      </c>
      <c r="G660" s="257"/>
      <c r="H660" s="260">
        <v>4.25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6" t="s">
        <v>150</v>
      </c>
      <c r="AU660" s="266" t="s">
        <v>82</v>
      </c>
      <c r="AV660" s="14" t="s">
        <v>82</v>
      </c>
      <c r="AW660" s="14" t="s">
        <v>30</v>
      </c>
      <c r="AX660" s="14" t="s">
        <v>73</v>
      </c>
      <c r="AY660" s="266" t="s">
        <v>137</v>
      </c>
    </row>
    <row r="661" s="14" customFormat="1">
      <c r="A661" s="14"/>
      <c r="B661" s="256"/>
      <c r="C661" s="257"/>
      <c r="D661" s="239" t="s">
        <v>150</v>
      </c>
      <c r="E661" s="258" t="s">
        <v>1</v>
      </c>
      <c r="F661" s="259" t="s">
        <v>716</v>
      </c>
      <c r="G661" s="257"/>
      <c r="H661" s="260">
        <v>4.25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6" t="s">
        <v>150</v>
      </c>
      <c r="AU661" s="266" t="s">
        <v>82</v>
      </c>
      <c r="AV661" s="14" t="s">
        <v>82</v>
      </c>
      <c r="AW661" s="14" t="s">
        <v>30</v>
      </c>
      <c r="AX661" s="14" t="s">
        <v>73</v>
      </c>
      <c r="AY661" s="266" t="s">
        <v>137</v>
      </c>
    </row>
    <row r="662" s="13" customFormat="1">
      <c r="A662" s="13"/>
      <c r="B662" s="246"/>
      <c r="C662" s="247"/>
      <c r="D662" s="239" t="s">
        <v>150</v>
      </c>
      <c r="E662" s="248" t="s">
        <v>1</v>
      </c>
      <c r="F662" s="249" t="s">
        <v>717</v>
      </c>
      <c r="G662" s="247"/>
      <c r="H662" s="248" t="s">
        <v>1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150</v>
      </c>
      <c r="AU662" s="255" t="s">
        <v>82</v>
      </c>
      <c r="AV662" s="13" t="s">
        <v>80</v>
      </c>
      <c r="AW662" s="13" t="s">
        <v>30</v>
      </c>
      <c r="AX662" s="13" t="s">
        <v>73</v>
      </c>
      <c r="AY662" s="255" t="s">
        <v>137</v>
      </c>
    </row>
    <row r="663" s="14" customFormat="1">
      <c r="A663" s="14"/>
      <c r="B663" s="256"/>
      <c r="C663" s="257"/>
      <c r="D663" s="239" t="s">
        <v>150</v>
      </c>
      <c r="E663" s="258" t="s">
        <v>1</v>
      </c>
      <c r="F663" s="259" t="s">
        <v>718</v>
      </c>
      <c r="G663" s="257"/>
      <c r="H663" s="260">
        <v>5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150</v>
      </c>
      <c r="AU663" s="266" t="s">
        <v>82</v>
      </c>
      <c r="AV663" s="14" t="s">
        <v>82</v>
      </c>
      <c r="AW663" s="14" t="s">
        <v>30</v>
      </c>
      <c r="AX663" s="14" t="s">
        <v>73</v>
      </c>
      <c r="AY663" s="266" t="s">
        <v>137</v>
      </c>
    </row>
    <row r="664" s="13" customFormat="1">
      <c r="A664" s="13"/>
      <c r="B664" s="246"/>
      <c r="C664" s="247"/>
      <c r="D664" s="239" t="s">
        <v>150</v>
      </c>
      <c r="E664" s="248" t="s">
        <v>1</v>
      </c>
      <c r="F664" s="249" t="s">
        <v>733</v>
      </c>
      <c r="G664" s="247"/>
      <c r="H664" s="248" t="s">
        <v>1</v>
      </c>
      <c r="I664" s="250"/>
      <c r="J664" s="247"/>
      <c r="K664" s="247"/>
      <c r="L664" s="251"/>
      <c r="M664" s="252"/>
      <c r="N664" s="253"/>
      <c r="O664" s="253"/>
      <c r="P664" s="253"/>
      <c r="Q664" s="253"/>
      <c r="R664" s="253"/>
      <c r="S664" s="253"/>
      <c r="T664" s="25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5" t="s">
        <v>150</v>
      </c>
      <c r="AU664" s="255" t="s">
        <v>82</v>
      </c>
      <c r="AV664" s="13" t="s">
        <v>80</v>
      </c>
      <c r="AW664" s="13" t="s">
        <v>30</v>
      </c>
      <c r="AX664" s="13" t="s">
        <v>73</v>
      </c>
      <c r="AY664" s="255" t="s">
        <v>137</v>
      </c>
    </row>
    <row r="665" s="14" customFormat="1">
      <c r="A665" s="14"/>
      <c r="B665" s="256"/>
      <c r="C665" s="257"/>
      <c r="D665" s="239" t="s">
        <v>150</v>
      </c>
      <c r="E665" s="258" t="s">
        <v>1</v>
      </c>
      <c r="F665" s="259" t="s">
        <v>768</v>
      </c>
      <c r="G665" s="257"/>
      <c r="H665" s="260">
        <v>91.599999999999994</v>
      </c>
      <c r="I665" s="261"/>
      <c r="J665" s="257"/>
      <c r="K665" s="257"/>
      <c r="L665" s="262"/>
      <c r="M665" s="263"/>
      <c r="N665" s="264"/>
      <c r="O665" s="264"/>
      <c r="P665" s="264"/>
      <c r="Q665" s="264"/>
      <c r="R665" s="264"/>
      <c r="S665" s="264"/>
      <c r="T665" s="26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6" t="s">
        <v>150</v>
      </c>
      <c r="AU665" s="266" t="s">
        <v>82</v>
      </c>
      <c r="AV665" s="14" t="s">
        <v>82</v>
      </c>
      <c r="AW665" s="14" t="s">
        <v>30</v>
      </c>
      <c r="AX665" s="14" t="s">
        <v>73</v>
      </c>
      <c r="AY665" s="266" t="s">
        <v>137</v>
      </c>
    </row>
    <row r="666" s="15" customFormat="1">
      <c r="A666" s="15"/>
      <c r="B666" s="267"/>
      <c r="C666" s="268"/>
      <c r="D666" s="239" t="s">
        <v>150</v>
      </c>
      <c r="E666" s="269" t="s">
        <v>1</v>
      </c>
      <c r="F666" s="270" t="s">
        <v>153</v>
      </c>
      <c r="G666" s="268"/>
      <c r="H666" s="271">
        <v>183.19999999999999</v>
      </c>
      <c r="I666" s="272"/>
      <c r="J666" s="268"/>
      <c r="K666" s="268"/>
      <c r="L666" s="273"/>
      <c r="M666" s="274"/>
      <c r="N666" s="275"/>
      <c r="O666" s="275"/>
      <c r="P666" s="275"/>
      <c r="Q666" s="275"/>
      <c r="R666" s="275"/>
      <c r="S666" s="275"/>
      <c r="T666" s="276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7" t="s">
        <v>150</v>
      </c>
      <c r="AU666" s="277" t="s">
        <v>82</v>
      </c>
      <c r="AV666" s="15" t="s">
        <v>144</v>
      </c>
      <c r="AW666" s="15" t="s">
        <v>30</v>
      </c>
      <c r="AX666" s="15" t="s">
        <v>80</v>
      </c>
      <c r="AY666" s="277" t="s">
        <v>137</v>
      </c>
    </row>
    <row r="667" s="2" customFormat="1" ht="21.75" customHeight="1">
      <c r="A667" s="38"/>
      <c r="B667" s="39"/>
      <c r="C667" s="278" t="s">
        <v>769</v>
      </c>
      <c r="D667" s="278" t="s">
        <v>166</v>
      </c>
      <c r="E667" s="279" t="s">
        <v>770</v>
      </c>
      <c r="F667" s="280" t="s">
        <v>771</v>
      </c>
      <c r="G667" s="281" t="s">
        <v>176</v>
      </c>
      <c r="H667" s="282">
        <v>8.5039999999999996</v>
      </c>
      <c r="I667" s="283"/>
      <c r="J667" s="284">
        <f>ROUND(I667*H667,2)</f>
        <v>0</v>
      </c>
      <c r="K667" s="280" t="s">
        <v>143</v>
      </c>
      <c r="L667" s="285"/>
      <c r="M667" s="286" t="s">
        <v>1</v>
      </c>
      <c r="N667" s="287" t="s">
        <v>38</v>
      </c>
      <c r="O667" s="91"/>
      <c r="P667" s="235">
        <f>O667*H667</f>
        <v>0</v>
      </c>
      <c r="Q667" s="235">
        <v>0.55000000000000004</v>
      </c>
      <c r="R667" s="235">
        <f>Q667*H667</f>
        <v>4.6772</v>
      </c>
      <c r="S667" s="235">
        <v>0</v>
      </c>
      <c r="T667" s="236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37" t="s">
        <v>383</v>
      </c>
      <c r="AT667" s="237" t="s">
        <v>166</v>
      </c>
      <c r="AU667" s="237" t="s">
        <v>82</v>
      </c>
      <c r="AY667" s="17" t="s">
        <v>137</v>
      </c>
      <c r="BE667" s="238">
        <f>IF(N667="základní",J667,0)</f>
        <v>0</v>
      </c>
      <c r="BF667" s="238">
        <f>IF(N667="snížená",J667,0)</f>
        <v>0</v>
      </c>
      <c r="BG667" s="238">
        <f>IF(N667="zákl. přenesená",J667,0)</f>
        <v>0</v>
      </c>
      <c r="BH667" s="238">
        <f>IF(N667="sníž. přenesená",J667,0)</f>
        <v>0</v>
      </c>
      <c r="BI667" s="238">
        <f>IF(N667="nulová",J667,0)</f>
        <v>0</v>
      </c>
      <c r="BJ667" s="17" t="s">
        <v>80</v>
      </c>
      <c r="BK667" s="238">
        <f>ROUND(I667*H667,2)</f>
        <v>0</v>
      </c>
      <c r="BL667" s="17" t="s">
        <v>262</v>
      </c>
      <c r="BM667" s="237" t="s">
        <v>772</v>
      </c>
    </row>
    <row r="668" s="2" customFormat="1">
      <c r="A668" s="38"/>
      <c r="B668" s="39"/>
      <c r="C668" s="40"/>
      <c r="D668" s="239" t="s">
        <v>146</v>
      </c>
      <c r="E668" s="40"/>
      <c r="F668" s="240" t="s">
        <v>771</v>
      </c>
      <c r="G668" s="40"/>
      <c r="H668" s="40"/>
      <c r="I668" s="241"/>
      <c r="J668" s="40"/>
      <c r="K668" s="40"/>
      <c r="L668" s="44"/>
      <c r="M668" s="242"/>
      <c r="N668" s="243"/>
      <c r="O668" s="91"/>
      <c r="P668" s="91"/>
      <c r="Q668" s="91"/>
      <c r="R668" s="91"/>
      <c r="S668" s="91"/>
      <c r="T668" s="92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T668" s="17" t="s">
        <v>146</v>
      </c>
      <c r="AU668" s="17" t="s">
        <v>82</v>
      </c>
    </row>
    <row r="669" s="13" customFormat="1">
      <c r="A669" s="13"/>
      <c r="B669" s="246"/>
      <c r="C669" s="247"/>
      <c r="D669" s="239" t="s">
        <v>150</v>
      </c>
      <c r="E669" s="248" t="s">
        <v>1</v>
      </c>
      <c r="F669" s="249" t="s">
        <v>564</v>
      </c>
      <c r="G669" s="247"/>
      <c r="H669" s="248" t="s">
        <v>1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5" t="s">
        <v>150</v>
      </c>
      <c r="AU669" s="255" t="s">
        <v>82</v>
      </c>
      <c r="AV669" s="13" t="s">
        <v>80</v>
      </c>
      <c r="AW669" s="13" t="s">
        <v>30</v>
      </c>
      <c r="AX669" s="13" t="s">
        <v>73</v>
      </c>
      <c r="AY669" s="255" t="s">
        <v>137</v>
      </c>
    </row>
    <row r="670" s="13" customFormat="1">
      <c r="A670" s="13"/>
      <c r="B670" s="246"/>
      <c r="C670" s="247"/>
      <c r="D670" s="239" t="s">
        <v>150</v>
      </c>
      <c r="E670" s="248" t="s">
        <v>1</v>
      </c>
      <c r="F670" s="249" t="s">
        <v>698</v>
      </c>
      <c r="G670" s="247"/>
      <c r="H670" s="248" t="s">
        <v>1</v>
      </c>
      <c r="I670" s="250"/>
      <c r="J670" s="247"/>
      <c r="K670" s="247"/>
      <c r="L670" s="251"/>
      <c r="M670" s="252"/>
      <c r="N670" s="253"/>
      <c r="O670" s="253"/>
      <c r="P670" s="253"/>
      <c r="Q670" s="253"/>
      <c r="R670" s="253"/>
      <c r="S670" s="253"/>
      <c r="T670" s="25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5" t="s">
        <v>150</v>
      </c>
      <c r="AU670" s="255" t="s">
        <v>82</v>
      </c>
      <c r="AV670" s="13" t="s">
        <v>80</v>
      </c>
      <c r="AW670" s="13" t="s">
        <v>30</v>
      </c>
      <c r="AX670" s="13" t="s">
        <v>73</v>
      </c>
      <c r="AY670" s="255" t="s">
        <v>137</v>
      </c>
    </row>
    <row r="671" s="14" customFormat="1">
      <c r="A671" s="14"/>
      <c r="B671" s="256"/>
      <c r="C671" s="257"/>
      <c r="D671" s="239" t="s">
        <v>150</v>
      </c>
      <c r="E671" s="258" t="s">
        <v>1</v>
      </c>
      <c r="F671" s="259" t="s">
        <v>773</v>
      </c>
      <c r="G671" s="257"/>
      <c r="H671" s="260">
        <v>0.042000000000000003</v>
      </c>
      <c r="I671" s="261"/>
      <c r="J671" s="257"/>
      <c r="K671" s="257"/>
      <c r="L671" s="262"/>
      <c r="M671" s="263"/>
      <c r="N671" s="264"/>
      <c r="O671" s="264"/>
      <c r="P671" s="264"/>
      <c r="Q671" s="264"/>
      <c r="R671" s="264"/>
      <c r="S671" s="264"/>
      <c r="T671" s="26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6" t="s">
        <v>150</v>
      </c>
      <c r="AU671" s="266" t="s">
        <v>82</v>
      </c>
      <c r="AV671" s="14" t="s">
        <v>82</v>
      </c>
      <c r="AW671" s="14" t="s">
        <v>30</v>
      </c>
      <c r="AX671" s="14" t="s">
        <v>73</v>
      </c>
      <c r="AY671" s="266" t="s">
        <v>137</v>
      </c>
    </row>
    <row r="672" s="14" customFormat="1">
      <c r="A672" s="14"/>
      <c r="B672" s="256"/>
      <c r="C672" s="257"/>
      <c r="D672" s="239" t="s">
        <v>150</v>
      </c>
      <c r="E672" s="258" t="s">
        <v>1</v>
      </c>
      <c r="F672" s="259" t="s">
        <v>774</v>
      </c>
      <c r="G672" s="257"/>
      <c r="H672" s="260">
        <v>0.26600000000000001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150</v>
      </c>
      <c r="AU672" s="266" t="s">
        <v>82</v>
      </c>
      <c r="AV672" s="14" t="s">
        <v>82</v>
      </c>
      <c r="AW672" s="14" t="s">
        <v>30</v>
      </c>
      <c r="AX672" s="14" t="s">
        <v>73</v>
      </c>
      <c r="AY672" s="266" t="s">
        <v>137</v>
      </c>
    </row>
    <row r="673" s="14" customFormat="1">
      <c r="A673" s="14"/>
      <c r="B673" s="256"/>
      <c r="C673" s="257"/>
      <c r="D673" s="239" t="s">
        <v>150</v>
      </c>
      <c r="E673" s="258" t="s">
        <v>1</v>
      </c>
      <c r="F673" s="259" t="s">
        <v>775</v>
      </c>
      <c r="G673" s="257"/>
      <c r="H673" s="260">
        <v>0.26600000000000001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150</v>
      </c>
      <c r="AU673" s="266" t="s">
        <v>82</v>
      </c>
      <c r="AV673" s="14" t="s">
        <v>82</v>
      </c>
      <c r="AW673" s="14" t="s">
        <v>30</v>
      </c>
      <c r="AX673" s="14" t="s">
        <v>73</v>
      </c>
      <c r="AY673" s="266" t="s">
        <v>137</v>
      </c>
    </row>
    <row r="674" s="13" customFormat="1">
      <c r="A674" s="13"/>
      <c r="B674" s="246"/>
      <c r="C674" s="247"/>
      <c r="D674" s="239" t="s">
        <v>150</v>
      </c>
      <c r="E674" s="248" t="s">
        <v>1</v>
      </c>
      <c r="F674" s="249" t="s">
        <v>702</v>
      </c>
      <c r="G674" s="247"/>
      <c r="H674" s="248" t="s">
        <v>1</v>
      </c>
      <c r="I674" s="250"/>
      <c r="J674" s="247"/>
      <c r="K674" s="247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150</v>
      </c>
      <c r="AU674" s="255" t="s">
        <v>82</v>
      </c>
      <c r="AV674" s="13" t="s">
        <v>80</v>
      </c>
      <c r="AW674" s="13" t="s">
        <v>30</v>
      </c>
      <c r="AX674" s="13" t="s">
        <v>73</v>
      </c>
      <c r="AY674" s="255" t="s">
        <v>137</v>
      </c>
    </row>
    <row r="675" s="14" customFormat="1">
      <c r="A675" s="14"/>
      <c r="B675" s="256"/>
      <c r="C675" s="257"/>
      <c r="D675" s="239" t="s">
        <v>150</v>
      </c>
      <c r="E675" s="258" t="s">
        <v>1</v>
      </c>
      <c r="F675" s="259" t="s">
        <v>776</v>
      </c>
      <c r="G675" s="257"/>
      <c r="H675" s="260">
        <v>0.19600000000000001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150</v>
      </c>
      <c r="AU675" s="266" t="s">
        <v>82</v>
      </c>
      <c r="AV675" s="14" t="s">
        <v>82</v>
      </c>
      <c r="AW675" s="14" t="s">
        <v>30</v>
      </c>
      <c r="AX675" s="14" t="s">
        <v>73</v>
      </c>
      <c r="AY675" s="266" t="s">
        <v>137</v>
      </c>
    </row>
    <row r="676" s="14" customFormat="1">
      <c r="A676" s="14"/>
      <c r="B676" s="256"/>
      <c r="C676" s="257"/>
      <c r="D676" s="239" t="s">
        <v>150</v>
      </c>
      <c r="E676" s="258" t="s">
        <v>1</v>
      </c>
      <c r="F676" s="259" t="s">
        <v>777</v>
      </c>
      <c r="G676" s="257"/>
      <c r="H676" s="260">
        <v>0.19600000000000001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150</v>
      </c>
      <c r="AU676" s="266" t="s">
        <v>82</v>
      </c>
      <c r="AV676" s="14" t="s">
        <v>82</v>
      </c>
      <c r="AW676" s="14" t="s">
        <v>30</v>
      </c>
      <c r="AX676" s="14" t="s">
        <v>73</v>
      </c>
      <c r="AY676" s="266" t="s">
        <v>137</v>
      </c>
    </row>
    <row r="677" s="14" customFormat="1">
      <c r="A677" s="14"/>
      <c r="B677" s="256"/>
      <c r="C677" s="257"/>
      <c r="D677" s="239" t="s">
        <v>150</v>
      </c>
      <c r="E677" s="258" t="s">
        <v>1</v>
      </c>
      <c r="F677" s="259" t="s">
        <v>778</v>
      </c>
      <c r="G677" s="257"/>
      <c r="H677" s="260">
        <v>0.26600000000000001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150</v>
      </c>
      <c r="AU677" s="266" t="s">
        <v>82</v>
      </c>
      <c r="AV677" s="14" t="s">
        <v>82</v>
      </c>
      <c r="AW677" s="14" t="s">
        <v>30</v>
      </c>
      <c r="AX677" s="14" t="s">
        <v>73</v>
      </c>
      <c r="AY677" s="266" t="s">
        <v>137</v>
      </c>
    </row>
    <row r="678" s="14" customFormat="1">
      <c r="A678" s="14"/>
      <c r="B678" s="256"/>
      <c r="C678" s="257"/>
      <c r="D678" s="239" t="s">
        <v>150</v>
      </c>
      <c r="E678" s="258" t="s">
        <v>1</v>
      </c>
      <c r="F678" s="259" t="s">
        <v>779</v>
      </c>
      <c r="G678" s="257"/>
      <c r="H678" s="260">
        <v>0.26600000000000001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150</v>
      </c>
      <c r="AU678" s="266" t="s">
        <v>82</v>
      </c>
      <c r="AV678" s="14" t="s">
        <v>82</v>
      </c>
      <c r="AW678" s="14" t="s">
        <v>30</v>
      </c>
      <c r="AX678" s="14" t="s">
        <v>73</v>
      </c>
      <c r="AY678" s="266" t="s">
        <v>137</v>
      </c>
    </row>
    <row r="679" s="14" customFormat="1">
      <c r="A679" s="14"/>
      <c r="B679" s="256"/>
      <c r="C679" s="257"/>
      <c r="D679" s="239" t="s">
        <v>150</v>
      </c>
      <c r="E679" s="258" t="s">
        <v>1</v>
      </c>
      <c r="F679" s="259" t="s">
        <v>780</v>
      </c>
      <c r="G679" s="257"/>
      <c r="H679" s="260">
        <v>0.26600000000000001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150</v>
      </c>
      <c r="AU679" s="266" t="s">
        <v>82</v>
      </c>
      <c r="AV679" s="14" t="s">
        <v>82</v>
      </c>
      <c r="AW679" s="14" t="s">
        <v>30</v>
      </c>
      <c r="AX679" s="14" t="s">
        <v>73</v>
      </c>
      <c r="AY679" s="266" t="s">
        <v>137</v>
      </c>
    </row>
    <row r="680" s="14" customFormat="1">
      <c r="A680" s="14"/>
      <c r="B680" s="256"/>
      <c r="C680" s="257"/>
      <c r="D680" s="239" t="s">
        <v>150</v>
      </c>
      <c r="E680" s="258" t="s">
        <v>1</v>
      </c>
      <c r="F680" s="259" t="s">
        <v>781</v>
      </c>
      <c r="G680" s="257"/>
      <c r="H680" s="260">
        <v>0.26600000000000001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150</v>
      </c>
      <c r="AU680" s="266" t="s">
        <v>82</v>
      </c>
      <c r="AV680" s="14" t="s">
        <v>82</v>
      </c>
      <c r="AW680" s="14" t="s">
        <v>30</v>
      </c>
      <c r="AX680" s="14" t="s">
        <v>73</v>
      </c>
      <c r="AY680" s="266" t="s">
        <v>137</v>
      </c>
    </row>
    <row r="681" s="14" customFormat="1">
      <c r="A681" s="14"/>
      <c r="B681" s="256"/>
      <c r="C681" s="257"/>
      <c r="D681" s="239" t="s">
        <v>150</v>
      </c>
      <c r="E681" s="258" t="s">
        <v>1</v>
      </c>
      <c r="F681" s="259" t="s">
        <v>782</v>
      </c>
      <c r="G681" s="257"/>
      <c r="H681" s="260">
        <v>0.26600000000000001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6" t="s">
        <v>150</v>
      </c>
      <c r="AU681" s="266" t="s">
        <v>82</v>
      </c>
      <c r="AV681" s="14" t="s">
        <v>82</v>
      </c>
      <c r="AW681" s="14" t="s">
        <v>30</v>
      </c>
      <c r="AX681" s="14" t="s">
        <v>73</v>
      </c>
      <c r="AY681" s="266" t="s">
        <v>137</v>
      </c>
    </row>
    <row r="682" s="14" customFormat="1">
      <c r="A682" s="14"/>
      <c r="B682" s="256"/>
      <c r="C682" s="257"/>
      <c r="D682" s="239" t="s">
        <v>150</v>
      </c>
      <c r="E682" s="258" t="s">
        <v>1</v>
      </c>
      <c r="F682" s="259" t="s">
        <v>783</v>
      </c>
      <c r="G682" s="257"/>
      <c r="H682" s="260">
        <v>0.26600000000000001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6" t="s">
        <v>150</v>
      </c>
      <c r="AU682" s="266" t="s">
        <v>82</v>
      </c>
      <c r="AV682" s="14" t="s">
        <v>82</v>
      </c>
      <c r="AW682" s="14" t="s">
        <v>30</v>
      </c>
      <c r="AX682" s="14" t="s">
        <v>73</v>
      </c>
      <c r="AY682" s="266" t="s">
        <v>137</v>
      </c>
    </row>
    <row r="683" s="14" customFormat="1">
      <c r="A683" s="14"/>
      <c r="B683" s="256"/>
      <c r="C683" s="257"/>
      <c r="D683" s="239" t="s">
        <v>150</v>
      </c>
      <c r="E683" s="258" t="s">
        <v>1</v>
      </c>
      <c r="F683" s="259" t="s">
        <v>784</v>
      </c>
      <c r="G683" s="257"/>
      <c r="H683" s="260">
        <v>0.26600000000000001</v>
      </c>
      <c r="I683" s="261"/>
      <c r="J683" s="257"/>
      <c r="K683" s="257"/>
      <c r="L683" s="262"/>
      <c r="M683" s="263"/>
      <c r="N683" s="264"/>
      <c r="O683" s="264"/>
      <c r="P683" s="264"/>
      <c r="Q683" s="264"/>
      <c r="R683" s="264"/>
      <c r="S683" s="264"/>
      <c r="T683" s="26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6" t="s">
        <v>150</v>
      </c>
      <c r="AU683" s="266" t="s">
        <v>82</v>
      </c>
      <c r="AV683" s="14" t="s">
        <v>82</v>
      </c>
      <c r="AW683" s="14" t="s">
        <v>30</v>
      </c>
      <c r="AX683" s="14" t="s">
        <v>73</v>
      </c>
      <c r="AY683" s="266" t="s">
        <v>137</v>
      </c>
    </row>
    <row r="684" s="14" customFormat="1">
      <c r="A684" s="14"/>
      <c r="B684" s="256"/>
      <c r="C684" s="257"/>
      <c r="D684" s="239" t="s">
        <v>150</v>
      </c>
      <c r="E684" s="258" t="s">
        <v>1</v>
      </c>
      <c r="F684" s="259" t="s">
        <v>785</v>
      </c>
      <c r="G684" s="257"/>
      <c r="H684" s="260">
        <v>0.26600000000000001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150</v>
      </c>
      <c r="AU684" s="266" t="s">
        <v>82</v>
      </c>
      <c r="AV684" s="14" t="s">
        <v>82</v>
      </c>
      <c r="AW684" s="14" t="s">
        <v>30</v>
      </c>
      <c r="AX684" s="14" t="s">
        <v>73</v>
      </c>
      <c r="AY684" s="266" t="s">
        <v>137</v>
      </c>
    </row>
    <row r="685" s="14" customFormat="1">
      <c r="A685" s="14"/>
      <c r="B685" s="256"/>
      <c r="C685" s="257"/>
      <c r="D685" s="239" t="s">
        <v>150</v>
      </c>
      <c r="E685" s="258" t="s">
        <v>1</v>
      </c>
      <c r="F685" s="259" t="s">
        <v>781</v>
      </c>
      <c r="G685" s="257"/>
      <c r="H685" s="260">
        <v>0.26600000000000001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150</v>
      </c>
      <c r="AU685" s="266" t="s">
        <v>82</v>
      </c>
      <c r="AV685" s="14" t="s">
        <v>82</v>
      </c>
      <c r="AW685" s="14" t="s">
        <v>30</v>
      </c>
      <c r="AX685" s="14" t="s">
        <v>73</v>
      </c>
      <c r="AY685" s="266" t="s">
        <v>137</v>
      </c>
    </row>
    <row r="686" s="14" customFormat="1">
      <c r="A686" s="14"/>
      <c r="B686" s="256"/>
      <c r="C686" s="257"/>
      <c r="D686" s="239" t="s">
        <v>150</v>
      </c>
      <c r="E686" s="258" t="s">
        <v>1</v>
      </c>
      <c r="F686" s="259" t="s">
        <v>786</v>
      </c>
      <c r="G686" s="257"/>
      <c r="H686" s="260">
        <v>0.32400000000000001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150</v>
      </c>
      <c r="AU686" s="266" t="s">
        <v>82</v>
      </c>
      <c r="AV686" s="14" t="s">
        <v>82</v>
      </c>
      <c r="AW686" s="14" t="s">
        <v>30</v>
      </c>
      <c r="AX686" s="14" t="s">
        <v>73</v>
      </c>
      <c r="AY686" s="266" t="s">
        <v>137</v>
      </c>
    </row>
    <row r="687" s="13" customFormat="1">
      <c r="A687" s="13"/>
      <c r="B687" s="246"/>
      <c r="C687" s="247"/>
      <c r="D687" s="239" t="s">
        <v>150</v>
      </c>
      <c r="E687" s="248" t="s">
        <v>1</v>
      </c>
      <c r="F687" s="249" t="s">
        <v>714</v>
      </c>
      <c r="G687" s="247"/>
      <c r="H687" s="248" t="s">
        <v>1</v>
      </c>
      <c r="I687" s="250"/>
      <c r="J687" s="247"/>
      <c r="K687" s="247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150</v>
      </c>
      <c r="AU687" s="255" t="s">
        <v>82</v>
      </c>
      <c r="AV687" s="13" t="s">
        <v>80</v>
      </c>
      <c r="AW687" s="13" t="s">
        <v>30</v>
      </c>
      <c r="AX687" s="13" t="s">
        <v>73</v>
      </c>
      <c r="AY687" s="255" t="s">
        <v>137</v>
      </c>
    </row>
    <row r="688" s="14" customFormat="1">
      <c r="A688" s="14"/>
      <c r="B688" s="256"/>
      <c r="C688" s="257"/>
      <c r="D688" s="239" t="s">
        <v>150</v>
      </c>
      <c r="E688" s="258" t="s">
        <v>1</v>
      </c>
      <c r="F688" s="259" t="s">
        <v>787</v>
      </c>
      <c r="G688" s="257"/>
      <c r="H688" s="260">
        <v>0.185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6" t="s">
        <v>150</v>
      </c>
      <c r="AU688" s="266" t="s">
        <v>82</v>
      </c>
      <c r="AV688" s="14" t="s">
        <v>82</v>
      </c>
      <c r="AW688" s="14" t="s">
        <v>30</v>
      </c>
      <c r="AX688" s="14" t="s">
        <v>73</v>
      </c>
      <c r="AY688" s="266" t="s">
        <v>137</v>
      </c>
    </row>
    <row r="689" s="14" customFormat="1">
      <c r="A689" s="14"/>
      <c r="B689" s="256"/>
      <c r="C689" s="257"/>
      <c r="D689" s="239" t="s">
        <v>150</v>
      </c>
      <c r="E689" s="258" t="s">
        <v>1</v>
      </c>
      <c r="F689" s="259" t="s">
        <v>788</v>
      </c>
      <c r="G689" s="257"/>
      <c r="H689" s="260">
        <v>0.185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150</v>
      </c>
      <c r="AU689" s="266" t="s">
        <v>82</v>
      </c>
      <c r="AV689" s="14" t="s">
        <v>82</v>
      </c>
      <c r="AW689" s="14" t="s">
        <v>30</v>
      </c>
      <c r="AX689" s="14" t="s">
        <v>73</v>
      </c>
      <c r="AY689" s="266" t="s">
        <v>137</v>
      </c>
    </row>
    <row r="690" s="13" customFormat="1">
      <c r="A690" s="13"/>
      <c r="B690" s="246"/>
      <c r="C690" s="247"/>
      <c r="D690" s="239" t="s">
        <v>150</v>
      </c>
      <c r="E690" s="248" t="s">
        <v>1</v>
      </c>
      <c r="F690" s="249" t="s">
        <v>717</v>
      </c>
      <c r="G690" s="247"/>
      <c r="H690" s="248" t="s">
        <v>1</v>
      </c>
      <c r="I690" s="250"/>
      <c r="J690" s="247"/>
      <c r="K690" s="247"/>
      <c r="L690" s="251"/>
      <c r="M690" s="252"/>
      <c r="N690" s="253"/>
      <c r="O690" s="253"/>
      <c r="P690" s="253"/>
      <c r="Q690" s="253"/>
      <c r="R690" s="253"/>
      <c r="S690" s="253"/>
      <c r="T690" s="25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5" t="s">
        <v>150</v>
      </c>
      <c r="AU690" s="255" t="s">
        <v>82</v>
      </c>
      <c r="AV690" s="13" t="s">
        <v>80</v>
      </c>
      <c r="AW690" s="13" t="s">
        <v>30</v>
      </c>
      <c r="AX690" s="13" t="s">
        <v>73</v>
      </c>
      <c r="AY690" s="255" t="s">
        <v>137</v>
      </c>
    </row>
    <row r="691" s="14" customFormat="1">
      <c r="A691" s="14"/>
      <c r="B691" s="256"/>
      <c r="C691" s="257"/>
      <c r="D691" s="239" t="s">
        <v>150</v>
      </c>
      <c r="E691" s="258" t="s">
        <v>1</v>
      </c>
      <c r="F691" s="259" t="s">
        <v>789</v>
      </c>
      <c r="G691" s="257"/>
      <c r="H691" s="260">
        <v>0.19800000000000001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150</v>
      </c>
      <c r="AU691" s="266" t="s">
        <v>82</v>
      </c>
      <c r="AV691" s="14" t="s">
        <v>82</v>
      </c>
      <c r="AW691" s="14" t="s">
        <v>30</v>
      </c>
      <c r="AX691" s="14" t="s">
        <v>73</v>
      </c>
      <c r="AY691" s="266" t="s">
        <v>137</v>
      </c>
    </row>
    <row r="692" s="13" customFormat="1">
      <c r="A692" s="13"/>
      <c r="B692" s="246"/>
      <c r="C692" s="247"/>
      <c r="D692" s="239" t="s">
        <v>150</v>
      </c>
      <c r="E692" s="248" t="s">
        <v>1</v>
      </c>
      <c r="F692" s="249" t="s">
        <v>733</v>
      </c>
      <c r="G692" s="247"/>
      <c r="H692" s="248" t="s">
        <v>1</v>
      </c>
      <c r="I692" s="250"/>
      <c r="J692" s="247"/>
      <c r="K692" s="247"/>
      <c r="L692" s="251"/>
      <c r="M692" s="252"/>
      <c r="N692" s="253"/>
      <c r="O692" s="253"/>
      <c r="P692" s="253"/>
      <c r="Q692" s="253"/>
      <c r="R692" s="253"/>
      <c r="S692" s="253"/>
      <c r="T692" s="25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5" t="s">
        <v>150</v>
      </c>
      <c r="AU692" s="255" t="s">
        <v>82</v>
      </c>
      <c r="AV692" s="13" t="s">
        <v>80</v>
      </c>
      <c r="AW692" s="13" t="s">
        <v>30</v>
      </c>
      <c r="AX692" s="13" t="s">
        <v>73</v>
      </c>
      <c r="AY692" s="255" t="s">
        <v>137</v>
      </c>
    </row>
    <row r="693" s="14" customFormat="1">
      <c r="A693" s="14"/>
      <c r="B693" s="256"/>
      <c r="C693" s="257"/>
      <c r="D693" s="239" t="s">
        <v>150</v>
      </c>
      <c r="E693" s="258" t="s">
        <v>1</v>
      </c>
      <c r="F693" s="259" t="s">
        <v>790</v>
      </c>
      <c r="G693" s="257"/>
      <c r="H693" s="260">
        <v>4.2519999999999998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150</v>
      </c>
      <c r="AU693" s="266" t="s">
        <v>82</v>
      </c>
      <c r="AV693" s="14" t="s">
        <v>82</v>
      </c>
      <c r="AW693" s="14" t="s">
        <v>30</v>
      </c>
      <c r="AX693" s="14" t="s">
        <v>73</v>
      </c>
      <c r="AY693" s="266" t="s">
        <v>137</v>
      </c>
    </row>
    <row r="694" s="15" customFormat="1">
      <c r="A694" s="15"/>
      <c r="B694" s="267"/>
      <c r="C694" s="268"/>
      <c r="D694" s="239" t="s">
        <v>150</v>
      </c>
      <c r="E694" s="269" t="s">
        <v>1</v>
      </c>
      <c r="F694" s="270" t="s">
        <v>153</v>
      </c>
      <c r="G694" s="268"/>
      <c r="H694" s="271">
        <v>8.5040000000000013</v>
      </c>
      <c r="I694" s="272"/>
      <c r="J694" s="268"/>
      <c r="K694" s="268"/>
      <c r="L694" s="273"/>
      <c r="M694" s="274"/>
      <c r="N694" s="275"/>
      <c r="O694" s="275"/>
      <c r="P694" s="275"/>
      <c r="Q694" s="275"/>
      <c r="R694" s="275"/>
      <c r="S694" s="275"/>
      <c r="T694" s="276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77" t="s">
        <v>150</v>
      </c>
      <c r="AU694" s="277" t="s">
        <v>82</v>
      </c>
      <c r="AV694" s="15" t="s">
        <v>144</v>
      </c>
      <c r="AW694" s="15" t="s">
        <v>30</v>
      </c>
      <c r="AX694" s="15" t="s">
        <v>80</v>
      </c>
      <c r="AY694" s="277" t="s">
        <v>137</v>
      </c>
    </row>
    <row r="695" s="2" customFormat="1" ht="24.15" customHeight="1">
      <c r="A695" s="38"/>
      <c r="B695" s="39"/>
      <c r="C695" s="226" t="s">
        <v>791</v>
      </c>
      <c r="D695" s="226" t="s">
        <v>139</v>
      </c>
      <c r="E695" s="227" t="s">
        <v>792</v>
      </c>
      <c r="F695" s="228" t="s">
        <v>793</v>
      </c>
      <c r="G695" s="229" t="s">
        <v>185</v>
      </c>
      <c r="H695" s="230">
        <v>145.18000000000001</v>
      </c>
      <c r="I695" s="231"/>
      <c r="J695" s="232">
        <f>ROUND(I695*H695,2)</f>
        <v>0</v>
      </c>
      <c r="K695" s="228" t="s">
        <v>143</v>
      </c>
      <c r="L695" s="44"/>
      <c r="M695" s="233" t="s">
        <v>1</v>
      </c>
      <c r="N695" s="234" t="s">
        <v>38</v>
      </c>
      <c r="O695" s="91"/>
      <c r="P695" s="235">
        <f>O695*H695</f>
        <v>0</v>
      </c>
      <c r="Q695" s="235">
        <v>0</v>
      </c>
      <c r="R695" s="235">
        <f>Q695*H695</f>
        <v>0</v>
      </c>
      <c r="S695" s="235">
        <v>0</v>
      </c>
      <c r="T695" s="236">
        <f>S695*H695</f>
        <v>0</v>
      </c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R695" s="237" t="s">
        <v>262</v>
      </c>
      <c r="AT695" s="237" t="s">
        <v>139</v>
      </c>
      <c r="AU695" s="237" t="s">
        <v>82</v>
      </c>
      <c r="AY695" s="17" t="s">
        <v>137</v>
      </c>
      <c r="BE695" s="238">
        <f>IF(N695="základní",J695,0)</f>
        <v>0</v>
      </c>
      <c r="BF695" s="238">
        <f>IF(N695="snížená",J695,0)</f>
        <v>0</v>
      </c>
      <c r="BG695" s="238">
        <f>IF(N695="zákl. přenesená",J695,0)</f>
        <v>0</v>
      </c>
      <c r="BH695" s="238">
        <f>IF(N695="sníž. přenesená",J695,0)</f>
        <v>0</v>
      </c>
      <c r="BI695" s="238">
        <f>IF(N695="nulová",J695,0)</f>
        <v>0</v>
      </c>
      <c r="BJ695" s="17" t="s">
        <v>80</v>
      </c>
      <c r="BK695" s="238">
        <f>ROUND(I695*H695,2)</f>
        <v>0</v>
      </c>
      <c r="BL695" s="17" t="s">
        <v>262</v>
      </c>
      <c r="BM695" s="237" t="s">
        <v>794</v>
      </c>
    </row>
    <row r="696" s="2" customFormat="1">
      <c r="A696" s="38"/>
      <c r="B696" s="39"/>
      <c r="C696" s="40"/>
      <c r="D696" s="239" t="s">
        <v>146</v>
      </c>
      <c r="E696" s="40"/>
      <c r="F696" s="240" t="s">
        <v>795</v>
      </c>
      <c r="G696" s="40"/>
      <c r="H696" s="40"/>
      <c r="I696" s="241"/>
      <c r="J696" s="40"/>
      <c r="K696" s="40"/>
      <c r="L696" s="44"/>
      <c r="M696" s="242"/>
      <c r="N696" s="243"/>
      <c r="O696" s="91"/>
      <c r="P696" s="91"/>
      <c r="Q696" s="91"/>
      <c r="R696" s="91"/>
      <c r="S696" s="91"/>
      <c r="T696" s="92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T696" s="17" t="s">
        <v>146</v>
      </c>
      <c r="AU696" s="17" t="s">
        <v>82</v>
      </c>
    </row>
    <row r="697" s="2" customFormat="1">
      <c r="A697" s="38"/>
      <c r="B697" s="39"/>
      <c r="C697" s="40"/>
      <c r="D697" s="244" t="s">
        <v>148</v>
      </c>
      <c r="E697" s="40"/>
      <c r="F697" s="245" t="s">
        <v>796</v>
      </c>
      <c r="G697" s="40"/>
      <c r="H697" s="40"/>
      <c r="I697" s="241"/>
      <c r="J697" s="40"/>
      <c r="K697" s="40"/>
      <c r="L697" s="44"/>
      <c r="M697" s="242"/>
      <c r="N697" s="243"/>
      <c r="O697" s="91"/>
      <c r="P697" s="91"/>
      <c r="Q697" s="91"/>
      <c r="R697" s="91"/>
      <c r="S697" s="91"/>
      <c r="T697" s="92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T697" s="17" t="s">
        <v>148</v>
      </c>
      <c r="AU697" s="17" t="s">
        <v>82</v>
      </c>
    </row>
    <row r="698" s="13" customFormat="1">
      <c r="A698" s="13"/>
      <c r="B698" s="246"/>
      <c r="C698" s="247"/>
      <c r="D698" s="239" t="s">
        <v>150</v>
      </c>
      <c r="E698" s="248" t="s">
        <v>1</v>
      </c>
      <c r="F698" s="249" t="s">
        <v>666</v>
      </c>
      <c r="G698" s="247"/>
      <c r="H698" s="248" t="s">
        <v>1</v>
      </c>
      <c r="I698" s="250"/>
      <c r="J698" s="247"/>
      <c r="K698" s="247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150</v>
      </c>
      <c r="AU698" s="255" t="s">
        <v>82</v>
      </c>
      <c r="AV698" s="13" t="s">
        <v>80</v>
      </c>
      <c r="AW698" s="13" t="s">
        <v>30</v>
      </c>
      <c r="AX698" s="13" t="s">
        <v>73</v>
      </c>
      <c r="AY698" s="255" t="s">
        <v>137</v>
      </c>
    </row>
    <row r="699" s="14" customFormat="1">
      <c r="A699" s="14"/>
      <c r="B699" s="256"/>
      <c r="C699" s="257"/>
      <c r="D699" s="239" t="s">
        <v>150</v>
      </c>
      <c r="E699" s="258" t="s">
        <v>1</v>
      </c>
      <c r="F699" s="259" t="s">
        <v>667</v>
      </c>
      <c r="G699" s="257"/>
      <c r="H699" s="260">
        <v>2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150</v>
      </c>
      <c r="AU699" s="266" t="s">
        <v>82</v>
      </c>
      <c r="AV699" s="14" t="s">
        <v>82</v>
      </c>
      <c r="AW699" s="14" t="s">
        <v>30</v>
      </c>
      <c r="AX699" s="14" t="s">
        <v>73</v>
      </c>
      <c r="AY699" s="266" t="s">
        <v>137</v>
      </c>
    </row>
    <row r="700" s="14" customFormat="1">
      <c r="A700" s="14"/>
      <c r="B700" s="256"/>
      <c r="C700" s="257"/>
      <c r="D700" s="239" t="s">
        <v>150</v>
      </c>
      <c r="E700" s="258" t="s">
        <v>1</v>
      </c>
      <c r="F700" s="259" t="s">
        <v>668</v>
      </c>
      <c r="G700" s="257"/>
      <c r="H700" s="260">
        <v>2</v>
      </c>
      <c r="I700" s="261"/>
      <c r="J700" s="257"/>
      <c r="K700" s="257"/>
      <c r="L700" s="262"/>
      <c r="M700" s="263"/>
      <c r="N700" s="264"/>
      <c r="O700" s="264"/>
      <c r="P700" s="264"/>
      <c r="Q700" s="264"/>
      <c r="R700" s="264"/>
      <c r="S700" s="264"/>
      <c r="T700" s="26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6" t="s">
        <v>150</v>
      </c>
      <c r="AU700" s="266" t="s">
        <v>82</v>
      </c>
      <c r="AV700" s="14" t="s">
        <v>82</v>
      </c>
      <c r="AW700" s="14" t="s">
        <v>30</v>
      </c>
      <c r="AX700" s="14" t="s">
        <v>73</v>
      </c>
      <c r="AY700" s="266" t="s">
        <v>137</v>
      </c>
    </row>
    <row r="701" s="14" customFormat="1">
      <c r="A701" s="14"/>
      <c r="B701" s="256"/>
      <c r="C701" s="257"/>
      <c r="D701" s="239" t="s">
        <v>150</v>
      </c>
      <c r="E701" s="258" t="s">
        <v>1</v>
      </c>
      <c r="F701" s="259" t="s">
        <v>669</v>
      </c>
      <c r="G701" s="257"/>
      <c r="H701" s="260">
        <v>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150</v>
      </c>
      <c r="AU701" s="266" t="s">
        <v>82</v>
      </c>
      <c r="AV701" s="14" t="s">
        <v>82</v>
      </c>
      <c r="AW701" s="14" t="s">
        <v>30</v>
      </c>
      <c r="AX701" s="14" t="s">
        <v>73</v>
      </c>
      <c r="AY701" s="266" t="s">
        <v>137</v>
      </c>
    </row>
    <row r="702" s="14" customFormat="1">
      <c r="A702" s="14"/>
      <c r="B702" s="256"/>
      <c r="C702" s="257"/>
      <c r="D702" s="239" t="s">
        <v>150</v>
      </c>
      <c r="E702" s="258" t="s">
        <v>1</v>
      </c>
      <c r="F702" s="259" t="s">
        <v>670</v>
      </c>
      <c r="G702" s="257"/>
      <c r="H702" s="260">
        <v>9.6199999999999992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150</v>
      </c>
      <c r="AU702" s="266" t="s">
        <v>82</v>
      </c>
      <c r="AV702" s="14" t="s">
        <v>82</v>
      </c>
      <c r="AW702" s="14" t="s">
        <v>30</v>
      </c>
      <c r="AX702" s="14" t="s">
        <v>73</v>
      </c>
      <c r="AY702" s="266" t="s">
        <v>137</v>
      </c>
    </row>
    <row r="703" s="14" customFormat="1">
      <c r="A703" s="14"/>
      <c r="B703" s="256"/>
      <c r="C703" s="257"/>
      <c r="D703" s="239" t="s">
        <v>150</v>
      </c>
      <c r="E703" s="258" t="s">
        <v>1</v>
      </c>
      <c r="F703" s="259" t="s">
        <v>671</v>
      </c>
      <c r="G703" s="257"/>
      <c r="H703" s="260">
        <v>2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6" t="s">
        <v>150</v>
      </c>
      <c r="AU703" s="266" t="s">
        <v>82</v>
      </c>
      <c r="AV703" s="14" t="s">
        <v>82</v>
      </c>
      <c r="AW703" s="14" t="s">
        <v>30</v>
      </c>
      <c r="AX703" s="14" t="s">
        <v>73</v>
      </c>
      <c r="AY703" s="266" t="s">
        <v>137</v>
      </c>
    </row>
    <row r="704" s="14" customFormat="1">
      <c r="A704" s="14"/>
      <c r="B704" s="256"/>
      <c r="C704" s="257"/>
      <c r="D704" s="239" t="s">
        <v>150</v>
      </c>
      <c r="E704" s="258" t="s">
        <v>1</v>
      </c>
      <c r="F704" s="259" t="s">
        <v>672</v>
      </c>
      <c r="G704" s="257"/>
      <c r="H704" s="260">
        <v>2</v>
      </c>
      <c r="I704" s="261"/>
      <c r="J704" s="257"/>
      <c r="K704" s="257"/>
      <c r="L704" s="262"/>
      <c r="M704" s="263"/>
      <c r="N704" s="264"/>
      <c r="O704" s="264"/>
      <c r="P704" s="264"/>
      <c r="Q704" s="264"/>
      <c r="R704" s="264"/>
      <c r="S704" s="264"/>
      <c r="T704" s="26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6" t="s">
        <v>150</v>
      </c>
      <c r="AU704" s="266" t="s">
        <v>82</v>
      </c>
      <c r="AV704" s="14" t="s">
        <v>82</v>
      </c>
      <c r="AW704" s="14" t="s">
        <v>30</v>
      </c>
      <c r="AX704" s="14" t="s">
        <v>73</v>
      </c>
      <c r="AY704" s="266" t="s">
        <v>137</v>
      </c>
    </row>
    <row r="705" s="14" customFormat="1">
      <c r="A705" s="14"/>
      <c r="B705" s="256"/>
      <c r="C705" s="257"/>
      <c r="D705" s="239" t="s">
        <v>150</v>
      </c>
      <c r="E705" s="258" t="s">
        <v>1</v>
      </c>
      <c r="F705" s="259" t="s">
        <v>673</v>
      </c>
      <c r="G705" s="257"/>
      <c r="H705" s="260">
        <v>1</v>
      </c>
      <c r="I705" s="261"/>
      <c r="J705" s="257"/>
      <c r="K705" s="257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150</v>
      </c>
      <c r="AU705" s="266" t="s">
        <v>82</v>
      </c>
      <c r="AV705" s="14" t="s">
        <v>82</v>
      </c>
      <c r="AW705" s="14" t="s">
        <v>30</v>
      </c>
      <c r="AX705" s="14" t="s">
        <v>73</v>
      </c>
      <c r="AY705" s="266" t="s">
        <v>137</v>
      </c>
    </row>
    <row r="706" s="14" customFormat="1">
      <c r="A706" s="14"/>
      <c r="B706" s="256"/>
      <c r="C706" s="257"/>
      <c r="D706" s="239" t="s">
        <v>150</v>
      </c>
      <c r="E706" s="258" t="s">
        <v>1</v>
      </c>
      <c r="F706" s="259" t="s">
        <v>674</v>
      </c>
      <c r="G706" s="257"/>
      <c r="H706" s="260">
        <v>2</v>
      </c>
      <c r="I706" s="261"/>
      <c r="J706" s="257"/>
      <c r="K706" s="257"/>
      <c r="L706" s="262"/>
      <c r="M706" s="263"/>
      <c r="N706" s="264"/>
      <c r="O706" s="264"/>
      <c r="P706" s="264"/>
      <c r="Q706" s="264"/>
      <c r="R706" s="264"/>
      <c r="S706" s="264"/>
      <c r="T706" s="26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6" t="s">
        <v>150</v>
      </c>
      <c r="AU706" s="266" t="s">
        <v>82</v>
      </c>
      <c r="AV706" s="14" t="s">
        <v>82</v>
      </c>
      <c r="AW706" s="14" t="s">
        <v>30</v>
      </c>
      <c r="AX706" s="14" t="s">
        <v>73</v>
      </c>
      <c r="AY706" s="266" t="s">
        <v>137</v>
      </c>
    </row>
    <row r="707" s="14" customFormat="1">
      <c r="A707" s="14"/>
      <c r="B707" s="256"/>
      <c r="C707" s="257"/>
      <c r="D707" s="239" t="s">
        <v>150</v>
      </c>
      <c r="E707" s="258" t="s">
        <v>1</v>
      </c>
      <c r="F707" s="259" t="s">
        <v>675</v>
      </c>
      <c r="G707" s="257"/>
      <c r="H707" s="260">
        <v>2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150</v>
      </c>
      <c r="AU707" s="266" t="s">
        <v>82</v>
      </c>
      <c r="AV707" s="14" t="s">
        <v>82</v>
      </c>
      <c r="AW707" s="14" t="s">
        <v>30</v>
      </c>
      <c r="AX707" s="14" t="s">
        <v>73</v>
      </c>
      <c r="AY707" s="266" t="s">
        <v>137</v>
      </c>
    </row>
    <row r="708" s="14" customFormat="1">
      <c r="A708" s="14"/>
      <c r="B708" s="256"/>
      <c r="C708" s="257"/>
      <c r="D708" s="239" t="s">
        <v>150</v>
      </c>
      <c r="E708" s="258" t="s">
        <v>1</v>
      </c>
      <c r="F708" s="259" t="s">
        <v>676</v>
      </c>
      <c r="G708" s="257"/>
      <c r="H708" s="260">
        <v>9.6199999999999992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150</v>
      </c>
      <c r="AU708" s="266" t="s">
        <v>82</v>
      </c>
      <c r="AV708" s="14" t="s">
        <v>82</v>
      </c>
      <c r="AW708" s="14" t="s">
        <v>30</v>
      </c>
      <c r="AX708" s="14" t="s">
        <v>73</v>
      </c>
      <c r="AY708" s="266" t="s">
        <v>137</v>
      </c>
    </row>
    <row r="709" s="14" customFormat="1">
      <c r="A709" s="14"/>
      <c r="B709" s="256"/>
      <c r="C709" s="257"/>
      <c r="D709" s="239" t="s">
        <v>150</v>
      </c>
      <c r="E709" s="258" t="s">
        <v>1</v>
      </c>
      <c r="F709" s="259" t="s">
        <v>677</v>
      </c>
      <c r="G709" s="257"/>
      <c r="H709" s="260">
        <v>9.6199999999999992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6" t="s">
        <v>150</v>
      </c>
      <c r="AU709" s="266" t="s">
        <v>82</v>
      </c>
      <c r="AV709" s="14" t="s">
        <v>82</v>
      </c>
      <c r="AW709" s="14" t="s">
        <v>30</v>
      </c>
      <c r="AX709" s="14" t="s">
        <v>73</v>
      </c>
      <c r="AY709" s="266" t="s">
        <v>137</v>
      </c>
    </row>
    <row r="710" s="14" customFormat="1">
      <c r="A710" s="14"/>
      <c r="B710" s="256"/>
      <c r="C710" s="257"/>
      <c r="D710" s="239" t="s">
        <v>150</v>
      </c>
      <c r="E710" s="258" t="s">
        <v>1</v>
      </c>
      <c r="F710" s="259" t="s">
        <v>678</v>
      </c>
      <c r="G710" s="257"/>
      <c r="H710" s="260">
        <v>8.6199999999999992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150</v>
      </c>
      <c r="AU710" s="266" t="s">
        <v>82</v>
      </c>
      <c r="AV710" s="14" t="s">
        <v>82</v>
      </c>
      <c r="AW710" s="14" t="s">
        <v>30</v>
      </c>
      <c r="AX710" s="14" t="s">
        <v>73</v>
      </c>
      <c r="AY710" s="266" t="s">
        <v>137</v>
      </c>
    </row>
    <row r="711" s="14" customFormat="1">
      <c r="A711" s="14"/>
      <c r="B711" s="256"/>
      <c r="C711" s="257"/>
      <c r="D711" s="239" t="s">
        <v>150</v>
      </c>
      <c r="E711" s="258" t="s">
        <v>1</v>
      </c>
      <c r="F711" s="259" t="s">
        <v>679</v>
      </c>
      <c r="G711" s="257"/>
      <c r="H711" s="260">
        <v>9.6199999999999992</v>
      </c>
      <c r="I711" s="261"/>
      <c r="J711" s="257"/>
      <c r="K711" s="257"/>
      <c r="L711" s="262"/>
      <c r="M711" s="263"/>
      <c r="N711" s="264"/>
      <c r="O711" s="264"/>
      <c r="P711" s="264"/>
      <c r="Q711" s="264"/>
      <c r="R711" s="264"/>
      <c r="S711" s="264"/>
      <c r="T711" s="26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6" t="s">
        <v>150</v>
      </c>
      <c r="AU711" s="266" t="s">
        <v>82</v>
      </c>
      <c r="AV711" s="14" t="s">
        <v>82</v>
      </c>
      <c r="AW711" s="14" t="s">
        <v>30</v>
      </c>
      <c r="AX711" s="14" t="s">
        <v>73</v>
      </c>
      <c r="AY711" s="266" t="s">
        <v>137</v>
      </c>
    </row>
    <row r="712" s="14" customFormat="1">
      <c r="A712" s="14"/>
      <c r="B712" s="256"/>
      <c r="C712" s="257"/>
      <c r="D712" s="239" t="s">
        <v>150</v>
      </c>
      <c r="E712" s="258" t="s">
        <v>1</v>
      </c>
      <c r="F712" s="259" t="s">
        <v>680</v>
      </c>
      <c r="G712" s="257"/>
      <c r="H712" s="260">
        <v>9.6199999999999992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6" t="s">
        <v>150</v>
      </c>
      <c r="AU712" s="266" t="s">
        <v>82</v>
      </c>
      <c r="AV712" s="14" t="s">
        <v>82</v>
      </c>
      <c r="AW712" s="14" t="s">
        <v>30</v>
      </c>
      <c r="AX712" s="14" t="s">
        <v>73</v>
      </c>
      <c r="AY712" s="266" t="s">
        <v>137</v>
      </c>
    </row>
    <row r="713" s="14" customFormat="1">
      <c r="A713" s="14"/>
      <c r="B713" s="256"/>
      <c r="C713" s="257"/>
      <c r="D713" s="239" t="s">
        <v>150</v>
      </c>
      <c r="E713" s="258" t="s">
        <v>1</v>
      </c>
      <c r="F713" s="259" t="s">
        <v>681</v>
      </c>
      <c r="G713" s="257"/>
      <c r="H713" s="260">
        <v>9.6199999999999992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150</v>
      </c>
      <c r="AU713" s="266" t="s">
        <v>82</v>
      </c>
      <c r="AV713" s="14" t="s">
        <v>82</v>
      </c>
      <c r="AW713" s="14" t="s">
        <v>30</v>
      </c>
      <c r="AX713" s="14" t="s">
        <v>73</v>
      </c>
      <c r="AY713" s="266" t="s">
        <v>137</v>
      </c>
    </row>
    <row r="714" s="14" customFormat="1">
      <c r="A714" s="14"/>
      <c r="B714" s="256"/>
      <c r="C714" s="257"/>
      <c r="D714" s="239" t="s">
        <v>150</v>
      </c>
      <c r="E714" s="258" t="s">
        <v>1</v>
      </c>
      <c r="F714" s="259" t="s">
        <v>682</v>
      </c>
      <c r="G714" s="257"/>
      <c r="H714" s="260">
        <v>9.6199999999999992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6" t="s">
        <v>150</v>
      </c>
      <c r="AU714" s="266" t="s">
        <v>82</v>
      </c>
      <c r="AV714" s="14" t="s">
        <v>82</v>
      </c>
      <c r="AW714" s="14" t="s">
        <v>30</v>
      </c>
      <c r="AX714" s="14" t="s">
        <v>73</v>
      </c>
      <c r="AY714" s="266" t="s">
        <v>137</v>
      </c>
    </row>
    <row r="715" s="14" customFormat="1">
      <c r="A715" s="14"/>
      <c r="B715" s="256"/>
      <c r="C715" s="257"/>
      <c r="D715" s="239" t="s">
        <v>150</v>
      </c>
      <c r="E715" s="258" t="s">
        <v>1</v>
      </c>
      <c r="F715" s="259" t="s">
        <v>683</v>
      </c>
      <c r="G715" s="257"/>
      <c r="H715" s="260">
        <v>9.6199999999999992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6" t="s">
        <v>150</v>
      </c>
      <c r="AU715" s="266" t="s">
        <v>82</v>
      </c>
      <c r="AV715" s="14" t="s">
        <v>82</v>
      </c>
      <c r="AW715" s="14" t="s">
        <v>30</v>
      </c>
      <c r="AX715" s="14" t="s">
        <v>73</v>
      </c>
      <c r="AY715" s="266" t="s">
        <v>137</v>
      </c>
    </row>
    <row r="716" s="13" customFormat="1">
      <c r="A716" s="13"/>
      <c r="B716" s="246"/>
      <c r="C716" s="247"/>
      <c r="D716" s="239" t="s">
        <v>150</v>
      </c>
      <c r="E716" s="248" t="s">
        <v>1</v>
      </c>
      <c r="F716" s="249" t="s">
        <v>684</v>
      </c>
      <c r="G716" s="247"/>
      <c r="H716" s="248" t="s">
        <v>1</v>
      </c>
      <c r="I716" s="250"/>
      <c r="J716" s="247"/>
      <c r="K716" s="247"/>
      <c r="L716" s="251"/>
      <c r="M716" s="252"/>
      <c r="N716" s="253"/>
      <c r="O716" s="253"/>
      <c r="P716" s="253"/>
      <c r="Q716" s="253"/>
      <c r="R716" s="253"/>
      <c r="S716" s="253"/>
      <c r="T716" s="25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5" t="s">
        <v>150</v>
      </c>
      <c r="AU716" s="255" t="s">
        <v>82</v>
      </c>
      <c r="AV716" s="13" t="s">
        <v>80</v>
      </c>
      <c r="AW716" s="13" t="s">
        <v>30</v>
      </c>
      <c r="AX716" s="13" t="s">
        <v>73</v>
      </c>
      <c r="AY716" s="255" t="s">
        <v>137</v>
      </c>
    </row>
    <row r="717" s="14" customFormat="1">
      <c r="A717" s="14"/>
      <c r="B717" s="256"/>
      <c r="C717" s="257"/>
      <c r="D717" s="239" t="s">
        <v>150</v>
      </c>
      <c r="E717" s="258" t="s">
        <v>1</v>
      </c>
      <c r="F717" s="259" t="s">
        <v>685</v>
      </c>
      <c r="G717" s="257"/>
      <c r="H717" s="260">
        <v>16.5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6" t="s">
        <v>150</v>
      </c>
      <c r="AU717" s="266" t="s">
        <v>82</v>
      </c>
      <c r="AV717" s="14" t="s">
        <v>82</v>
      </c>
      <c r="AW717" s="14" t="s">
        <v>30</v>
      </c>
      <c r="AX717" s="14" t="s">
        <v>73</v>
      </c>
      <c r="AY717" s="266" t="s">
        <v>137</v>
      </c>
    </row>
    <row r="718" s="14" customFormat="1">
      <c r="A718" s="14"/>
      <c r="B718" s="256"/>
      <c r="C718" s="257"/>
      <c r="D718" s="239" t="s">
        <v>150</v>
      </c>
      <c r="E718" s="258" t="s">
        <v>1</v>
      </c>
      <c r="F718" s="259" t="s">
        <v>686</v>
      </c>
      <c r="G718" s="257"/>
      <c r="H718" s="260">
        <v>16.5</v>
      </c>
      <c r="I718" s="261"/>
      <c r="J718" s="257"/>
      <c r="K718" s="257"/>
      <c r="L718" s="262"/>
      <c r="M718" s="263"/>
      <c r="N718" s="264"/>
      <c r="O718" s="264"/>
      <c r="P718" s="264"/>
      <c r="Q718" s="264"/>
      <c r="R718" s="264"/>
      <c r="S718" s="264"/>
      <c r="T718" s="26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6" t="s">
        <v>150</v>
      </c>
      <c r="AU718" s="266" t="s">
        <v>82</v>
      </c>
      <c r="AV718" s="14" t="s">
        <v>82</v>
      </c>
      <c r="AW718" s="14" t="s">
        <v>30</v>
      </c>
      <c r="AX718" s="14" t="s">
        <v>73</v>
      </c>
      <c r="AY718" s="266" t="s">
        <v>137</v>
      </c>
    </row>
    <row r="719" s="13" customFormat="1">
      <c r="A719" s="13"/>
      <c r="B719" s="246"/>
      <c r="C719" s="247"/>
      <c r="D719" s="239" t="s">
        <v>150</v>
      </c>
      <c r="E719" s="248" t="s">
        <v>1</v>
      </c>
      <c r="F719" s="249" t="s">
        <v>687</v>
      </c>
      <c r="G719" s="247"/>
      <c r="H719" s="248" t="s">
        <v>1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5" t="s">
        <v>150</v>
      </c>
      <c r="AU719" s="255" t="s">
        <v>82</v>
      </c>
      <c r="AV719" s="13" t="s">
        <v>80</v>
      </c>
      <c r="AW719" s="13" t="s">
        <v>30</v>
      </c>
      <c r="AX719" s="13" t="s">
        <v>73</v>
      </c>
      <c r="AY719" s="255" t="s">
        <v>137</v>
      </c>
    </row>
    <row r="720" s="14" customFormat="1">
      <c r="A720" s="14"/>
      <c r="B720" s="256"/>
      <c r="C720" s="257"/>
      <c r="D720" s="239" t="s">
        <v>150</v>
      </c>
      <c r="E720" s="258" t="s">
        <v>1</v>
      </c>
      <c r="F720" s="259" t="s">
        <v>688</v>
      </c>
      <c r="G720" s="257"/>
      <c r="H720" s="260">
        <v>4.5999999999999996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150</v>
      </c>
      <c r="AU720" s="266" t="s">
        <v>82</v>
      </c>
      <c r="AV720" s="14" t="s">
        <v>82</v>
      </c>
      <c r="AW720" s="14" t="s">
        <v>30</v>
      </c>
      <c r="AX720" s="14" t="s">
        <v>73</v>
      </c>
      <c r="AY720" s="266" t="s">
        <v>137</v>
      </c>
    </row>
    <row r="721" s="14" customFormat="1">
      <c r="A721" s="14"/>
      <c r="B721" s="256"/>
      <c r="C721" s="257"/>
      <c r="D721" s="239" t="s">
        <v>150</v>
      </c>
      <c r="E721" s="258" t="s">
        <v>1</v>
      </c>
      <c r="F721" s="259" t="s">
        <v>689</v>
      </c>
      <c r="G721" s="257"/>
      <c r="H721" s="260">
        <v>4.5999999999999996</v>
      </c>
      <c r="I721" s="261"/>
      <c r="J721" s="257"/>
      <c r="K721" s="257"/>
      <c r="L721" s="262"/>
      <c r="M721" s="263"/>
      <c r="N721" s="264"/>
      <c r="O721" s="264"/>
      <c r="P721" s="264"/>
      <c r="Q721" s="264"/>
      <c r="R721" s="264"/>
      <c r="S721" s="264"/>
      <c r="T721" s="26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6" t="s">
        <v>150</v>
      </c>
      <c r="AU721" s="266" t="s">
        <v>82</v>
      </c>
      <c r="AV721" s="14" t="s">
        <v>82</v>
      </c>
      <c r="AW721" s="14" t="s">
        <v>30</v>
      </c>
      <c r="AX721" s="14" t="s">
        <v>73</v>
      </c>
      <c r="AY721" s="266" t="s">
        <v>137</v>
      </c>
    </row>
    <row r="722" s="13" customFormat="1">
      <c r="A722" s="13"/>
      <c r="B722" s="246"/>
      <c r="C722" s="247"/>
      <c r="D722" s="239" t="s">
        <v>150</v>
      </c>
      <c r="E722" s="248" t="s">
        <v>1</v>
      </c>
      <c r="F722" s="249" t="s">
        <v>690</v>
      </c>
      <c r="G722" s="247"/>
      <c r="H722" s="248" t="s">
        <v>1</v>
      </c>
      <c r="I722" s="250"/>
      <c r="J722" s="247"/>
      <c r="K722" s="247"/>
      <c r="L722" s="251"/>
      <c r="M722" s="252"/>
      <c r="N722" s="253"/>
      <c r="O722" s="253"/>
      <c r="P722" s="253"/>
      <c r="Q722" s="253"/>
      <c r="R722" s="253"/>
      <c r="S722" s="253"/>
      <c r="T722" s="25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5" t="s">
        <v>150</v>
      </c>
      <c r="AU722" s="255" t="s">
        <v>82</v>
      </c>
      <c r="AV722" s="13" t="s">
        <v>80</v>
      </c>
      <c r="AW722" s="13" t="s">
        <v>30</v>
      </c>
      <c r="AX722" s="13" t="s">
        <v>73</v>
      </c>
      <c r="AY722" s="255" t="s">
        <v>137</v>
      </c>
    </row>
    <row r="723" s="14" customFormat="1">
      <c r="A723" s="14"/>
      <c r="B723" s="256"/>
      <c r="C723" s="257"/>
      <c r="D723" s="239" t="s">
        <v>150</v>
      </c>
      <c r="E723" s="258" t="s">
        <v>1</v>
      </c>
      <c r="F723" s="259" t="s">
        <v>691</v>
      </c>
      <c r="G723" s="257"/>
      <c r="H723" s="260">
        <v>2.3999999999999999</v>
      </c>
      <c r="I723" s="261"/>
      <c r="J723" s="257"/>
      <c r="K723" s="257"/>
      <c r="L723" s="262"/>
      <c r="M723" s="263"/>
      <c r="N723" s="264"/>
      <c r="O723" s="264"/>
      <c r="P723" s="264"/>
      <c r="Q723" s="264"/>
      <c r="R723" s="264"/>
      <c r="S723" s="264"/>
      <c r="T723" s="26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6" t="s">
        <v>150</v>
      </c>
      <c r="AU723" s="266" t="s">
        <v>82</v>
      </c>
      <c r="AV723" s="14" t="s">
        <v>82</v>
      </c>
      <c r="AW723" s="14" t="s">
        <v>30</v>
      </c>
      <c r="AX723" s="14" t="s">
        <v>73</v>
      </c>
      <c r="AY723" s="266" t="s">
        <v>137</v>
      </c>
    </row>
    <row r="724" s="15" customFormat="1">
      <c r="A724" s="15"/>
      <c r="B724" s="267"/>
      <c r="C724" s="268"/>
      <c r="D724" s="239" t="s">
        <v>150</v>
      </c>
      <c r="E724" s="269" t="s">
        <v>1</v>
      </c>
      <c r="F724" s="270" t="s">
        <v>153</v>
      </c>
      <c r="G724" s="268"/>
      <c r="H724" s="271">
        <v>145.18000000000001</v>
      </c>
      <c r="I724" s="272"/>
      <c r="J724" s="268"/>
      <c r="K724" s="268"/>
      <c r="L724" s="273"/>
      <c r="M724" s="274"/>
      <c r="N724" s="275"/>
      <c r="O724" s="275"/>
      <c r="P724" s="275"/>
      <c r="Q724" s="275"/>
      <c r="R724" s="275"/>
      <c r="S724" s="275"/>
      <c r="T724" s="276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7" t="s">
        <v>150</v>
      </c>
      <c r="AU724" s="277" t="s">
        <v>82</v>
      </c>
      <c r="AV724" s="15" t="s">
        <v>144</v>
      </c>
      <c r="AW724" s="15" t="s">
        <v>30</v>
      </c>
      <c r="AX724" s="15" t="s">
        <v>80</v>
      </c>
      <c r="AY724" s="277" t="s">
        <v>137</v>
      </c>
    </row>
    <row r="725" s="2" customFormat="1" ht="24.15" customHeight="1">
      <c r="A725" s="38"/>
      <c r="B725" s="39"/>
      <c r="C725" s="226" t="s">
        <v>797</v>
      </c>
      <c r="D725" s="226" t="s">
        <v>139</v>
      </c>
      <c r="E725" s="227" t="s">
        <v>798</v>
      </c>
      <c r="F725" s="228" t="s">
        <v>799</v>
      </c>
      <c r="G725" s="229" t="s">
        <v>185</v>
      </c>
      <c r="H725" s="230">
        <v>91.599999999999994</v>
      </c>
      <c r="I725" s="231"/>
      <c r="J725" s="232">
        <f>ROUND(I725*H725,2)</f>
        <v>0</v>
      </c>
      <c r="K725" s="228" t="s">
        <v>143</v>
      </c>
      <c r="L725" s="44"/>
      <c r="M725" s="233" t="s">
        <v>1</v>
      </c>
      <c r="N725" s="234" t="s">
        <v>38</v>
      </c>
      <c r="O725" s="91"/>
      <c r="P725" s="235">
        <f>O725*H725</f>
        <v>0</v>
      </c>
      <c r="Q725" s="235">
        <v>0</v>
      </c>
      <c r="R725" s="235">
        <f>Q725*H725</f>
        <v>0</v>
      </c>
      <c r="S725" s="235">
        <v>0</v>
      </c>
      <c r="T725" s="236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37" t="s">
        <v>262</v>
      </c>
      <c r="AT725" s="237" t="s">
        <v>139</v>
      </c>
      <c r="AU725" s="237" t="s">
        <v>82</v>
      </c>
      <c r="AY725" s="17" t="s">
        <v>137</v>
      </c>
      <c r="BE725" s="238">
        <f>IF(N725="základní",J725,0)</f>
        <v>0</v>
      </c>
      <c r="BF725" s="238">
        <f>IF(N725="snížená",J725,0)</f>
        <v>0</v>
      </c>
      <c r="BG725" s="238">
        <f>IF(N725="zákl. přenesená",J725,0)</f>
        <v>0</v>
      </c>
      <c r="BH725" s="238">
        <f>IF(N725="sníž. přenesená",J725,0)</f>
        <v>0</v>
      </c>
      <c r="BI725" s="238">
        <f>IF(N725="nulová",J725,0)</f>
        <v>0</v>
      </c>
      <c r="BJ725" s="17" t="s">
        <v>80</v>
      </c>
      <c r="BK725" s="238">
        <f>ROUND(I725*H725,2)</f>
        <v>0</v>
      </c>
      <c r="BL725" s="17" t="s">
        <v>262</v>
      </c>
      <c r="BM725" s="237" t="s">
        <v>800</v>
      </c>
    </row>
    <row r="726" s="2" customFormat="1">
      <c r="A726" s="38"/>
      <c r="B726" s="39"/>
      <c r="C726" s="40"/>
      <c r="D726" s="239" t="s">
        <v>146</v>
      </c>
      <c r="E726" s="40"/>
      <c r="F726" s="240" t="s">
        <v>801</v>
      </c>
      <c r="G726" s="40"/>
      <c r="H726" s="40"/>
      <c r="I726" s="241"/>
      <c r="J726" s="40"/>
      <c r="K726" s="40"/>
      <c r="L726" s="44"/>
      <c r="M726" s="242"/>
      <c r="N726" s="243"/>
      <c r="O726" s="91"/>
      <c r="P726" s="91"/>
      <c r="Q726" s="91"/>
      <c r="R726" s="91"/>
      <c r="S726" s="91"/>
      <c r="T726" s="92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T726" s="17" t="s">
        <v>146</v>
      </c>
      <c r="AU726" s="17" t="s">
        <v>82</v>
      </c>
    </row>
    <row r="727" s="2" customFormat="1">
      <c r="A727" s="38"/>
      <c r="B727" s="39"/>
      <c r="C727" s="40"/>
      <c r="D727" s="244" t="s">
        <v>148</v>
      </c>
      <c r="E727" s="40"/>
      <c r="F727" s="245" t="s">
        <v>802</v>
      </c>
      <c r="G727" s="40"/>
      <c r="H727" s="40"/>
      <c r="I727" s="241"/>
      <c r="J727" s="40"/>
      <c r="K727" s="40"/>
      <c r="L727" s="44"/>
      <c r="M727" s="242"/>
      <c r="N727" s="243"/>
      <c r="O727" s="91"/>
      <c r="P727" s="91"/>
      <c r="Q727" s="91"/>
      <c r="R727" s="91"/>
      <c r="S727" s="91"/>
      <c r="T727" s="92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T727" s="17" t="s">
        <v>148</v>
      </c>
      <c r="AU727" s="17" t="s">
        <v>82</v>
      </c>
    </row>
    <row r="728" s="13" customFormat="1">
      <c r="A728" s="13"/>
      <c r="B728" s="246"/>
      <c r="C728" s="247"/>
      <c r="D728" s="239" t="s">
        <v>150</v>
      </c>
      <c r="E728" s="248" t="s">
        <v>1</v>
      </c>
      <c r="F728" s="249" t="s">
        <v>698</v>
      </c>
      <c r="G728" s="247"/>
      <c r="H728" s="248" t="s">
        <v>1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5" t="s">
        <v>150</v>
      </c>
      <c r="AU728" s="255" t="s">
        <v>82</v>
      </c>
      <c r="AV728" s="13" t="s">
        <v>80</v>
      </c>
      <c r="AW728" s="13" t="s">
        <v>30</v>
      </c>
      <c r="AX728" s="13" t="s">
        <v>73</v>
      </c>
      <c r="AY728" s="255" t="s">
        <v>137</v>
      </c>
    </row>
    <row r="729" s="14" customFormat="1">
      <c r="A729" s="14"/>
      <c r="B729" s="256"/>
      <c r="C729" s="257"/>
      <c r="D729" s="239" t="s">
        <v>150</v>
      </c>
      <c r="E729" s="258" t="s">
        <v>1</v>
      </c>
      <c r="F729" s="259" t="s">
        <v>699</v>
      </c>
      <c r="G729" s="257"/>
      <c r="H729" s="260">
        <v>1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6" t="s">
        <v>150</v>
      </c>
      <c r="AU729" s="266" t="s">
        <v>82</v>
      </c>
      <c r="AV729" s="14" t="s">
        <v>82</v>
      </c>
      <c r="AW729" s="14" t="s">
        <v>30</v>
      </c>
      <c r="AX729" s="14" t="s">
        <v>73</v>
      </c>
      <c r="AY729" s="266" t="s">
        <v>137</v>
      </c>
    </row>
    <row r="730" s="14" customFormat="1">
      <c r="A730" s="14"/>
      <c r="B730" s="256"/>
      <c r="C730" s="257"/>
      <c r="D730" s="239" t="s">
        <v>150</v>
      </c>
      <c r="E730" s="258" t="s">
        <v>1</v>
      </c>
      <c r="F730" s="259" t="s">
        <v>700</v>
      </c>
      <c r="G730" s="257"/>
      <c r="H730" s="260">
        <v>6.4000000000000004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6" t="s">
        <v>150</v>
      </c>
      <c r="AU730" s="266" t="s">
        <v>82</v>
      </c>
      <c r="AV730" s="14" t="s">
        <v>82</v>
      </c>
      <c r="AW730" s="14" t="s">
        <v>30</v>
      </c>
      <c r="AX730" s="14" t="s">
        <v>73</v>
      </c>
      <c r="AY730" s="266" t="s">
        <v>137</v>
      </c>
    </row>
    <row r="731" s="14" customFormat="1">
      <c r="A731" s="14"/>
      <c r="B731" s="256"/>
      <c r="C731" s="257"/>
      <c r="D731" s="239" t="s">
        <v>150</v>
      </c>
      <c r="E731" s="258" t="s">
        <v>1</v>
      </c>
      <c r="F731" s="259" t="s">
        <v>701</v>
      </c>
      <c r="G731" s="257"/>
      <c r="H731" s="260">
        <v>6.4000000000000004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6" t="s">
        <v>150</v>
      </c>
      <c r="AU731" s="266" t="s">
        <v>82</v>
      </c>
      <c r="AV731" s="14" t="s">
        <v>82</v>
      </c>
      <c r="AW731" s="14" t="s">
        <v>30</v>
      </c>
      <c r="AX731" s="14" t="s">
        <v>73</v>
      </c>
      <c r="AY731" s="266" t="s">
        <v>137</v>
      </c>
    </row>
    <row r="732" s="13" customFormat="1">
      <c r="A732" s="13"/>
      <c r="B732" s="246"/>
      <c r="C732" s="247"/>
      <c r="D732" s="239" t="s">
        <v>150</v>
      </c>
      <c r="E732" s="248" t="s">
        <v>1</v>
      </c>
      <c r="F732" s="249" t="s">
        <v>702</v>
      </c>
      <c r="G732" s="247"/>
      <c r="H732" s="248" t="s">
        <v>1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150</v>
      </c>
      <c r="AU732" s="255" t="s">
        <v>82</v>
      </c>
      <c r="AV732" s="13" t="s">
        <v>80</v>
      </c>
      <c r="AW732" s="13" t="s">
        <v>30</v>
      </c>
      <c r="AX732" s="13" t="s">
        <v>73</v>
      </c>
      <c r="AY732" s="255" t="s">
        <v>137</v>
      </c>
    </row>
    <row r="733" s="14" customFormat="1">
      <c r="A733" s="14"/>
      <c r="B733" s="256"/>
      <c r="C733" s="257"/>
      <c r="D733" s="239" t="s">
        <v>150</v>
      </c>
      <c r="E733" s="258" t="s">
        <v>1</v>
      </c>
      <c r="F733" s="259" t="s">
        <v>703</v>
      </c>
      <c r="G733" s="257"/>
      <c r="H733" s="260">
        <v>4.0499999999999998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150</v>
      </c>
      <c r="AU733" s="266" t="s">
        <v>82</v>
      </c>
      <c r="AV733" s="14" t="s">
        <v>82</v>
      </c>
      <c r="AW733" s="14" t="s">
        <v>30</v>
      </c>
      <c r="AX733" s="14" t="s">
        <v>73</v>
      </c>
      <c r="AY733" s="266" t="s">
        <v>137</v>
      </c>
    </row>
    <row r="734" s="14" customFormat="1">
      <c r="A734" s="14"/>
      <c r="B734" s="256"/>
      <c r="C734" s="257"/>
      <c r="D734" s="239" t="s">
        <v>150</v>
      </c>
      <c r="E734" s="258" t="s">
        <v>1</v>
      </c>
      <c r="F734" s="259" t="s">
        <v>704</v>
      </c>
      <c r="G734" s="257"/>
      <c r="H734" s="260">
        <v>4.0499999999999998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150</v>
      </c>
      <c r="AU734" s="266" t="s">
        <v>82</v>
      </c>
      <c r="AV734" s="14" t="s">
        <v>82</v>
      </c>
      <c r="AW734" s="14" t="s">
        <v>30</v>
      </c>
      <c r="AX734" s="14" t="s">
        <v>73</v>
      </c>
      <c r="AY734" s="266" t="s">
        <v>137</v>
      </c>
    </row>
    <row r="735" s="14" customFormat="1">
      <c r="A735" s="14"/>
      <c r="B735" s="256"/>
      <c r="C735" s="257"/>
      <c r="D735" s="239" t="s">
        <v>150</v>
      </c>
      <c r="E735" s="258" t="s">
        <v>1</v>
      </c>
      <c r="F735" s="259" t="s">
        <v>705</v>
      </c>
      <c r="G735" s="257"/>
      <c r="H735" s="260">
        <v>5.5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150</v>
      </c>
      <c r="AU735" s="266" t="s">
        <v>82</v>
      </c>
      <c r="AV735" s="14" t="s">
        <v>82</v>
      </c>
      <c r="AW735" s="14" t="s">
        <v>30</v>
      </c>
      <c r="AX735" s="14" t="s">
        <v>73</v>
      </c>
      <c r="AY735" s="266" t="s">
        <v>137</v>
      </c>
    </row>
    <row r="736" s="14" customFormat="1">
      <c r="A736" s="14"/>
      <c r="B736" s="256"/>
      <c r="C736" s="257"/>
      <c r="D736" s="239" t="s">
        <v>150</v>
      </c>
      <c r="E736" s="258" t="s">
        <v>1</v>
      </c>
      <c r="F736" s="259" t="s">
        <v>706</v>
      </c>
      <c r="G736" s="257"/>
      <c r="H736" s="260">
        <v>5.5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150</v>
      </c>
      <c r="AU736" s="266" t="s">
        <v>82</v>
      </c>
      <c r="AV736" s="14" t="s">
        <v>82</v>
      </c>
      <c r="AW736" s="14" t="s">
        <v>30</v>
      </c>
      <c r="AX736" s="14" t="s">
        <v>73</v>
      </c>
      <c r="AY736" s="266" t="s">
        <v>137</v>
      </c>
    </row>
    <row r="737" s="14" customFormat="1">
      <c r="A737" s="14"/>
      <c r="B737" s="256"/>
      <c r="C737" s="257"/>
      <c r="D737" s="239" t="s">
        <v>150</v>
      </c>
      <c r="E737" s="258" t="s">
        <v>1</v>
      </c>
      <c r="F737" s="259" t="s">
        <v>707</v>
      </c>
      <c r="G737" s="257"/>
      <c r="H737" s="260">
        <v>5.5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150</v>
      </c>
      <c r="AU737" s="266" t="s">
        <v>82</v>
      </c>
      <c r="AV737" s="14" t="s">
        <v>82</v>
      </c>
      <c r="AW737" s="14" t="s">
        <v>30</v>
      </c>
      <c r="AX737" s="14" t="s">
        <v>73</v>
      </c>
      <c r="AY737" s="266" t="s">
        <v>137</v>
      </c>
    </row>
    <row r="738" s="14" customFormat="1">
      <c r="A738" s="14"/>
      <c r="B738" s="256"/>
      <c r="C738" s="257"/>
      <c r="D738" s="239" t="s">
        <v>150</v>
      </c>
      <c r="E738" s="258" t="s">
        <v>1</v>
      </c>
      <c r="F738" s="259" t="s">
        <v>708</v>
      </c>
      <c r="G738" s="257"/>
      <c r="H738" s="260">
        <v>5.5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150</v>
      </c>
      <c r="AU738" s="266" t="s">
        <v>82</v>
      </c>
      <c r="AV738" s="14" t="s">
        <v>82</v>
      </c>
      <c r="AW738" s="14" t="s">
        <v>30</v>
      </c>
      <c r="AX738" s="14" t="s">
        <v>73</v>
      </c>
      <c r="AY738" s="266" t="s">
        <v>137</v>
      </c>
    </row>
    <row r="739" s="14" customFormat="1">
      <c r="A739" s="14"/>
      <c r="B739" s="256"/>
      <c r="C739" s="257"/>
      <c r="D739" s="239" t="s">
        <v>150</v>
      </c>
      <c r="E739" s="258" t="s">
        <v>1</v>
      </c>
      <c r="F739" s="259" t="s">
        <v>709</v>
      </c>
      <c r="G739" s="257"/>
      <c r="H739" s="260">
        <v>5.5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150</v>
      </c>
      <c r="AU739" s="266" t="s">
        <v>82</v>
      </c>
      <c r="AV739" s="14" t="s">
        <v>82</v>
      </c>
      <c r="AW739" s="14" t="s">
        <v>30</v>
      </c>
      <c r="AX739" s="14" t="s">
        <v>73</v>
      </c>
      <c r="AY739" s="266" t="s">
        <v>137</v>
      </c>
    </row>
    <row r="740" s="14" customFormat="1">
      <c r="A740" s="14"/>
      <c r="B740" s="256"/>
      <c r="C740" s="257"/>
      <c r="D740" s="239" t="s">
        <v>150</v>
      </c>
      <c r="E740" s="258" t="s">
        <v>1</v>
      </c>
      <c r="F740" s="259" t="s">
        <v>710</v>
      </c>
      <c r="G740" s="257"/>
      <c r="H740" s="260">
        <v>5.5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150</v>
      </c>
      <c r="AU740" s="266" t="s">
        <v>82</v>
      </c>
      <c r="AV740" s="14" t="s">
        <v>82</v>
      </c>
      <c r="AW740" s="14" t="s">
        <v>30</v>
      </c>
      <c r="AX740" s="14" t="s">
        <v>73</v>
      </c>
      <c r="AY740" s="266" t="s">
        <v>137</v>
      </c>
    </row>
    <row r="741" s="14" customFormat="1">
      <c r="A741" s="14"/>
      <c r="B741" s="256"/>
      <c r="C741" s="257"/>
      <c r="D741" s="239" t="s">
        <v>150</v>
      </c>
      <c r="E741" s="258" t="s">
        <v>1</v>
      </c>
      <c r="F741" s="259" t="s">
        <v>711</v>
      </c>
      <c r="G741" s="257"/>
      <c r="H741" s="260">
        <v>5.5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6" t="s">
        <v>150</v>
      </c>
      <c r="AU741" s="266" t="s">
        <v>82</v>
      </c>
      <c r="AV741" s="14" t="s">
        <v>82</v>
      </c>
      <c r="AW741" s="14" t="s">
        <v>30</v>
      </c>
      <c r="AX741" s="14" t="s">
        <v>73</v>
      </c>
      <c r="AY741" s="266" t="s">
        <v>137</v>
      </c>
    </row>
    <row r="742" s="14" customFormat="1">
      <c r="A742" s="14"/>
      <c r="B742" s="256"/>
      <c r="C742" s="257"/>
      <c r="D742" s="239" t="s">
        <v>150</v>
      </c>
      <c r="E742" s="258" t="s">
        <v>1</v>
      </c>
      <c r="F742" s="259" t="s">
        <v>712</v>
      </c>
      <c r="G742" s="257"/>
      <c r="H742" s="260">
        <v>5.5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6" t="s">
        <v>150</v>
      </c>
      <c r="AU742" s="266" t="s">
        <v>82</v>
      </c>
      <c r="AV742" s="14" t="s">
        <v>82</v>
      </c>
      <c r="AW742" s="14" t="s">
        <v>30</v>
      </c>
      <c r="AX742" s="14" t="s">
        <v>73</v>
      </c>
      <c r="AY742" s="266" t="s">
        <v>137</v>
      </c>
    </row>
    <row r="743" s="14" customFormat="1">
      <c r="A743" s="14"/>
      <c r="B743" s="256"/>
      <c r="C743" s="257"/>
      <c r="D743" s="239" t="s">
        <v>150</v>
      </c>
      <c r="E743" s="258" t="s">
        <v>1</v>
      </c>
      <c r="F743" s="259" t="s">
        <v>708</v>
      </c>
      <c r="G743" s="257"/>
      <c r="H743" s="260">
        <v>5.5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6" t="s">
        <v>150</v>
      </c>
      <c r="AU743" s="266" t="s">
        <v>82</v>
      </c>
      <c r="AV743" s="14" t="s">
        <v>82</v>
      </c>
      <c r="AW743" s="14" t="s">
        <v>30</v>
      </c>
      <c r="AX743" s="14" t="s">
        <v>73</v>
      </c>
      <c r="AY743" s="266" t="s">
        <v>137</v>
      </c>
    </row>
    <row r="744" s="14" customFormat="1">
      <c r="A744" s="14"/>
      <c r="B744" s="256"/>
      <c r="C744" s="257"/>
      <c r="D744" s="239" t="s">
        <v>150</v>
      </c>
      <c r="E744" s="258" t="s">
        <v>1</v>
      </c>
      <c r="F744" s="259" t="s">
        <v>713</v>
      </c>
      <c r="G744" s="257"/>
      <c r="H744" s="260">
        <v>6.7000000000000002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6" t="s">
        <v>150</v>
      </c>
      <c r="AU744" s="266" t="s">
        <v>82</v>
      </c>
      <c r="AV744" s="14" t="s">
        <v>82</v>
      </c>
      <c r="AW744" s="14" t="s">
        <v>30</v>
      </c>
      <c r="AX744" s="14" t="s">
        <v>73</v>
      </c>
      <c r="AY744" s="266" t="s">
        <v>137</v>
      </c>
    </row>
    <row r="745" s="13" customFormat="1">
      <c r="A745" s="13"/>
      <c r="B745" s="246"/>
      <c r="C745" s="247"/>
      <c r="D745" s="239" t="s">
        <v>150</v>
      </c>
      <c r="E745" s="248" t="s">
        <v>1</v>
      </c>
      <c r="F745" s="249" t="s">
        <v>714</v>
      </c>
      <c r="G745" s="247"/>
      <c r="H745" s="248" t="s">
        <v>1</v>
      </c>
      <c r="I745" s="250"/>
      <c r="J745" s="247"/>
      <c r="K745" s="247"/>
      <c r="L745" s="251"/>
      <c r="M745" s="252"/>
      <c r="N745" s="253"/>
      <c r="O745" s="253"/>
      <c r="P745" s="253"/>
      <c r="Q745" s="253"/>
      <c r="R745" s="253"/>
      <c r="S745" s="253"/>
      <c r="T745" s="25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5" t="s">
        <v>150</v>
      </c>
      <c r="AU745" s="255" t="s">
        <v>82</v>
      </c>
      <c r="AV745" s="13" t="s">
        <v>80</v>
      </c>
      <c r="AW745" s="13" t="s">
        <v>30</v>
      </c>
      <c r="AX745" s="13" t="s">
        <v>73</v>
      </c>
      <c r="AY745" s="255" t="s">
        <v>137</v>
      </c>
    </row>
    <row r="746" s="14" customFormat="1">
      <c r="A746" s="14"/>
      <c r="B746" s="256"/>
      <c r="C746" s="257"/>
      <c r="D746" s="239" t="s">
        <v>150</v>
      </c>
      <c r="E746" s="258" t="s">
        <v>1</v>
      </c>
      <c r="F746" s="259" t="s">
        <v>715</v>
      </c>
      <c r="G746" s="257"/>
      <c r="H746" s="260">
        <v>4.25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6" t="s">
        <v>150</v>
      </c>
      <c r="AU746" s="266" t="s">
        <v>82</v>
      </c>
      <c r="AV746" s="14" t="s">
        <v>82</v>
      </c>
      <c r="AW746" s="14" t="s">
        <v>30</v>
      </c>
      <c r="AX746" s="14" t="s">
        <v>73</v>
      </c>
      <c r="AY746" s="266" t="s">
        <v>137</v>
      </c>
    </row>
    <row r="747" s="14" customFormat="1">
      <c r="A747" s="14"/>
      <c r="B747" s="256"/>
      <c r="C747" s="257"/>
      <c r="D747" s="239" t="s">
        <v>150</v>
      </c>
      <c r="E747" s="258" t="s">
        <v>1</v>
      </c>
      <c r="F747" s="259" t="s">
        <v>716</v>
      </c>
      <c r="G747" s="257"/>
      <c r="H747" s="260">
        <v>4.25</v>
      </c>
      <c r="I747" s="261"/>
      <c r="J747" s="257"/>
      <c r="K747" s="257"/>
      <c r="L747" s="262"/>
      <c r="M747" s="263"/>
      <c r="N747" s="264"/>
      <c r="O747" s="264"/>
      <c r="P747" s="264"/>
      <c r="Q747" s="264"/>
      <c r="R747" s="264"/>
      <c r="S747" s="264"/>
      <c r="T747" s="26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6" t="s">
        <v>150</v>
      </c>
      <c r="AU747" s="266" t="s">
        <v>82</v>
      </c>
      <c r="AV747" s="14" t="s">
        <v>82</v>
      </c>
      <c r="AW747" s="14" t="s">
        <v>30</v>
      </c>
      <c r="AX747" s="14" t="s">
        <v>73</v>
      </c>
      <c r="AY747" s="266" t="s">
        <v>137</v>
      </c>
    </row>
    <row r="748" s="13" customFormat="1">
      <c r="A748" s="13"/>
      <c r="B748" s="246"/>
      <c r="C748" s="247"/>
      <c r="D748" s="239" t="s">
        <v>150</v>
      </c>
      <c r="E748" s="248" t="s">
        <v>1</v>
      </c>
      <c r="F748" s="249" t="s">
        <v>717</v>
      </c>
      <c r="G748" s="247"/>
      <c r="H748" s="248" t="s">
        <v>1</v>
      </c>
      <c r="I748" s="250"/>
      <c r="J748" s="247"/>
      <c r="K748" s="247"/>
      <c r="L748" s="251"/>
      <c r="M748" s="252"/>
      <c r="N748" s="253"/>
      <c r="O748" s="253"/>
      <c r="P748" s="253"/>
      <c r="Q748" s="253"/>
      <c r="R748" s="253"/>
      <c r="S748" s="253"/>
      <c r="T748" s="25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5" t="s">
        <v>150</v>
      </c>
      <c r="AU748" s="255" t="s">
        <v>82</v>
      </c>
      <c r="AV748" s="13" t="s">
        <v>80</v>
      </c>
      <c r="AW748" s="13" t="s">
        <v>30</v>
      </c>
      <c r="AX748" s="13" t="s">
        <v>73</v>
      </c>
      <c r="AY748" s="255" t="s">
        <v>137</v>
      </c>
    </row>
    <row r="749" s="14" customFormat="1">
      <c r="A749" s="14"/>
      <c r="B749" s="256"/>
      <c r="C749" s="257"/>
      <c r="D749" s="239" t="s">
        <v>150</v>
      </c>
      <c r="E749" s="258" t="s">
        <v>1</v>
      </c>
      <c r="F749" s="259" t="s">
        <v>718</v>
      </c>
      <c r="G749" s="257"/>
      <c r="H749" s="260">
        <v>5</v>
      </c>
      <c r="I749" s="261"/>
      <c r="J749" s="257"/>
      <c r="K749" s="257"/>
      <c r="L749" s="262"/>
      <c r="M749" s="263"/>
      <c r="N749" s="264"/>
      <c r="O749" s="264"/>
      <c r="P749" s="264"/>
      <c r="Q749" s="264"/>
      <c r="R749" s="264"/>
      <c r="S749" s="264"/>
      <c r="T749" s="26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6" t="s">
        <v>150</v>
      </c>
      <c r="AU749" s="266" t="s">
        <v>82</v>
      </c>
      <c r="AV749" s="14" t="s">
        <v>82</v>
      </c>
      <c r="AW749" s="14" t="s">
        <v>30</v>
      </c>
      <c r="AX749" s="14" t="s">
        <v>73</v>
      </c>
      <c r="AY749" s="266" t="s">
        <v>137</v>
      </c>
    </row>
    <row r="750" s="15" customFormat="1">
      <c r="A750" s="15"/>
      <c r="B750" s="267"/>
      <c r="C750" s="268"/>
      <c r="D750" s="239" t="s">
        <v>150</v>
      </c>
      <c r="E750" s="269" t="s">
        <v>1</v>
      </c>
      <c r="F750" s="270" t="s">
        <v>153</v>
      </c>
      <c r="G750" s="268"/>
      <c r="H750" s="271">
        <v>91.599999999999994</v>
      </c>
      <c r="I750" s="272"/>
      <c r="J750" s="268"/>
      <c r="K750" s="268"/>
      <c r="L750" s="273"/>
      <c r="M750" s="274"/>
      <c r="N750" s="275"/>
      <c r="O750" s="275"/>
      <c r="P750" s="275"/>
      <c r="Q750" s="275"/>
      <c r="R750" s="275"/>
      <c r="S750" s="275"/>
      <c r="T750" s="276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77" t="s">
        <v>150</v>
      </c>
      <c r="AU750" s="277" t="s">
        <v>82</v>
      </c>
      <c r="AV750" s="15" t="s">
        <v>144</v>
      </c>
      <c r="AW750" s="15" t="s">
        <v>30</v>
      </c>
      <c r="AX750" s="15" t="s">
        <v>80</v>
      </c>
      <c r="AY750" s="277" t="s">
        <v>137</v>
      </c>
    </row>
    <row r="751" s="2" customFormat="1" ht="24.15" customHeight="1">
      <c r="A751" s="38"/>
      <c r="B751" s="39"/>
      <c r="C751" s="226" t="s">
        <v>803</v>
      </c>
      <c r="D751" s="226" t="s">
        <v>139</v>
      </c>
      <c r="E751" s="227" t="s">
        <v>804</v>
      </c>
      <c r="F751" s="228" t="s">
        <v>805</v>
      </c>
      <c r="G751" s="229" t="s">
        <v>142</v>
      </c>
      <c r="H751" s="230">
        <v>320</v>
      </c>
      <c r="I751" s="231"/>
      <c r="J751" s="232">
        <f>ROUND(I751*H751,2)</f>
        <v>0</v>
      </c>
      <c r="K751" s="228" t="s">
        <v>143</v>
      </c>
      <c r="L751" s="44"/>
      <c r="M751" s="233" t="s">
        <v>1</v>
      </c>
      <c r="N751" s="234" t="s">
        <v>38</v>
      </c>
      <c r="O751" s="91"/>
      <c r="P751" s="235">
        <f>O751*H751</f>
        <v>0</v>
      </c>
      <c r="Q751" s="235">
        <v>0</v>
      </c>
      <c r="R751" s="235">
        <f>Q751*H751</f>
        <v>0</v>
      </c>
      <c r="S751" s="235">
        <v>0</v>
      </c>
      <c r="T751" s="236">
        <f>S751*H751</f>
        <v>0</v>
      </c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R751" s="237" t="s">
        <v>262</v>
      </c>
      <c r="AT751" s="237" t="s">
        <v>139</v>
      </c>
      <c r="AU751" s="237" t="s">
        <v>82</v>
      </c>
      <c r="AY751" s="17" t="s">
        <v>137</v>
      </c>
      <c r="BE751" s="238">
        <f>IF(N751="základní",J751,0)</f>
        <v>0</v>
      </c>
      <c r="BF751" s="238">
        <f>IF(N751="snížená",J751,0)</f>
        <v>0</v>
      </c>
      <c r="BG751" s="238">
        <f>IF(N751="zákl. přenesená",J751,0)</f>
        <v>0</v>
      </c>
      <c r="BH751" s="238">
        <f>IF(N751="sníž. přenesená",J751,0)</f>
        <v>0</v>
      </c>
      <c r="BI751" s="238">
        <f>IF(N751="nulová",J751,0)</f>
        <v>0</v>
      </c>
      <c r="BJ751" s="17" t="s">
        <v>80</v>
      </c>
      <c r="BK751" s="238">
        <f>ROUND(I751*H751,2)</f>
        <v>0</v>
      </c>
      <c r="BL751" s="17" t="s">
        <v>262</v>
      </c>
      <c r="BM751" s="237" t="s">
        <v>806</v>
      </c>
    </row>
    <row r="752" s="2" customFormat="1">
      <c r="A752" s="38"/>
      <c r="B752" s="39"/>
      <c r="C752" s="40"/>
      <c r="D752" s="239" t="s">
        <v>146</v>
      </c>
      <c r="E752" s="40"/>
      <c r="F752" s="240" t="s">
        <v>807</v>
      </c>
      <c r="G752" s="40"/>
      <c r="H752" s="40"/>
      <c r="I752" s="241"/>
      <c r="J752" s="40"/>
      <c r="K752" s="40"/>
      <c r="L752" s="44"/>
      <c r="M752" s="242"/>
      <c r="N752" s="243"/>
      <c r="O752" s="91"/>
      <c r="P752" s="91"/>
      <c r="Q752" s="91"/>
      <c r="R752" s="91"/>
      <c r="S752" s="91"/>
      <c r="T752" s="92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T752" s="17" t="s">
        <v>146</v>
      </c>
      <c r="AU752" s="17" t="s">
        <v>82</v>
      </c>
    </row>
    <row r="753" s="2" customFormat="1">
      <c r="A753" s="38"/>
      <c r="B753" s="39"/>
      <c r="C753" s="40"/>
      <c r="D753" s="244" t="s">
        <v>148</v>
      </c>
      <c r="E753" s="40"/>
      <c r="F753" s="245" t="s">
        <v>808</v>
      </c>
      <c r="G753" s="40"/>
      <c r="H753" s="40"/>
      <c r="I753" s="241"/>
      <c r="J753" s="40"/>
      <c r="K753" s="40"/>
      <c r="L753" s="44"/>
      <c r="M753" s="242"/>
      <c r="N753" s="243"/>
      <c r="O753" s="91"/>
      <c r="P753" s="91"/>
      <c r="Q753" s="91"/>
      <c r="R753" s="91"/>
      <c r="S753" s="91"/>
      <c r="T753" s="92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T753" s="17" t="s">
        <v>148</v>
      </c>
      <c r="AU753" s="17" t="s">
        <v>82</v>
      </c>
    </row>
    <row r="754" s="13" customFormat="1">
      <c r="A754" s="13"/>
      <c r="B754" s="246"/>
      <c r="C754" s="247"/>
      <c r="D754" s="239" t="s">
        <v>150</v>
      </c>
      <c r="E754" s="248" t="s">
        <v>1</v>
      </c>
      <c r="F754" s="249" t="s">
        <v>809</v>
      </c>
      <c r="G754" s="247"/>
      <c r="H754" s="248" t="s">
        <v>1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150</v>
      </c>
      <c r="AU754" s="255" t="s">
        <v>82</v>
      </c>
      <c r="AV754" s="13" t="s">
        <v>80</v>
      </c>
      <c r="AW754" s="13" t="s">
        <v>30</v>
      </c>
      <c r="AX754" s="13" t="s">
        <v>73</v>
      </c>
      <c r="AY754" s="255" t="s">
        <v>137</v>
      </c>
    </row>
    <row r="755" s="14" customFormat="1">
      <c r="A755" s="14"/>
      <c r="B755" s="256"/>
      <c r="C755" s="257"/>
      <c r="D755" s="239" t="s">
        <v>150</v>
      </c>
      <c r="E755" s="258" t="s">
        <v>1</v>
      </c>
      <c r="F755" s="259" t="s">
        <v>810</v>
      </c>
      <c r="G755" s="257"/>
      <c r="H755" s="260">
        <v>320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6" t="s">
        <v>150</v>
      </c>
      <c r="AU755" s="266" t="s">
        <v>82</v>
      </c>
      <c r="AV755" s="14" t="s">
        <v>82</v>
      </c>
      <c r="AW755" s="14" t="s">
        <v>30</v>
      </c>
      <c r="AX755" s="14" t="s">
        <v>73</v>
      </c>
      <c r="AY755" s="266" t="s">
        <v>137</v>
      </c>
    </row>
    <row r="756" s="15" customFormat="1">
      <c r="A756" s="15"/>
      <c r="B756" s="267"/>
      <c r="C756" s="268"/>
      <c r="D756" s="239" t="s">
        <v>150</v>
      </c>
      <c r="E756" s="269" t="s">
        <v>1</v>
      </c>
      <c r="F756" s="270" t="s">
        <v>153</v>
      </c>
      <c r="G756" s="268"/>
      <c r="H756" s="271">
        <v>320</v>
      </c>
      <c r="I756" s="272"/>
      <c r="J756" s="268"/>
      <c r="K756" s="268"/>
      <c r="L756" s="273"/>
      <c r="M756" s="274"/>
      <c r="N756" s="275"/>
      <c r="O756" s="275"/>
      <c r="P756" s="275"/>
      <c r="Q756" s="275"/>
      <c r="R756" s="275"/>
      <c r="S756" s="275"/>
      <c r="T756" s="276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7" t="s">
        <v>150</v>
      </c>
      <c r="AU756" s="277" t="s">
        <v>82</v>
      </c>
      <c r="AV756" s="15" t="s">
        <v>144</v>
      </c>
      <c r="AW756" s="15" t="s">
        <v>30</v>
      </c>
      <c r="AX756" s="15" t="s">
        <v>80</v>
      </c>
      <c r="AY756" s="277" t="s">
        <v>137</v>
      </c>
    </row>
    <row r="757" s="2" customFormat="1" ht="16.5" customHeight="1">
      <c r="A757" s="38"/>
      <c r="B757" s="39"/>
      <c r="C757" s="278" t="s">
        <v>811</v>
      </c>
      <c r="D757" s="278" t="s">
        <v>166</v>
      </c>
      <c r="E757" s="279" t="s">
        <v>812</v>
      </c>
      <c r="F757" s="280" t="s">
        <v>813</v>
      </c>
      <c r="G757" s="281" t="s">
        <v>176</v>
      </c>
      <c r="H757" s="282">
        <v>5.9139999999999997</v>
      </c>
      <c r="I757" s="283"/>
      <c r="J757" s="284">
        <f>ROUND(I757*H757,2)</f>
        <v>0</v>
      </c>
      <c r="K757" s="280" t="s">
        <v>143</v>
      </c>
      <c r="L757" s="285"/>
      <c r="M757" s="286" t="s">
        <v>1</v>
      </c>
      <c r="N757" s="287" t="s">
        <v>38</v>
      </c>
      <c r="O757" s="91"/>
      <c r="P757" s="235">
        <f>O757*H757</f>
        <v>0</v>
      </c>
      <c r="Q757" s="235">
        <v>0.55000000000000004</v>
      </c>
      <c r="R757" s="235">
        <f>Q757*H757</f>
        <v>3.2526999999999999</v>
      </c>
      <c r="S757" s="235">
        <v>0</v>
      </c>
      <c r="T757" s="236">
        <f>S757*H757</f>
        <v>0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37" t="s">
        <v>383</v>
      </c>
      <c r="AT757" s="237" t="s">
        <v>166</v>
      </c>
      <c r="AU757" s="237" t="s">
        <v>82</v>
      </c>
      <c r="AY757" s="17" t="s">
        <v>137</v>
      </c>
      <c r="BE757" s="238">
        <f>IF(N757="základní",J757,0)</f>
        <v>0</v>
      </c>
      <c r="BF757" s="238">
        <f>IF(N757="snížená",J757,0)</f>
        <v>0</v>
      </c>
      <c r="BG757" s="238">
        <f>IF(N757="zákl. přenesená",J757,0)</f>
        <v>0</v>
      </c>
      <c r="BH757" s="238">
        <f>IF(N757="sníž. přenesená",J757,0)</f>
        <v>0</v>
      </c>
      <c r="BI757" s="238">
        <f>IF(N757="nulová",J757,0)</f>
        <v>0</v>
      </c>
      <c r="BJ757" s="17" t="s">
        <v>80</v>
      </c>
      <c r="BK757" s="238">
        <f>ROUND(I757*H757,2)</f>
        <v>0</v>
      </c>
      <c r="BL757" s="17" t="s">
        <v>262</v>
      </c>
      <c r="BM757" s="237" t="s">
        <v>814</v>
      </c>
    </row>
    <row r="758" s="2" customFormat="1">
      <c r="A758" s="38"/>
      <c r="B758" s="39"/>
      <c r="C758" s="40"/>
      <c r="D758" s="239" t="s">
        <v>146</v>
      </c>
      <c r="E758" s="40"/>
      <c r="F758" s="240" t="s">
        <v>813</v>
      </c>
      <c r="G758" s="40"/>
      <c r="H758" s="40"/>
      <c r="I758" s="241"/>
      <c r="J758" s="40"/>
      <c r="K758" s="40"/>
      <c r="L758" s="44"/>
      <c r="M758" s="242"/>
      <c r="N758" s="243"/>
      <c r="O758" s="91"/>
      <c r="P758" s="91"/>
      <c r="Q758" s="91"/>
      <c r="R758" s="91"/>
      <c r="S758" s="91"/>
      <c r="T758" s="92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T758" s="17" t="s">
        <v>146</v>
      </c>
      <c r="AU758" s="17" t="s">
        <v>82</v>
      </c>
    </row>
    <row r="759" s="13" customFormat="1">
      <c r="A759" s="13"/>
      <c r="B759" s="246"/>
      <c r="C759" s="247"/>
      <c r="D759" s="239" t="s">
        <v>150</v>
      </c>
      <c r="E759" s="248" t="s">
        <v>1</v>
      </c>
      <c r="F759" s="249" t="s">
        <v>564</v>
      </c>
      <c r="G759" s="247"/>
      <c r="H759" s="248" t="s">
        <v>1</v>
      </c>
      <c r="I759" s="250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5" t="s">
        <v>150</v>
      </c>
      <c r="AU759" s="255" t="s">
        <v>82</v>
      </c>
      <c r="AV759" s="13" t="s">
        <v>80</v>
      </c>
      <c r="AW759" s="13" t="s">
        <v>30</v>
      </c>
      <c r="AX759" s="13" t="s">
        <v>73</v>
      </c>
      <c r="AY759" s="255" t="s">
        <v>137</v>
      </c>
    </row>
    <row r="760" s="14" customFormat="1">
      <c r="A760" s="14"/>
      <c r="B760" s="256"/>
      <c r="C760" s="257"/>
      <c r="D760" s="239" t="s">
        <v>150</v>
      </c>
      <c r="E760" s="258" t="s">
        <v>1</v>
      </c>
      <c r="F760" s="259" t="s">
        <v>815</v>
      </c>
      <c r="G760" s="257"/>
      <c r="H760" s="260">
        <v>5.9139999999999997</v>
      </c>
      <c r="I760" s="261"/>
      <c r="J760" s="257"/>
      <c r="K760" s="257"/>
      <c r="L760" s="262"/>
      <c r="M760" s="263"/>
      <c r="N760" s="264"/>
      <c r="O760" s="264"/>
      <c r="P760" s="264"/>
      <c r="Q760" s="264"/>
      <c r="R760" s="264"/>
      <c r="S760" s="264"/>
      <c r="T760" s="26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6" t="s">
        <v>150</v>
      </c>
      <c r="AU760" s="266" t="s">
        <v>82</v>
      </c>
      <c r="AV760" s="14" t="s">
        <v>82</v>
      </c>
      <c r="AW760" s="14" t="s">
        <v>30</v>
      </c>
      <c r="AX760" s="14" t="s">
        <v>73</v>
      </c>
      <c r="AY760" s="266" t="s">
        <v>137</v>
      </c>
    </row>
    <row r="761" s="15" customFormat="1">
      <c r="A761" s="15"/>
      <c r="B761" s="267"/>
      <c r="C761" s="268"/>
      <c r="D761" s="239" t="s">
        <v>150</v>
      </c>
      <c r="E761" s="269" t="s">
        <v>1</v>
      </c>
      <c r="F761" s="270" t="s">
        <v>153</v>
      </c>
      <c r="G761" s="268"/>
      <c r="H761" s="271">
        <v>5.9139999999999997</v>
      </c>
      <c r="I761" s="272"/>
      <c r="J761" s="268"/>
      <c r="K761" s="268"/>
      <c r="L761" s="273"/>
      <c r="M761" s="274"/>
      <c r="N761" s="275"/>
      <c r="O761" s="275"/>
      <c r="P761" s="275"/>
      <c r="Q761" s="275"/>
      <c r="R761" s="275"/>
      <c r="S761" s="275"/>
      <c r="T761" s="27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7" t="s">
        <v>150</v>
      </c>
      <c r="AU761" s="277" t="s">
        <v>82</v>
      </c>
      <c r="AV761" s="15" t="s">
        <v>144</v>
      </c>
      <c r="AW761" s="15" t="s">
        <v>30</v>
      </c>
      <c r="AX761" s="15" t="s">
        <v>80</v>
      </c>
      <c r="AY761" s="277" t="s">
        <v>137</v>
      </c>
    </row>
    <row r="762" s="2" customFormat="1" ht="24.15" customHeight="1">
      <c r="A762" s="38"/>
      <c r="B762" s="39"/>
      <c r="C762" s="226" t="s">
        <v>816</v>
      </c>
      <c r="D762" s="226" t="s">
        <v>139</v>
      </c>
      <c r="E762" s="227" t="s">
        <v>817</v>
      </c>
      <c r="F762" s="228" t="s">
        <v>818</v>
      </c>
      <c r="G762" s="229" t="s">
        <v>142</v>
      </c>
      <c r="H762" s="230">
        <v>320</v>
      </c>
      <c r="I762" s="231"/>
      <c r="J762" s="232">
        <f>ROUND(I762*H762,2)</f>
        <v>0</v>
      </c>
      <c r="K762" s="228" t="s">
        <v>143</v>
      </c>
      <c r="L762" s="44"/>
      <c r="M762" s="233" t="s">
        <v>1</v>
      </c>
      <c r="N762" s="234" t="s">
        <v>38</v>
      </c>
      <c r="O762" s="91"/>
      <c r="P762" s="235">
        <f>O762*H762</f>
        <v>0</v>
      </c>
      <c r="Q762" s="235">
        <v>0</v>
      </c>
      <c r="R762" s="235">
        <f>Q762*H762</f>
        <v>0</v>
      </c>
      <c r="S762" s="235">
        <v>0.0050000000000000001</v>
      </c>
      <c r="T762" s="236">
        <f>S762*H762</f>
        <v>1.6000000000000001</v>
      </c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R762" s="237" t="s">
        <v>262</v>
      </c>
      <c r="AT762" s="237" t="s">
        <v>139</v>
      </c>
      <c r="AU762" s="237" t="s">
        <v>82</v>
      </c>
      <c r="AY762" s="17" t="s">
        <v>137</v>
      </c>
      <c r="BE762" s="238">
        <f>IF(N762="základní",J762,0)</f>
        <v>0</v>
      </c>
      <c r="BF762" s="238">
        <f>IF(N762="snížená",J762,0)</f>
        <v>0</v>
      </c>
      <c r="BG762" s="238">
        <f>IF(N762="zákl. přenesená",J762,0)</f>
        <v>0</v>
      </c>
      <c r="BH762" s="238">
        <f>IF(N762="sníž. přenesená",J762,0)</f>
        <v>0</v>
      </c>
      <c r="BI762" s="238">
        <f>IF(N762="nulová",J762,0)</f>
        <v>0</v>
      </c>
      <c r="BJ762" s="17" t="s">
        <v>80</v>
      </c>
      <c r="BK762" s="238">
        <f>ROUND(I762*H762,2)</f>
        <v>0</v>
      </c>
      <c r="BL762" s="17" t="s">
        <v>262</v>
      </c>
      <c r="BM762" s="237" t="s">
        <v>819</v>
      </c>
    </row>
    <row r="763" s="2" customFormat="1">
      <c r="A763" s="38"/>
      <c r="B763" s="39"/>
      <c r="C763" s="40"/>
      <c r="D763" s="239" t="s">
        <v>146</v>
      </c>
      <c r="E763" s="40"/>
      <c r="F763" s="240" t="s">
        <v>820</v>
      </c>
      <c r="G763" s="40"/>
      <c r="H763" s="40"/>
      <c r="I763" s="241"/>
      <c r="J763" s="40"/>
      <c r="K763" s="40"/>
      <c r="L763" s="44"/>
      <c r="M763" s="242"/>
      <c r="N763" s="243"/>
      <c r="O763" s="91"/>
      <c r="P763" s="91"/>
      <c r="Q763" s="91"/>
      <c r="R763" s="91"/>
      <c r="S763" s="91"/>
      <c r="T763" s="92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T763" s="17" t="s">
        <v>146</v>
      </c>
      <c r="AU763" s="17" t="s">
        <v>82</v>
      </c>
    </row>
    <row r="764" s="2" customFormat="1">
      <c r="A764" s="38"/>
      <c r="B764" s="39"/>
      <c r="C764" s="40"/>
      <c r="D764" s="244" t="s">
        <v>148</v>
      </c>
      <c r="E764" s="40"/>
      <c r="F764" s="245" t="s">
        <v>821</v>
      </c>
      <c r="G764" s="40"/>
      <c r="H764" s="40"/>
      <c r="I764" s="241"/>
      <c r="J764" s="40"/>
      <c r="K764" s="40"/>
      <c r="L764" s="44"/>
      <c r="M764" s="242"/>
      <c r="N764" s="243"/>
      <c r="O764" s="91"/>
      <c r="P764" s="91"/>
      <c r="Q764" s="91"/>
      <c r="R764" s="91"/>
      <c r="S764" s="91"/>
      <c r="T764" s="92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T764" s="17" t="s">
        <v>148</v>
      </c>
      <c r="AU764" s="17" t="s">
        <v>82</v>
      </c>
    </row>
    <row r="765" s="13" customFormat="1">
      <c r="A765" s="13"/>
      <c r="B765" s="246"/>
      <c r="C765" s="247"/>
      <c r="D765" s="239" t="s">
        <v>150</v>
      </c>
      <c r="E765" s="248" t="s">
        <v>1</v>
      </c>
      <c r="F765" s="249" t="s">
        <v>809</v>
      </c>
      <c r="G765" s="247"/>
      <c r="H765" s="248" t="s">
        <v>1</v>
      </c>
      <c r="I765" s="250"/>
      <c r="J765" s="247"/>
      <c r="K765" s="247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150</v>
      </c>
      <c r="AU765" s="255" t="s">
        <v>82</v>
      </c>
      <c r="AV765" s="13" t="s">
        <v>80</v>
      </c>
      <c r="AW765" s="13" t="s">
        <v>30</v>
      </c>
      <c r="AX765" s="13" t="s">
        <v>73</v>
      </c>
      <c r="AY765" s="255" t="s">
        <v>137</v>
      </c>
    </row>
    <row r="766" s="14" customFormat="1">
      <c r="A766" s="14"/>
      <c r="B766" s="256"/>
      <c r="C766" s="257"/>
      <c r="D766" s="239" t="s">
        <v>150</v>
      </c>
      <c r="E766" s="258" t="s">
        <v>1</v>
      </c>
      <c r="F766" s="259" t="s">
        <v>810</v>
      </c>
      <c r="G766" s="257"/>
      <c r="H766" s="260">
        <v>320</v>
      </c>
      <c r="I766" s="261"/>
      <c r="J766" s="257"/>
      <c r="K766" s="257"/>
      <c r="L766" s="262"/>
      <c r="M766" s="263"/>
      <c r="N766" s="264"/>
      <c r="O766" s="264"/>
      <c r="P766" s="264"/>
      <c r="Q766" s="264"/>
      <c r="R766" s="264"/>
      <c r="S766" s="264"/>
      <c r="T766" s="26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6" t="s">
        <v>150</v>
      </c>
      <c r="AU766" s="266" t="s">
        <v>82</v>
      </c>
      <c r="AV766" s="14" t="s">
        <v>82</v>
      </c>
      <c r="AW766" s="14" t="s">
        <v>30</v>
      </c>
      <c r="AX766" s="14" t="s">
        <v>73</v>
      </c>
      <c r="AY766" s="266" t="s">
        <v>137</v>
      </c>
    </row>
    <row r="767" s="15" customFormat="1">
      <c r="A767" s="15"/>
      <c r="B767" s="267"/>
      <c r="C767" s="268"/>
      <c r="D767" s="239" t="s">
        <v>150</v>
      </c>
      <c r="E767" s="269" t="s">
        <v>1</v>
      </c>
      <c r="F767" s="270" t="s">
        <v>153</v>
      </c>
      <c r="G767" s="268"/>
      <c r="H767" s="271">
        <v>320</v>
      </c>
      <c r="I767" s="272"/>
      <c r="J767" s="268"/>
      <c r="K767" s="268"/>
      <c r="L767" s="273"/>
      <c r="M767" s="274"/>
      <c r="N767" s="275"/>
      <c r="O767" s="275"/>
      <c r="P767" s="275"/>
      <c r="Q767" s="275"/>
      <c r="R767" s="275"/>
      <c r="S767" s="275"/>
      <c r="T767" s="276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77" t="s">
        <v>150</v>
      </c>
      <c r="AU767" s="277" t="s">
        <v>82</v>
      </c>
      <c r="AV767" s="15" t="s">
        <v>144</v>
      </c>
      <c r="AW767" s="15" t="s">
        <v>30</v>
      </c>
      <c r="AX767" s="15" t="s">
        <v>80</v>
      </c>
      <c r="AY767" s="277" t="s">
        <v>137</v>
      </c>
    </row>
    <row r="768" s="2" customFormat="1" ht="24.15" customHeight="1">
      <c r="A768" s="38"/>
      <c r="B768" s="39"/>
      <c r="C768" s="226" t="s">
        <v>822</v>
      </c>
      <c r="D768" s="226" t="s">
        <v>139</v>
      </c>
      <c r="E768" s="227" t="s">
        <v>823</v>
      </c>
      <c r="F768" s="228" t="s">
        <v>824</v>
      </c>
      <c r="G768" s="229" t="s">
        <v>185</v>
      </c>
      <c r="H768" s="230">
        <v>205.19999999999999</v>
      </c>
      <c r="I768" s="231"/>
      <c r="J768" s="232">
        <f>ROUND(I768*H768,2)</f>
        <v>0</v>
      </c>
      <c r="K768" s="228" t="s">
        <v>143</v>
      </c>
      <c r="L768" s="44"/>
      <c r="M768" s="233" t="s">
        <v>1</v>
      </c>
      <c r="N768" s="234" t="s">
        <v>38</v>
      </c>
      <c r="O768" s="91"/>
      <c r="P768" s="235">
        <f>O768*H768</f>
        <v>0</v>
      </c>
      <c r="Q768" s="235">
        <v>0</v>
      </c>
      <c r="R768" s="235">
        <f>Q768*H768</f>
        <v>0</v>
      </c>
      <c r="S768" s="235">
        <v>0</v>
      </c>
      <c r="T768" s="236">
        <f>S768*H768</f>
        <v>0</v>
      </c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R768" s="237" t="s">
        <v>262</v>
      </c>
      <c r="AT768" s="237" t="s">
        <v>139</v>
      </c>
      <c r="AU768" s="237" t="s">
        <v>82</v>
      </c>
      <c r="AY768" s="17" t="s">
        <v>137</v>
      </c>
      <c r="BE768" s="238">
        <f>IF(N768="základní",J768,0)</f>
        <v>0</v>
      </c>
      <c r="BF768" s="238">
        <f>IF(N768="snížená",J768,0)</f>
        <v>0</v>
      </c>
      <c r="BG768" s="238">
        <f>IF(N768="zákl. přenesená",J768,0)</f>
        <v>0</v>
      </c>
      <c r="BH768" s="238">
        <f>IF(N768="sníž. přenesená",J768,0)</f>
        <v>0</v>
      </c>
      <c r="BI768" s="238">
        <f>IF(N768="nulová",J768,0)</f>
        <v>0</v>
      </c>
      <c r="BJ768" s="17" t="s">
        <v>80</v>
      </c>
      <c r="BK768" s="238">
        <f>ROUND(I768*H768,2)</f>
        <v>0</v>
      </c>
      <c r="BL768" s="17" t="s">
        <v>262</v>
      </c>
      <c r="BM768" s="237" t="s">
        <v>825</v>
      </c>
    </row>
    <row r="769" s="2" customFormat="1">
      <c r="A769" s="38"/>
      <c r="B769" s="39"/>
      <c r="C769" s="40"/>
      <c r="D769" s="239" t="s">
        <v>146</v>
      </c>
      <c r="E769" s="40"/>
      <c r="F769" s="240" t="s">
        <v>826</v>
      </c>
      <c r="G769" s="40"/>
      <c r="H769" s="40"/>
      <c r="I769" s="241"/>
      <c r="J769" s="40"/>
      <c r="K769" s="40"/>
      <c r="L769" s="44"/>
      <c r="M769" s="242"/>
      <c r="N769" s="243"/>
      <c r="O769" s="91"/>
      <c r="P769" s="91"/>
      <c r="Q769" s="91"/>
      <c r="R769" s="91"/>
      <c r="S769" s="91"/>
      <c r="T769" s="92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T769" s="17" t="s">
        <v>146</v>
      </c>
      <c r="AU769" s="17" t="s">
        <v>82</v>
      </c>
    </row>
    <row r="770" s="2" customFormat="1">
      <c r="A770" s="38"/>
      <c r="B770" s="39"/>
      <c r="C770" s="40"/>
      <c r="D770" s="244" t="s">
        <v>148</v>
      </c>
      <c r="E770" s="40"/>
      <c r="F770" s="245" t="s">
        <v>827</v>
      </c>
      <c r="G770" s="40"/>
      <c r="H770" s="40"/>
      <c r="I770" s="241"/>
      <c r="J770" s="40"/>
      <c r="K770" s="40"/>
      <c r="L770" s="44"/>
      <c r="M770" s="242"/>
      <c r="N770" s="243"/>
      <c r="O770" s="91"/>
      <c r="P770" s="91"/>
      <c r="Q770" s="91"/>
      <c r="R770" s="91"/>
      <c r="S770" s="91"/>
      <c r="T770" s="92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T770" s="17" t="s">
        <v>148</v>
      </c>
      <c r="AU770" s="17" t="s">
        <v>82</v>
      </c>
    </row>
    <row r="771" s="13" customFormat="1">
      <c r="A771" s="13"/>
      <c r="B771" s="246"/>
      <c r="C771" s="247"/>
      <c r="D771" s="239" t="s">
        <v>150</v>
      </c>
      <c r="E771" s="248" t="s">
        <v>1</v>
      </c>
      <c r="F771" s="249" t="s">
        <v>828</v>
      </c>
      <c r="G771" s="247"/>
      <c r="H771" s="248" t="s">
        <v>1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150</v>
      </c>
      <c r="AU771" s="255" t="s">
        <v>82</v>
      </c>
      <c r="AV771" s="13" t="s">
        <v>80</v>
      </c>
      <c r="AW771" s="13" t="s">
        <v>30</v>
      </c>
      <c r="AX771" s="13" t="s">
        <v>73</v>
      </c>
      <c r="AY771" s="255" t="s">
        <v>137</v>
      </c>
    </row>
    <row r="772" s="14" customFormat="1">
      <c r="A772" s="14"/>
      <c r="B772" s="256"/>
      <c r="C772" s="257"/>
      <c r="D772" s="239" t="s">
        <v>150</v>
      </c>
      <c r="E772" s="258" t="s">
        <v>1</v>
      </c>
      <c r="F772" s="259" t="s">
        <v>829</v>
      </c>
      <c r="G772" s="257"/>
      <c r="H772" s="260">
        <v>36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6" t="s">
        <v>150</v>
      </c>
      <c r="AU772" s="266" t="s">
        <v>82</v>
      </c>
      <c r="AV772" s="14" t="s">
        <v>82</v>
      </c>
      <c r="AW772" s="14" t="s">
        <v>30</v>
      </c>
      <c r="AX772" s="14" t="s">
        <v>73</v>
      </c>
      <c r="AY772" s="266" t="s">
        <v>137</v>
      </c>
    </row>
    <row r="773" s="14" customFormat="1">
      <c r="A773" s="14"/>
      <c r="B773" s="256"/>
      <c r="C773" s="257"/>
      <c r="D773" s="239" t="s">
        <v>150</v>
      </c>
      <c r="E773" s="258" t="s">
        <v>1</v>
      </c>
      <c r="F773" s="259" t="s">
        <v>830</v>
      </c>
      <c r="G773" s="257"/>
      <c r="H773" s="260">
        <v>30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6" t="s">
        <v>150</v>
      </c>
      <c r="AU773" s="266" t="s">
        <v>82</v>
      </c>
      <c r="AV773" s="14" t="s">
        <v>82</v>
      </c>
      <c r="AW773" s="14" t="s">
        <v>30</v>
      </c>
      <c r="AX773" s="14" t="s">
        <v>73</v>
      </c>
      <c r="AY773" s="266" t="s">
        <v>137</v>
      </c>
    </row>
    <row r="774" s="14" customFormat="1">
      <c r="A774" s="14"/>
      <c r="B774" s="256"/>
      <c r="C774" s="257"/>
      <c r="D774" s="239" t="s">
        <v>150</v>
      </c>
      <c r="E774" s="258" t="s">
        <v>1</v>
      </c>
      <c r="F774" s="259" t="s">
        <v>831</v>
      </c>
      <c r="G774" s="257"/>
      <c r="H774" s="260">
        <v>33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6" t="s">
        <v>150</v>
      </c>
      <c r="AU774" s="266" t="s">
        <v>82</v>
      </c>
      <c r="AV774" s="14" t="s">
        <v>82</v>
      </c>
      <c r="AW774" s="14" t="s">
        <v>30</v>
      </c>
      <c r="AX774" s="14" t="s">
        <v>73</v>
      </c>
      <c r="AY774" s="266" t="s">
        <v>137</v>
      </c>
    </row>
    <row r="775" s="14" customFormat="1">
      <c r="A775" s="14"/>
      <c r="B775" s="256"/>
      <c r="C775" s="257"/>
      <c r="D775" s="239" t="s">
        <v>150</v>
      </c>
      <c r="E775" s="258" t="s">
        <v>1</v>
      </c>
      <c r="F775" s="259" t="s">
        <v>832</v>
      </c>
      <c r="G775" s="257"/>
      <c r="H775" s="260">
        <v>3.6000000000000001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6" t="s">
        <v>150</v>
      </c>
      <c r="AU775" s="266" t="s">
        <v>82</v>
      </c>
      <c r="AV775" s="14" t="s">
        <v>82</v>
      </c>
      <c r="AW775" s="14" t="s">
        <v>30</v>
      </c>
      <c r="AX775" s="14" t="s">
        <v>73</v>
      </c>
      <c r="AY775" s="266" t="s">
        <v>137</v>
      </c>
    </row>
    <row r="776" s="13" customFormat="1">
      <c r="A776" s="13"/>
      <c r="B776" s="246"/>
      <c r="C776" s="247"/>
      <c r="D776" s="239" t="s">
        <v>150</v>
      </c>
      <c r="E776" s="248" t="s">
        <v>1</v>
      </c>
      <c r="F776" s="249" t="s">
        <v>733</v>
      </c>
      <c r="G776" s="247"/>
      <c r="H776" s="248" t="s">
        <v>1</v>
      </c>
      <c r="I776" s="250"/>
      <c r="J776" s="247"/>
      <c r="K776" s="247"/>
      <c r="L776" s="251"/>
      <c r="M776" s="252"/>
      <c r="N776" s="253"/>
      <c r="O776" s="253"/>
      <c r="P776" s="253"/>
      <c r="Q776" s="253"/>
      <c r="R776" s="253"/>
      <c r="S776" s="253"/>
      <c r="T776" s="25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5" t="s">
        <v>150</v>
      </c>
      <c r="AU776" s="255" t="s">
        <v>82</v>
      </c>
      <c r="AV776" s="13" t="s">
        <v>80</v>
      </c>
      <c r="AW776" s="13" t="s">
        <v>30</v>
      </c>
      <c r="AX776" s="13" t="s">
        <v>73</v>
      </c>
      <c r="AY776" s="255" t="s">
        <v>137</v>
      </c>
    </row>
    <row r="777" s="14" customFormat="1">
      <c r="A777" s="14"/>
      <c r="B777" s="256"/>
      <c r="C777" s="257"/>
      <c r="D777" s="239" t="s">
        <v>150</v>
      </c>
      <c r="E777" s="258" t="s">
        <v>1</v>
      </c>
      <c r="F777" s="259" t="s">
        <v>833</v>
      </c>
      <c r="G777" s="257"/>
      <c r="H777" s="260">
        <v>102.59999999999999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6" t="s">
        <v>150</v>
      </c>
      <c r="AU777" s="266" t="s">
        <v>82</v>
      </c>
      <c r="AV777" s="14" t="s">
        <v>82</v>
      </c>
      <c r="AW777" s="14" t="s">
        <v>30</v>
      </c>
      <c r="AX777" s="14" t="s">
        <v>73</v>
      </c>
      <c r="AY777" s="266" t="s">
        <v>137</v>
      </c>
    </row>
    <row r="778" s="15" customFormat="1">
      <c r="A778" s="15"/>
      <c r="B778" s="267"/>
      <c r="C778" s="268"/>
      <c r="D778" s="239" t="s">
        <v>150</v>
      </c>
      <c r="E778" s="269" t="s">
        <v>1</v>
      </c>
      <c r="F778" s="270" t="s">
        <v>153</v>
      </c>
      <c r="G778" s="268"/>
      <c r="H778" s="271">
        <v>205.19999999999999</v>
      </c>
      <c r="I778" s="272"/>
      <c r="J778" s="268"/>
      <c r="K778" s="268"/>
      <c r="L778" s="273"/>
      <c r="M778" s="274"/>
      <c r="N778" s="275"/>
      <c r="O778" s="275"/>
      <c r="P778" s="275"/>
      <c r="Q778" s="275"/>
      <c r="R778" s="275"/>
      <c r="S778" s="275"/>
      <c r="T778" s="276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7" t="s">
        <v>150</v>
      </c>
      <c r="AU778" s="277" t="s">
        <v>82</v>
      </c>
      <c r="AV778" s="15" t="s">
        <v>144</v>
      </c>
      <c r="AW778" s="15" t="s">
        <v>30</v>
      </c>
      <c r="AX778" s="15" t="s">
        <v>80</v>
      </c>
      <c r="AY778" s="277" t="s">
        <v>137</v>
      </c>
    </row>
    <row r="779" s="2" customFormat="1" ht="21.75" customHeight="1">
      <c r="A779" s="38"/>
      <c r="B779" s="39"/>
      <c r="C779" s="278" t="s">
        <v>834</v>
      </c>
      <c r="D779" s="278" t="s">
        <v>166</v>
      </c>
      <c r="E779" s="279" t="s">
        <v>835</v>
      </c>
      <c r="F779" s="280" t="s">
        <v>836</v>
      </c>
      <c r="G779" s="281" t="s">
        <v>176</v>
      </c>
      <c r="H779" s="282">
        <v>1.8060000000000001</v>
      </c>
      <c r="I779" s="283"/>
      <c r="J779" s="284">
        <f>ROUND(I779*H779,2)</f>
        <v>0</v>
      </c>
      <c r="K779" s="280" t="s">
        <v>143</v>
      </c>
      <c r="L779" s="285"/>
      <c r="M779" s="286" t="s">
        <v>1</v>
      </c>
      <c r="N779" s="287" t="s">
        <v>38</v>
      </c>
      <c r="O779" s="91"/>
      <c r="P779" s="235">
        <f>O779*H779</f>
        <v>0</v>
      </c>
      <c r="Q779" s="235">
        <v>0.55000000000000004</v>
      </c>
      <c r="R779" s="235">
        <f>Q779*H779</f>
        <v>0.99330000000000007</v>
      </c>
      <c r="S779" s="235">
        <v>0</v>
      </c>
      <c r="T779" s="236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37" t="s">
        <v>383</v>
      </c>
      <c r="AT779" s="237" t="s">
        <v>166</v>
      </c>
      <c r="AU779" s="237" t="s">
        <v>82</v>
      </c>
      <c r="AY779" s="17" t="s">
        <v>137</v>
      </c>
      <c r="BE779" s="238">
        <f>IF(N779="základní",J779,0)</f>
        <v>0</v>
      </c>
      <c r="BF779" s="238">
        <f>IF(N779="snížená",J779,0)</f>
        <v>0</v>
      </c>
      <c r="BG779" s="238">
        <f>IF(N779="zákl. přenesená",J779,0)</f>
        <v>0</v>
      </c>
      <c r="BH779" s="238">
        <f>IF(N779="sníž. přenesená",J779,0)</f>
        <v>0</v>
      </c>
      <c r="BI779" s="238">
        <f>IF(N779="nulová",J779,0)</f>
        <v>0</v>
      </c>
      <c r="BJ779" s="17" t="s">
        <v>80</v>
      </c>
      <c r="BK779" s="238">
        <f>ROUND(I779*H779,2)</f>
        <v>0</v>
      </c>
      <c r="BL779" s="17" t="s">
        <v>262</v>
      </c>
      <c r="BM779" s="237" t="s">
        <v>837</v>
      </c>
    </row>
    <row r="780" s="2" customFormat="1">
      <c r="A780" s="38"/>
      <c r="B780" s="39"/>
      <c r="C780" s="40"/>
      <c r="D780" s="239" t="s">
        <v>146</v>
      </c>
      <c r="E780" s="40"/>
      <c r="F780" s="240" t="s">
        <v>836</v>
      </c>
      <c r="G780" s="40"/>
      <c r="H780" s="40"/>
      <c r="I780" s="241"/>
      <c r="J780" s="40"/>
      <c r="K780" s="40"/>
      <c r="L780" s="44"/>
      <c r="M780" s="242"/>
      <c r="N780" s="243"/>
      <c r="O780" s="91"/>
      <c r="P780" s="91"/>
      <c r="Q780" s="91"/>
      <c r="R780" s="91"/>
      <c r="S780" s="91"/>
      <c r="T780" s="92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T780" s="17" t="s">
        <v>146</v>
      </c>
      <c r="AU780" s="17" t="s">
        <v>82</v>
      </c>
    </row>
    <row r="781" s="13" customFormat="1">
      <c r="A781" s="13"/>
      <c r="B781" s="246"/>
      <c r="C781" s="247"/>
      <c r="D781" s="239" t="s">
        <v>150</v>
      </c>
      <c r="E781" s="248" t="s">
        <v>1</v>
      </c>
      <c r="F781" s="249" t="s">
        <v>564</v>
      </c>
      <c r="G781" s="247"/>
      <c r="H781" s="248" t="s">
        <v>1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5" t="s">
        <v>150</v>
      </c>
      <c r="AU781" s="255" t="s">
        <v>82</v>
      </c>
      <c r="AV781" s="13" t="s">
        <v>80</v>
      </c>
      <c r="AW781" s="13" t="s">
        <v>30</v>
      </c>
      <c r="AX781" s="13" t="s">
        <v>73</v>
      </c>
      <c r="AY781" s="255" t="s">
        <v>137</v>
      </c>
    </row>
    <row r="782" s="13" customFormat="1">
      <c r="A782" s="13"/>
      <c r="B782" s="246"/>
      <c r="C782" s="247"/>
      <c r="D782" s="239" t="s">
        <v>150</v>
      </c>
      <c r="E782" s="248" t="s">
        <v>1</v>
      </c>
      <c r="F782" s="249" t="s">
        <v>828</v>
      </c>
      <c r="G782" s="247"/>
      <c r="H782" s="248" t="s">
        <v>1</v>
      </c>
      <c r="I782" s="250"/>
      <c r="J782" s="247"/>
      <c r="K782" s="247"/>
      <c r="L782" s="251"/>
      <c r="M782" s="252"/>
      <c r="N782" s="253"/>
      <c r="O782" s="253"/>
      <c r="P782" s="253"/>
      <c r="Q782" s="253"/>
      <c r="R782" s="253"/>
      <c r="S782" s="253"/>
      <c r="T782" s="25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5" t="s">
        <v>150</v>
      </c>
      <c r="AU782" s="255" t="s">
        <v>82</v>
      </c>
      <c r="AV782" s="13" t="s">
        <v>80</v>
      </c>
      <c r="AW782" s="13" t="s">
        <v>30</v>
      </c>
      <c r="AX782" s="13" t="s">
        <v>73</v>
      </c>
      <c r="AY782" s="255" t="s">
        <v>137</v>
      </c>
    </row>
    <row r="783" s="14" customFormat="1">
      <c r="A783" s="14"/>
      <c r="B783" s="256"/>
      <c r="C783" s="257"/>
      <c r="D783" s="239" t="s">
        <v>150</v>
      </c>
      <c r="E783" s="258" t="s">
        <v>1</v>
      </c>
      <c r="F783" s="259" t="s">
        <v>838</v>
      </c>
      <c r="G783" s="257"/>
      <c r="H783" s="260">
        <v>0.317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6" t="s">
        <v>150</v>
      </c>
      <c r="AU783" s="266" t="s">
        <v>82</v>
      </c>
      <c r="AV783" s="14" t="s">
        <v>82</v>
      </c>
      <c r="AW783" s="14" t="s">
        <v>30</v>
      </c>
      <c r="AX783" s="14" t="s">
        <v>73</v>
      </c>
      <c r="AY783" s="266" t="s">
        <v>137</v>
      </c>
    </row>
    <row r="784" s="14" customFormat="1">
      <c r="A784" s="14"/>
      <c r="B784" s="256"/>
      <c r="C784" s="257"/>
      <c r="D784" s="239" t="s">
        <v>150</v>
      </c>
      <c r="E784" s="258" t="s">
        <v>1</v>
      </c>
      <c r="F784" s="259" t="s">
        <v>839</v>
      </c>
      <c r="G784" s="257"/>
      <c r="H784" s="260">
        <v>0.26400000000000001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6" t="s">
        <v>150</v>
      </c>
      <c r="AU784" s="266" t="s">
        <v>82</v>
      </c>
      <c r="AV784" s="14" t="s">
        <v>82</v>
      </c>
      <c r="AW784" s="14" t="s">
        <v>30</v>
      </c>
      <c r="AX784" s="14" t="s">
        <v>73</v>
      </c>
      <c r="AY784" s="266" t="s">
        <v>137</v>
      </c>
    </row>
    <row r="785" s="14" customFormat="1">
      <c r="A785" s="14"/>
      <c r="B785" s="256"/>
      <c r="C785" s="257"/>
      <c r="D785" s="239" t="s">
        <v>150</v>
      </c>
      <c r="E785" s="258" t="s">
        <v>1</v>
      </c>
      <c r="F785" s="259" t="s">
        <v>840</v>
      </c>
      <c r="G785" s="257"/>
      <c r="H785" s="260">
        <v>0.28999999999999998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150</v>
      </c>
      <c r="AU785" s="266" t="s">
        <v>82</v>
      </c>
      <c r="AV785" s="14" t="s">
        <v>82</v>
      </c>
      <c r="AW785" s="14" t="s">
        <v>30</v>
      </c>
      <c r="AX785" s="14" t="s">
        <v>73</v>
      </c>
      <c r="AY785" s="266" t="s">
        <v>137</v>
      </c>
    </row>
    <row r="786" s="14" customFormat="1">
      <c r="A786" s="14"/>
      <c r="B786" s="256"/>
      <c r="C786" s="257"/>
      <c r="D786" s="239" t="s">
        <v>150</v>
      </c>
      <c r="E786" s="258" t="s">
        <v>1</v>
      </c>
      <c r="F786" s="259" t="s">
        <v>841</v>
      </c>
      <c r="G786" s="257"/>
      <c r="H786" s="260">
        <v>0.032000000000000001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6" t="s">
        <v>150</v>
      </c>
      <c r="AU786" s="266" t="s">
        <v>82</v>
      </c>
      <c r="AV786" s="14" t="s">
        <v>82</v>
      </c>
      <c r="AW786" s="14" t="s">
        <v>30</v>
      </c>
      <c r="AX786" s="14" t="s">
        <v>73</v>
      </c>
      <c r="AY786" s="266" t="s">
        <v>137</v>
      </c>
    </row>
    <row r="787" s="13" customFormat="1">
      <c r="A787" s="13"/>
      <c r="B787" s="246"/>
      <c r="C787" s="247"/>
      <c r="D787" s="239" t="s">
        <v>150</v>
      </c>
      <c r="E787" s="248" t="s">
        <v>1</v>
      </c>
      <c r="F787" s="249" t="s">
        <v>733</v>
      </c>
      <c r="G787" s="247"/>
      <c r="H787" s="248" t="s">
        <v>1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5" t="s">
        <v>150</v>
      </c>
      <c r="AU787" s="255" t="s">
        <v>82</v>
      </c>
      <c r="AV787" s="13" t="s">
        <v>80</v>
      </c>
      <c r="AW787" s="13" t="s">
        <v>30</v>
      </c>
      <c r="AX787" s="13" t="s">
        <v>73</v>
      </c>
      <c r="AY787" s="255" t="s">
        <v>137</v>
      </c>
    </row>
    <row r="788" s="14" customFormat="1">
      <c r="A788" s="14"/>
      <c r="B788" s="256"/>
      <c r="C788" s="257"/>
      <c r="D788" s="239" t="s">
        <v>150</v>
      </c>
      <c r="E788" s="258" t="s">
        <v>1</v>
      </c>
      <c r="F788" s="259" t="s">
        <v>842</v>
      </c>
      <c r="G788" s="257"/>
      <c r="H788" s="260">
        <v>0.90300000000000002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150</v>
      </c>
      <c r="AU788" s="266" t="s">
        <v>82</v>
      </c>
      <c r="AV788" s="14" t="s">
        <v>82</v>
      </c>
      <c r="AW788" s="14" t="s">
        <v>30</v>
      </c>
      <c r="AX788" s="14" t="s">
        <v>73</v>
      </c>
      <c r="AY788" s="266" t="s">
        <v>137</v>
      </c>
    </row>
    <row r="789" s="15" customFormat="1">
      <c r="A789" s="15"/>
      <c r="B789" s="267"/>
      <c r="C789" s="268"/>
      <c r="D789" s="239" t="s">
        <v>150</v>
      </c>
      <c r="E789" s="269" t="s">
        <v>1</v>
      </c>
      <c r="F789" s="270" t="s">
        <v>153</v>
      </c>
      <c r="G789" s="268"/>
      <c r="H789" s="271">
        <v>1.8060000000000001</v>
      </c>
      <c r="I789" s="272"/>
      <c r="J789" s="268"/>
      <c r="K789" s="268"/>
      <c r="L789" s="273"/>
      <c r="M789" s="274"/>
      <c r="N789" s="275"/>
      <c r="O789" s="275"/>
      <c r="P789" s="275"/>
      <c r="Q789" s="275"/>
      <c r="R789" s="275"/>
      <c r="S789" s="275"/>
      <c r="T789" s="27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7" t="s">
        <v>150</v>
      </c>
      <c r="AU789" s="277" t="s">
        <v>82</v>
      </c>
      <c r="AV789" s="15" t="s">
        <v>144</v>
      </c>
      <c r="AW789" s="15" t="s">
        <v>30</v>
      </c>
      <c r="AX789" s="15" t="s">
        <v>80</v>
      </c>
      <c r="AY789" s="277" t="s">
        <v>137</v>
      </c>
    </row>
    <row r="790" s="2" customFormat="1" ht="16.5" customHeight="1">
      <c r="A790" s="38"/>
      <c r="B790" s="39"/>
      <c r="C790" s="226" t="s">
        <v>843</v>
      </c>
      <c r="D790" s="226" t="s">
        <v>139</v>
      </c>
      <c r="E790" s="227" t="s">
        <v>844</v>
      </c>
      <c r="F790" s="228" t="s">
        <v>845</v>
      </c>
      <c r="G790" s="229" t="s">
        <v>199</v>
      </c>
      <c r="H790" s="230">
        <v>6</v>
      </c>
      <c r="I790" s="231"/>
      <c r="J790" s="232">
        <f>ROUND(I790*H790,2)</f>
        <v>0</v>
      </c>
      <c r="K790" s="228" t="s">
        <v>143</v>
      </c>
      <c r="L790" s="44"/>
      <c r="M790" s="233" t="s">
        <v>1</v>
      </c>
      <c r="N790" s="234" t="s">
        <v>38</v>
      </c>
      <c r="O790" s="91"/>
      <c r="P790" s="235">
        <f>O790*H790</f>
        <v>0</v>
      </c>
      <c r="Q790" s="235">
        <v>0</v>
      </c>
      <c r="R790" s="235">
        <f>Q790*H790</f>
        <v>0</v>
      </c>
      <c r="S790" s="235">
        <v>0.20000000000000001</v>
      </c>
      <c r="T790" s="236">
        <f>S790*H790</f>
        <v>1.2000000000000002</v>
      </c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R790" s="237" t="s">
        <v>262</v>
      </c>
      <c r="AT790" s="237" t="s">
        <v>139</v>
      </c>
      <c r="AU790" s="237" t="s">
        <v>82</v>
      </c>
      <c r="AY790" s="17" t="s">
        <v>137</v>
      </c>
      <c r="BE790" s="238">
        <f>IF(N790="základní",J790,0)</f>
        <v>0</v>
      </c>
      <c r="BF790" s="238">
        <f>IF(N790="snížená",J790,0)</f>
        <v>0</v>
      </c>
      <c r="BG790" s="238">
        <f>IF(N790="zákl. přenesená",J790,0)</f>
        <v>0</v>
      </c>
      <c r="BH790" s="238">
        <f>IF(N790="sníž. přenesená",J790,0)</f>
        <v>0</v>
      </c>
      <c r="BI790" s="238">
        <f>IF(N790="nulová",J790,0)</f>
        <v>0</v>
      </c>
      <c r="BJ790" s="17" t="s">
        <v>80</v>
      </c>
      <c r="BK790" s="238">
        <f>ROUND(I790*H790,2)</f>
        <v>0</v>
      </c>
      <c r="BL790" s="17" t="s">
        <v>262</v>
      </c>
      <c r="BM790" s="237" t="s">
        <v>846</v>
      </c>
    </row>
    <row r="791" s="2" customFormat="1">
      <c r="A791" s="38"/>
      <c r="B791" s="39"/>
      <c r="C791" s="40"/>
      <c r="D791" s="239" t="s">
        <v>146</v>
      </c>
      <c r="E791" s="40"/>
      <c r="F791" s="240" t="s">
        <v>847</v>
      </c>
      <c r="G791" s="40"/>
      <c r="H791" s="40"/>
      <c r="I791" s="241"/>
      <c r="J791" s="40"/>
      <c r="K791" s="40"/>
      <c r="L791" s="44"/>
      <c r="M791" s="242"/>
      <c r="N791" s="243"/>
      <c r="O791" s="91"/>
      <c r="P791" s="91"/>
      <c r="Q791" s="91"/>
      <c r="R791" s="91"/>
      <c r="S791" s="91"/>
      <c r="T791" s="92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T791" s="17" t="s">
        <v>146</v>
      </c>
      <c r="AU791" s="17" t="s">
        <v>82</v>
      </c>
    </row>
    <row r="792" s="2" customFormat="1">
      <c r="A792" s="38"/>
      <c r="B792" s="39"/>
      <c r="C792" s="40"/>
      <c r="D792" s="244" t="s">
        <v>148</v>
      </c>
      <c r="E792" s="40"/>
      <c r="F792" s="245" t="s">
        <v>848</v>
      </c>
      <c r="G792" s="40"/>
      <c r="H792" s="40"/>
      <c r="I792" s="241"/>
      <c r="J792" s="40"/>
      <c r="K792" s="40"/>
      <c r="L792" s="44"/>
      <c r="M792" s="242"/>
      <c r="N792" s="243"/>
      <c r="O792" s="91"/>
      <c r="P792" s="91"/>
      <c r="Q792" s="91"/>
      <c r="R792" s="91"/>
      <c r="S792" s="91"/>
      <c r="T792" s="92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T792" s="17" t="s">
        <v>148</v>
      </c>
      <c r="AU792" s="17" t="s">
        <v>82</v>
      </c>
    </row>
    <row r="793" s="2" customFormat="1" ht="24.15" customHeight="1">
      <c r="A793" s="38"/>
      <c r="B793" s="39"/>
      <c r="C793" s="226" t="s">
        <v>849</v>
      </c>
      <c r="D793" s="226" t="s">
        <v>139</v>
      </c>
      <c r="E793" s="227" t="s">
        <v>850</v>
      </c>
      <c r="F793" s="228" t="s">
        <v>851</v>
      </c>
      <c r="G793" s="229" t="s">
        <v>199</v>
      </c>
      <c r="H793" s="230">
        <v>5</v>
      </c>
      <c r="I793" s="231"/>
      <c r="J793" s="232">
        <f>ROUND(I793*H793,2)</f>
        <v>0</v>
      </c>
      <c r="K793" s="228" t="s">
        <v>143</v>
      </c>
      <c r="L793" s="44"/>
      <c r="M793" s="233" t="s">
        <v>1</v>
      </c>
      <c r="N793" s="234" t="s">
        <v>38</v>
      </c>
      <c r="O793" s="91"/>
      <c r="P793" s="235">
        <f>O793*H793</f>
        <v>0</v>
      </c>
      <c r="Q793" s="235">
        <v>0.1221</v>
      </c>
      <c r="R793" s="235">
        <f>Q793*H793</f>
        <v>0.61050000000000004</v>
      </c>
      <c r="S793" s="235">
        <v>0</v>
      </c>
      <c r="T793" s="236">
        <f>S793*H793</f>
        <v>0</v>
      </c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R793" s="237" t="s">
        <v>262</v>
      </c>
      <c r="AT793" s="237" t="s">
        <v>139</v>
      </c>
      <c r="AU793" s="237" t="s">
        <v>82</v>
      </c>
      <c r="AY793" s="17" t="s">
        <v>137</v>
      </c>
      <c r="BE793" s="238">
        <f>IF(N793="základní",J793,0)</f>
        <v>0</v>
      </c>
      <c r="BF793" s="238">
        <f>IF(N793="snížená",J793,0)</f>
        <v>0</v>
      </c>
      <c r="BG793" s="238">
        <f>IF(N793="zákl. přenesená",J793,0)</f>
        <v>0</v>
      </c>
      <c r="BH793" s="238">
        <f>IF(N793="sníž. přenesená",J793,0)</f>
        <v>0</v>
      </c>
      <c r="BI793" s="238">
        <f>IF(N793="nulová",J793,0)</f>
        <v>0</v>
      </c>
      <c r="BJ793" s="17" t="s">
        <v>80</v>
      </c>
      <c r="BK793" s="238">
        <f>ROUND(I793*H793,2)</f>
        <v>0</v>
      </c>
      <c r="BL793" s="17" t="s">
        <v>262</v>
      </c>
      <c r="BM793" s="237" t="s">
        <v>852</v>
      </c>
    </row>
    <row r="794" s="2" customFormat="1">
      <c r="A794" s="38"/>
      <c r="B794" s="39"/>
      <c r="C794" s="40"/>
      <c r="D794" s="239" t="s">
        <v>146</v>
      </c>
      <c r="E794" s="40"/>
      <c r="F794" s="240" t="s">
        <v>853</v>
      </c>
      <c r="G794" s="40"/>
      <c r="H794" s="40"/>
      <c r="I794" s="241"/>
      <c r="J794" s="40"/>
      <c r="K794" s="40"/>
      <c r="L794" s="44"/>
      <c r="M794" s="242"/>
      <c r="N794" s="243"/>
      <c r="O794" s="91"/>
      <c r="P794" s="91"/>
      <c r="Q794" s="91"/>
      <c r="R794" s="91"/>
      <c r="S794" s="91"/>
      <c r="T794" s="92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T794" s="17" t="s">
        <v>146</v>
      </c>
      <c r="AU794" s="17" t="s">
        <v>82</v>
      </c>
    </row>
    <row r="795" s="2" customFormat="1">
      <c r="A795" s="38"/>
      <c r="B795" s="39"/>
      <c r="C795" s="40"/>
      <c r="D795" s="244" t="s">
        <v>148</v>
      </c>
      <c r="E795" s="40"/>
      <c r="F795" s="245" t="s">
        <v>854</v>
      </c>
      <c r="G795" s="40"/>
      <c r="H795" s="40"/>
      <c r="I795" s="241"/>
      <c r="J795" s="40"/>
      <c r="K795" s="40"/>
      <c r="L795" s="44"/>
      <c r="M795" s="242"/>
      <c r="N795" s="243"/>
      <c r="O795" s="91"/>
      <c r="P795" s="91"/>
      <c r="Q795" s="91"/>
      <c r="R795" s="91"/>
      <c r="S795" s="91"/>
      <c r="T795" s="92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T795" s="17" t="s">
        <v>148</v>
      </c>
      <c r="AU795" s="17" t="s">
        <v>82</v>
      </c>
    </row>
    <row r="796" s="14" customFormat="1">
      <c r="A796" s="14"/>
      <c r="B796" s="256"/>
      <c r="C796" s="257"/>
      <c r="D796" s="239" t="s">
        <v>150</v>
      </c>
      <c r="E796" s="258" t="s">
        <v>1</v>
      </c>
      <c r="F796" s="259" t="s">
        <v>173</v>
      </c>
      <c r="G796" s="257"/>
      <c r="H796" s="260">
        <v>5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6" t="s">
        <v>150</v>
      </c>
      <c r="AU796" s="266" t="s">
        <v>82</v>
      </c>
      <c r="AV796" s="14" t="s">
        <v>82</v>
      </c>
      <c r="AW796" s="14" t="s">
        <v>30</v>
      </c>
      <c r="AX796" s="14" t="s">
        <v>73</v>
      </c>
      <c r="AY796" s="266" t="s">
        <v>137</v>
      </c>
    </row>
    <row r="797" s="15" customFormat="1">
      <c r="A797" s="15"/>
      <c r="B797" s="267"/>
      <c r="C797" s="268"/>
      <c r="D797" s="239" t="s">
        <v>150</v>
      </c>
      <c r="E797" s="269" t="s">
        <v>1</v>
      </c>
      <c r="F797" s="270" t="s">
        <v>153</v>
      </c>
      <c r="G797" s="268"/>
      <c r="H797" s="271">
        <v>5</v>
      </c>
      <c r="I797" s="272"/>
      <c r="J797" s="268"/>
      <c r="K797" s="268"/>
      <c r="L797" s="273"/>
      <c r="M797" s="274"/>
      <c r="N797" s="275"/>
      <c r="O797" s="275"/>
      <c r="P797" s="275"/>
      <c r="Q797" s="275"/>
      <c r="R797" s="275"/>
      <c r="S797" s="275"/>
      <c r="T797" s="27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7" t="s">
        <v>150</v>
      </c>
      <c r="AU797" s="277" t="s">
        <v>82</v>
      </c>
      <c r="AV797" s="15" t="s">
        <v>144</v>
      </c>
      <c r="AW797" s="15" t="s">
        <v>30</v>
      </c>
      <c r="AX797" s="15" t="s">
        <v>80</v>
      </c>
      <c r="AY797" s="277" t="s">
        <v>137</v>
      </c>
    </row>
    <row r="798" s="2" customFormat="1" ht="24.15" customHeight="1">
      <c r="A798" s="38"/>
      <c r="B798" s="39"/>
      <c r="C798" s="226" t="s">
        <v>855</v>
      </c>
      <c r="D798" s="226" t="s">
        <v>139</v>
      </c>
      <c r="E798" s="227" t="s">
        <v>856</v>
      </c>
      <c r="F798" s="228" t="s">
        <v>857</v>
      </c>
      <c r="G798" s="229" t="s">
        <v>199</v>
      </c>
      <c r="H798" s="230">
        <v>11</v>
      </c>
      <c r="I798" s="231"/>
      <c r="J798" s="232">
        <f>ROUND(I798*H798,2)</f>
        <v>0</v>
      </c>
      <c r="K798" s="228" t="s">
        <v>143</v>
      </c>
      <c r="L798" s="44"/>
      <c r="M798" s="233" t="s">
        <v>1</v>
      </c>
      <c r="N798" s="234" t="s">
        <v>38</v>
      </c>
      <c r="O798" s="91"/>
      <c r="P798" s="235">
        <f>O798*H798</f>
        <v>0</v>
      </c>
      <c r="Q798" s="235">
        <v>0.067100000000000007</v>
      </c>
      <c r="R798" s="235">
        <f>Q798*H798</f>
        <v>0.73810000000000009</v>
      </c>
      <c r="S798" s="235">
        <v>0</v>
      </c>
      <c r="T798" s="236">
        <f>S798*H798</f>
        <v>0</v>
      </c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R798" s="237" t="s">
        <v>262</v>
      </c>
      <c r="AT798" s="237" t="s">
        <v>139</v>
      </c>
      <c r="AU798" s="237" t="s">
        <v>82</v>
      </c>
      <c r="AY798" s="17" t="s">
        <v>137</v>
      </c>
      <c r="BE798" s="238">
        <f>IF(N798="základní",J798,0)</f>
        <v>0</v>
      </c>
      <c r="BF798" s="238">
        <f>IF(N798="snížená",J798,0)</f>
        <v>0</v>
      </c>
      <c r="BG798" s="238">
        <f>IF(N798="zákl. přenesená",J798,0)</f>
        <v>0</v>
      </c>
      <c r="BH798" s="238">
        <f>IF(N798="sníž. přenesená",J798,0)</f>
        <v>0</v>
      </c>
      <c r="BI798" s="238">
        <f>IF(N798="nulová",J798,0)</f>
        <v>0</v>
      </c>
      <c r="BJ798" s="17" t="s">
        <v>80</v>
      </c>
      <c r="BK798" s="238">
        <f>ROUND(I798*H798,2)</f>
        <v>0</v>
      </c>
      <c r="BL798" s="17" t="s">
        <v>262</v>
      </c>
      <c r="BM798" s="237" t="s">
        <v>858</v>
      </c>
    </row>
    <row r="799" s="2" customFormat="1">
      <c r="A799" s="38"/>
      <c r="B799" s="39"/>
      <c r="C799" s="40"/>
      <c r="D799" s="239" t="s">
        <v>146</v>
      </c>
      <c r="E799" s="40"/>
      <c r="F799" s="240" t="s">
        <v>859</v>
      </c>
      <c r="G799" s="40"/>
      <c r="H799" s="40"/>
      <c r="I799" s="241"/>
      <c r="J799" s="40"/>
      <c r="K799" s="40"/>
      <c r="L799" s="44"/>
      <c r="M799" s="242"/>
      <c r="N799" s="243"/>
      <c r="O799" s="91"/>
      <c r="P799" s="91"/>
      <c r="Q799" s="91"/>
      <c r="R799" s="91"/>
      <c r="S799" s="91"/>
      <c r="T799" s="92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T799" s="17" t="s">
        <v>146</v>
      </c>
      <c r="AU799" s="17" t="s">
        <v>82</v>
      </c>
    </row>
    <row r="800" s="2" customFormat="1">
      <c r="A800" s="38"/>
      <c r="B800" s="39"/>
      <c r="C800" s="40"/>
      <c r="D800" s="244" t="s">
        <v>148</v>
      </c>
      <c r="E800" s="40"/>
      <c r="F800" s="245" t="s">
        <v>860</v>
      </c>
      <c r="G800" s="40"/>
      <c r="H800" s="40"/>
      <c r="I800" s="241"/>
      <c r="J800" s="40"/>
      <c r="K800" s="40"/>
      <c r="L800" s="44"/>
      <c r="M800" s="242"/>
      <c r="N800" s="243"/>
      <c r="O800" s="91"/>
      <c r="P800" s="91"/>
      <c r="Q800" s="91"/>
      <c r="R800" s="91"/>
      <c r="S800" s="91"/>
      <c r="T800" s="92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T800" s="17" t="s">
        <v>148</v>
      </c>
      <c r="AU800" s="17" t="s">
        <v>82</v>
      </c>
    </row>
    <row r="801" s="14" customFormat="1">
      <c r="A801" s="14"/>
      <c r="B801" s="256"/>
      <c r="C801" s="257"/>
      <c r="D801" s="239" t="s">
        <v>150</v>
      </c>
      <c r="E801" s="258" t="s">
        <v>1</v>
      </c>
      <c r="F801" s="259" t="s">
        <v>226</v>
      </c>
      <c r="G801" s="257"/>
      <c r="H801" s="260">
        <v>11</v>
      </c>
      <c r="I801" s="261"/>
      <c r="J801" s="257"/>
      <c r="K801" s="257"/>
      <c r="L801" s="262"/>
      <c r="M801" s="263"/>
      <c r="N801" s="264"/>
      <c r="O801" s="264"/>
      <c r="P801" s="264"/>
      <c r="Q801" s="264"/>
      <c r="R801" s="264"/>
      <c r="S801" s="264"/>
      <c r="T801" s="26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6" t="s">
        <v>150</v>
      </c>
      <c r="AU801" s="266" t="s">
        <v>82</v>
      </c>
      <c r="AV801" s="14" t="s">
        <v>82</v>
      </c>
      <c r="AW801" s="14" t="s">
        <v>30</v>
      </c>
      <c r="AX801" s="14" t="s">
        <v>73</v>
      </c>
      <c r="AY801" s="266" t="s">
        <v>137</v>
      </c>
    </row>
    <row r="802" s="15" customFormat="1">
      <c r="A802" s="15"/>
      <c r="B802" s="267"/>
      <c r="C802" s="268"/>
      <c r="D802" s="239" t="s">
        <v>150</v>
      </c>
      <c r="E802" s="269" t="s">
        <v>1</v>
      </c>
      <c r="F802" s="270" t="s">
        <v>153</v>
      </c>
      <c r="G802" s="268"/>
      <c r="H802" s="271">
        <v>11</v>
      </c>
      <c r="I802" s="272"/>
      <c r="J802" s="268"/>
      <c r="K802" s="268"/>
      <c r="L802" s="273"/>
      <c r="M802" s="274"/>
      <c r="N802" s="275"/>
      <c r="O802" s="275"/>
      <c r="P802" s="275"/>
      <c r="Q802" s="275"/>
      <c r="R802" s="275"/>
      <c r="S802" s="275"/>
      <c r="T802" s="276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7" t="s">
        <v>150</v>
      </c>
      <c r="AU802" s="277" t="s">
        <v>82</v>
      </c>
      <c r="AV802" s="15" t="s">
        <v>144</v>
      </c>
      <c r="AW802" s="15" t="s">
        <v>30</v>
      </c>
      <c r="AX802" s="15" t="s">
        <v>80</v>
      </c>
      <c r="AY802" s="277" t="s">
        <v>137</v>
      </c>
    </row>
    <row r="803" s="2" customFormat="1" ht="24.15" customHeight="1">
      <c r="A803" s="38"/>
      <c r="B803" s="39"/>
      <c r="C803" s="226" t="s">
        <v>861</v>
      </c>
      <c r="D803" s="226" t="s">
        <v>139</v>
      </c>
      <c r="E803" s="227" t="s">
        <v>862</v>
      </c>
      <c r="F803" s="228" t="s">
        <v>863</v>
      </c>
      <c r="G803" s="229" t="s">
        <v>176</v>
      </c>
      <c r="H803" s="230">
        <v>29.870999999999999</v>
      </c>
      <c r="I803" s="231"/>
      <c r="J803" s="232">
        <f>ROUND(I803*H803,2)</f>
        <v>0</v>
      </c>
      <c r="K803" s="228" t="s">
        <v>143</v>
      </c>
      <c r="L803" s="44"/>
      <c r="M803" s="233" t="s">
        <v>1</v>
      </c>
      <c r="N803" s="234" t="s">
        <v>38</v>
      </c>
      <c r="O803" s="91"/>
      <c r="P803" s="235">
        <f>O803*H803</f>
        <v>0</v>
      </c>
      <c r="Q803" s="235">
        <v>0.022839999999999999</v>
      </c>
      <c r="R803" s="235">
        <f>Q803*H803</f>
        <v>0.68225363999999999</v>
      </c>
      <c r="S803" s="235">
        <v>0</v>
      </c>
      <c r="T803" s="236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37" t="s">
        <v>262</v>
      </c>
      <c r="AT803" s="237" t="s">
        <v>139</v>
      </c>
      <c r="AU803" s="237" t="s">
        <v>82</v>
      </c>
      <c r="AY803" s="17" t="s">
        <v>137</v>
      </c>
      <c r="BE803" s="238">
        <f>IF(N803="základní",J803,0)</f>
        <v>0</v>
      </c>
      <c r="BF803" s="238">
        <f>IF(N803="snížená",J803,0)</f>
        <v>0</v>
      </c>
      <c r="BG803" s="238">
        <f>IF(N803="zákl. přenesená",J803,0)</f>
        <v>0</v>
      </c>
      <c r="BH803" s="238">
        <f>IF(N803="sníž. přenesená",J803,0)</f>
        <v>0</v>
      </c>
      <c r="BI803" s="238">
        <f>IF(N803="nulová",J803,0)</f>
        <v>0</v>
      </c>
      <c r="BJ803" s="17" t="s">
        <v>80</v>
      </c>
      <c r="BK803" s="238">
        <f>ROUND(I803*H803,2)</f>
        <v>0</v>
      </c>
      <c r="BL803" s="17" t="s">
        <v>262</v>
      </c>
      <c r="BM803" s="237" t="s">
        <v>864</v>
      </c>
    </row>
    <row r="804" s="2" customFormat="1">
      <c r="A804" s="38"/>
      <c r="B804" s="39"/>
      <c r="C804" s="40"/>
      <c r="D804" s="239" t="s">
        <v>146</v>
      </c>
      <c r="E804" s="40"/>
      <c r="F804" s="240" t="s">
        <v>865</v>
      </c>
      <c r="G804" s="40"/>
      <c r="H804" s="40"/>
      <c r="I804" s="241"/>
      <c r="J804" s="40"/>
      <c r="K804" s="40"/>
      <c r="L804" s="44"/>
      <c r="M804" s="242"/>
      <c r="N804" s="243"/>
      <c r="O804" s="91"/>
      <c r="P804" s="91"/>
      <c r="Q804" s="91"/>
      <c r="R804" s="91"/>
      <c r="S804" s="91"/>
      <c r="T804" s="92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T804" s="17" t="s">
        <v>146</v>
      </c>
      <c r="AU804" s="17" t="s">
        <v>82</v>
      </c>
    </row>
    <row r="805" s="2" customFormat="1">
      <c r="A805" s="38"/>
      <c r="B805" s="39"/>
      <c r="C805" s="40"/>
      <c r="D805" s="244" t="s">
        <v>148</v>
      </c>
      <c r="E805" s="40"/>
      <c r="F805" s="245" t="s">
        <v>866</v>
      </c>
      <c r="G805" s="40"/>
      <c r="H805" s="40"/>
      <c r="I805" s="241"/>
      <c r="J805" s="40"/>
      <c r="K805" s="40"/>
      <c r="L805" s="44"/>
      <c r="M805" s="242"/>
      <c r="N805" s="243"/>
      <c r="O805" s="91"/>
      <c r="P805" s="91"/>
      <c r="Q805" s="91"/>
      <c r="R805" s="91"/>
      <c r="S805" s="91"/>
      <c r="T805" s="92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T805" s="17" t="s">
        <v>148</v>
      </c>
      <c r="AU805" s="17" t="s">
        <v>82</v>
      </c>
    </row>
    <row r="806" s="14" customFormat="1">
      <c r="A806" s="14"/>
      <c r="B806" s="256"/>
      <c r="C806" s="257"/>
      <c r="D806" s="239" t="s">
        <v>150</v>
      </c>
      <c r="E806" s="258" t="s">
        <v>1</v>
      </c>
      <c r="F806" s="259" t="s">
        <v>867</v>
      </c>
      <c r="G806" s="257"/>
      <c r="H806" s="260">
        <v>29.870999999999999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6" t="s">
        <v>150</v>
      </c>
      <c r="AU806" s="266" t="s">
        <v>82</v>
      </c>
      <c r="AV806" s="14" t="s">
        <v>82</v>
      </c>
      <c r="AW806" s="14" t="s">
        <v>30</v>
      </c>
      <c r="AX806" s="14" t="s">
        <v>73</v>
      </c>
      <c r="AY806" s="266" t="s">
        <v>137</v>
      </c>
    </row>
    <row r="807" s="15" customFormat="1">
      <c r="A807" s="15"/>
      <c r="B807" s="267"/>
      <c r="C807" s="268"/>
      <c r="D807" s="239" t="s">
        <v>150</v>
      </c>
      <c r="E807" s="269" t="s">
        <v>1</v>
      </c>
      <c r="F807" s="270" t="s">
        <v>153</v>
      </c>
      <c r="G807" s="268"/>
      <c r="H807" s="271">
        <v>29.870999999999999</v>
      </c>
      <c r="I807" s="272"/>
      <c r="J807" s="268"/>
      <c r="K807" s="268"/>
      <c r="L807" s="273"/>
      <c r="M807" s="274"/>
      <c r="N807" s="275"/>
      <c r="O807" s="275"/>
      <c r="P807" s="275"/>
      <c r="Q807" s="275"/>
      <c r="R807" s="275"/>
      <c r="S807" s="275"/>
      <c r="T807" s="276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7" t="s">
        <v>150</v>
      </c>
      <c r="AU807" s="277" t="s">
        <v>82</v>
      </c>
      <c r="AV807" s="15" t="s">
        <v>144</v>
      </c>
      <c r="AW807" s="15" t="s">
        <v>30</v>
      </c>
      <c r="AX807" s="15" t="s">
        <v>80</v>
      </c>
      <c r="AY807" s="277" t="s">
        <v>137</v>
      </c>
    </row>
    <row r="808" s="2" customFormat="1" ht="24.15" customHeight="1">
      <c r="A808" s="38"/>
      <c r="B808" s="39"/>
      <c r="C808" s="226" t="s">
        <v>868</v>
      </c>
      <c r="D808" s="226" t="s">
        <v>139</v>
      </c>
      <c r="E808" s="227" t="s">
        <v>869</v>
      </c>
      <c r="F808" s="228" t="s">
        <v>870</v>
      </c>
      <c r="G808" s="229" t="s">
        <v>142</v>
      </c>
      <c r="H808" s="230">
        <v>22.890000000000001</v>
      </c>
      <c r="I808" s="231"/>
      <c r="J808" s="232">
        <f>ROUND(I808*H808,2)</f>
        <v>0</v>
      </c>
      <c r="K808" s="228" t="s">
        <v>143</v>
      </c>
      <c r="L808" s="44"/>
      <c r="M808" s="233" t="s">
        <v>1</v>
      </c>
      <c r="N808" s="234" t="s">
        <v>38</v>
      </c>
      <c r="O808" s="91"/>
      <c r="P808" s="235">
        <f>O808*H808</f>
        <v>0</v>
      </c>
      <c r="Q808" s="235">
        <v>0</v>
      </c>
      <c r="R808" s="235">
        <f>Q808*H808</f>
        <v>0</v>
      </c>
      <c r="S808" s="235">
        <v>0</v>
      </c>
      <c r="T808" s="236">
        <f>S808*H808</f>
        <v>0</v>
      </c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R808" s="237" t="s">
        <v>262</v>
      </c>
      <c r="AT808" s="237" t="s">
        <v>139</v>
      </c>
      <c r="AU808" s="237" t="s">
        <v>82</v>
      </c>
      <c r="AY808" s="17" t="s">
        <v>137</v>
      </c>
      <c r="BE808" s="238">
        <f>IF(N808="základní",J808,0)</f>
        <v>0</v>
      </c>
      <c r="BF808" s="238">
        <f>IF(N808="snížená",J808,0)</f>
        <v>0</v>
      </c>
      <c r="BG808" s="238">
        <f>IF(N808="zákl. přenesená",J808,0)</f>
        <v>0</v>
      </c>
      <c r="BH808" s="238">
        <f>IF(N808="sníž. přenesená",J808,0)</f>
        <v>0</v>
      </c>
      <c r="BI808" s="238">
        <f>IF(N808="nulová",J808,0)</f>
        <v>0</v>
      </c>
      <c r="BJ808" s="17" t="s">
        <v>80</v>
      </c>
      <c r="BK808" s="238">
        <f>ROUND(I808*H808,2)</f>
        <v>0</v>
      </c>
      <c r="BL808" s="17" t="s">
        <v>262</v>
      </c>
      <c r="BM808" s="237" t="s">
        <v>871</v>
      </c>
    </row>
    <row r="809" s="2" customFormat="1">
      <c r="A809" s="38"/>
      <c r="B809" s="39"/>
      <c r="C809" s="40"/>
      <c r="D809" s="239" t="s">
        <v>146</v>
      </c>
      <c r="E809" s="40"/>
      <c r="F809" s="240" t="s">
        <v>872</v>
      </c>
      <c r="G809" s="40"/>
      <c r="H809" s="40"/>
      <c r="I809" s="241"/>
      <c r="J809" s="40"/>
      <c r="K809" s="40"/>
      <c r="L809" s="44"/>
      <c r="M809" s="242"/>
      <c r="N809" s="243"/>
      <c r="O809" s="91"/>
      <c r="P809" s="91"/>
      <c r="Q809" s="91"/>
      <c r="R809" s="91"/>
      <c r="S809" s="91"/>
      <c r="T809" s="92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T809" s="17" t="s">
        <v>146</v>
      </c>
      <c r="AU809" s="17" t="s">
        <v>82</v>
      </c>
    </row>
    <row r="810" s="2" customFormat="1">
      <c r="A810" s="38"/>
      <c r="B810" s="39"/>
      <c r="C810" s="40"/>
      <c r="D810" s="244" t="s">
        <v>148</v>
      </c>
      <c r="E810" s="40"/>
      <c r="F810" s="245" t="s">
        <v>873</v>
      </c>
      <c r="G810" s="40"/>
      <c r="H810" s="40"/>
      <c r="I810" s="241"/>
      <c r="J810" s="40"/>
      <c r="K810" s="40"/>
      <c r="L810" s="44"/>
      <c r="M810" s="242"/>
      <c r="N810" s="243"/>
      <c r="O810" s="91"/>
      <c r="P810" s="91"/>
      <c r="Q810" s="91"/>
      <c r="R810" s="91"/>
      <c r="S810" s="91"/>
      <c r="T810" s="92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T810" s="17" t="s">
        <v>148</v>
      </c>
      <c r="AU810" s="17" t="s">
        <v>82</v>
      </c>
    </row>
    <row r="811" s="13" customFormat="1">
      <c r="A811" s="13"/>
      <c r="B811" s="246"/>
      <c r="C811" s="247"/>
      <c r="D811" s="239" t="s">
        <v>150</v>
      </c>
      <c r="E811" s="248" t="s">
        <v>1</v>
      </c>
      <c r="F811" s="249" t="s">
        <v>502</v>
      </c>
      <c r="G811" s="247"/>
      <c r="H811" s="248" t="s">
        <v>1</v>
      </c>
      <c r="I811" s="250"/>
      <c r="J811" s="247"/>
      <c r="K811" s="247"/>
      <c r="L811" s="251"/>
      <c r="M811" s="252"/>
      <c r="N811" s="253"/>
      <c r="O811" s="253"/>
      <c r="P811" s="253"/>
      <c r="Q811" s="253"/>
      <c r="R811" s="253"/>
      <c r="S811" s="253"/>
      <c r="T811" s="25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5" t="s">
        <v>150</v>
      </c>
      <c r="AU811" s="255" t="s">
        <v>82</v>
      </c>
      <c r="AV811" s="13" t="s">
        <v>80</v>
      </c>
      <c r="AW811" s="13" t="s">
        <v>30</v>
      </c>
      <c r="AX811" s="13" t="s">
        <v>73</v>
      </c>
      <c r="AY811" s="255" t="s">
        <v>137</v>
      </c>
    </row>
    <row r="812" s="14" customFormat="1">
      <c r="A812" s="14"/>
      <c r="B812" s="256"/>
      <c r="C812" s="257"/>
      <c r="D812" s="239" t="s">
        <v>150</v>
      </c>
      <c r="E812" s="258" t="s">
        <v>1</v>
      </c>
      <c r="F812" s="259" t="s">
        <v>503</v>
      </c>
      <c r="G812" s="257"/>
      <c r="H812" s="260">
        <v>22.890000000000001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6" t="s">
        <v>150</v>
      </c>
      <c r="AU812" s="266" t="s">
        <v>82</v>
      </c>
      <c r="AV812" s="14" t="s">
        <v>82</v>
      </c>
      <c r="AW812" s="14" t="s">
        <v>30</v>
      </c>
      <c r="AX812" s="14" t="s">
        <v>73</v>
      </c>
      <c r="AY812" s="266" t="s">
        <v>137</v>
      </c>
    </row>
    <row r="813" s="15" customFormat="1">
      <c r="A813" s="15"/>
      <c r="B813" s="267"/>
      <c r="C813" s="268"/>
      <c r="D813" s="239" t="s">
        <v>150</v>
      </c>
      <c r="E813" s="269" t="s">
        <v>1</v>
      </c>
      <c r="F813" s="270" t="s">
        <v>153</v>
      </c>
      <c r="G813" s="268"/>
      <c r="H813" s="271">
        <v>22.890000000000001</v>
      </c>
      <c r="I813" s="272"/>
      <c r="J813" s="268"/>
      <c r="K813" s="268"/>
      <c r="L813" s="273"/>
      <c r="M813" s="274"/>
      <c r="N813" s="275"/>
      <c r="O813" s="275"/>
      <c r="P813" s="275"/>
      <c r="Q813" s="275"/>
      <c r="R813" s="275"/>
      <c r="S813" s="275"/>
      <c r="T813" s="27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7" t="s">
        <v>150</v>
      </c>
      <c r="AU813" s="277" t="s">
        <v>82</v>
      </c>
      <c r="AV813" s="15" t="s">
        <v>144</v>
      </c>
      <c r="AW813" s="15" t="s">
        <v>30</v>
      </c>
      <c r="AX813" s="15" t="s">
        <v>80</v>
      </c>
      <c r="AY813" s="277" t="s">
        <v>137</v>
      </c>
    </row>
    <row r="814" s="2" customFormat="1" ht="16.5" customHeight="1">
      <c r="A814" s="38"/>
      <c r="B814" s="39"/>
      <c r="C814" s="278" t="s">
        <v>874</v>
      </c>
      <c r="D814" s="278" t="s">
        <v>166</v>
      </c>
      <c r="E814" s="279" t="s">
        <v>875</v>
      </c>
      <c r="F814" s="280" t="s">
        <v>876</v>
      </c>
      <c r="G814" s="281" t="s">
        <v>142</v>
      </c>
      <c r="H814" s="282">
        <v>27.468</v>
      </c>
      <c r="I814" s="283"/>
      <c r="J814" s="284">
        <f>ROUND(I814*H814,2)</f>
        <v>0</v>
      </c>
      <c r="K814" s="280" t="s">
        <v>143</v>
      </c>
      <c r="L814" s="285"/>
      <c r="M814" s="286" t="s">
        <v>1</v>
      </c>
      <c r="N814" s="287" t="s">
        <v>38</v>
      </c>
      <c r="O814" s="91"/>
      <c r="P814" s="235">
        <f>O814*H814</f>
        <v>0</v>
      </c>
      <c r="Q814" s="235">
        <v>0.01323</v>
      </c>
      <c r="R814" s="235">
        <f>Q814*H814</f>
        <v>0.36340164000000003</v>
      </c>
      <c r="S814" s="235">
        <v>0</v>
      </c>
      <c r="T814" s="236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37" t="s">
        <v>383</v>
      </c>
      <c r="AT814" s="237" t="s">
        <v>166</v>
      </c>
      <c r="AU814" s="237" t="s">
        <v>82</v>
      </c>
      <c r="AY814" s="17" t="s">
        <v>137</v>
      </c>
      <c r="BE814" s="238">
        <f>IF(N814="základní",J814,0)</f>
        <v>0</v>
      </c>
      <c r="BF814" s="238">
        <f>IF(N814="snížená",J814,0)</f>
        <v>0</v>
      </c>
      <c r="BG814" s="238">
        <f>IF(N814="zákl. přenesená",J814,0)</f>
        <v>0</v>
      </c>
      <c r="BH814" s="238">
        <f>IF(N814="sníž. přenesená",J814,0)</f>
        <v>0</v>
      </c>
      <c r="BI814" s="238">
        <f>IF(N814="nulová",J814,0)</f>
        <v>0</v>
      </c>
      <c r="BJ814" s="17" t="s">
        <v>80</v>
      </c>
      <c r="BK814" s="238">
        <f>ROUND(I814*H814,2)</f>
        <v>0</v>
      </c>
      <c r="BL814" s="17" t="s">
        <v>262</v>
      </c>
      <c r="BM814" s="237" t="s">
        <v>877</v>
      </c>
    </row>
    <row r="815" s="2" customFormat="1">
      <c r="A815" s="38"/>
      <c r="B815" s="39"/>
      <c r="C815" s="40"/>
      <c r="D815" s="239" t="s">
        <v>146</v>
      </c>
      <c r="E815" s="40"/>
      <c r="F815" s="240" t="s">
        <v>876</v>
      </c>
      <c r="G815" s="40"/>
      <c r="H815" s="40"/>
      <c r="I815" s="241"/>
      <c r="J815" s="40"/>
      <c r="K815" s="40"/>
      <c r="L815" s="44"/>
      <c r="M815" s="242"/>
      <c r="N815" s="243"/>
      <c r="O815" s="91"/>
      <c r="P815" s="91"/>
      <c r="Q815" s="91"/>
      <c r="R815" s="91"/>
      <c r="S815" s="91"/>
      <c r="T815" s="92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T815" s="17" t="s">
        <v>146</v>
      </c>
      <c r="AU815" s="17" t="s">
        <v>82</v>
      </c>
    </row>
    <row r="816" s="13" customFormat="1">
      <c r="A816" s="13"/>
      <c r="B816" s="246"/>
      <c r="C816" s="247"/>
      <c r="D816" s="239" t="s">
        <v>150</v>
      </c>
      <c r="E816" s="248" t="s">
        <v>1</v>
      </c>
      <c r="F816" s="249" t="s">
        <v>564</v>
      </c>
      <c r="G816" s="247"/>
      <c r="H816" s="248" t="s">
        <v>1</v>
      </c>
      <c r="I816" s="250"/>
      <c r="J816" s="247"/>
      <c r="K816" s="247"/>
      <c r="L816" s="251"/>
      <c r="M816" s="252"/>
      <c r="N816" s="253"/>
      <c r="O816" s="253"/>
      <c r="P816" s="253"/>
      <c r="Q816" s="253"/>
      <c r="R816" s="253"/>
      <c r="S816" s="253"/>
      <c r="T816" s="25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5" t="s">
        <v>150</v>
      </c>
      <c r="AU816" s="255" t="s">
        <v>82</v>
      </c>
      <c r="AV816" s="13" t="s">
        <v>80</v>
      </c>
      <c r="AW816" s="13" t="s">
        <v>30</v>
      </c>
      <c r="AX816" s="13" t="s">
        <v>73</v>
      </c>
      <c r="AY816" s="255" t="s">
        <v>137</v>
      </c>
    </row>
    <row r="817" s="14" customFormat="1">
      <c r="A817" s="14"/>
      <c r="B817" s="256"/>
      <c r="C817" s="257"/>
      <c r="D817" s="239" t="s">
        <v>150</v>
      </c>
      <c r="E817" s="258" t="s">
        <v>1</v>
      </c>
      <c r="F817" s="259" t="s">
        <v>878</v>
      </c>
      <c r="G817" s="257"/>
      <c r="H817" s="260">
        <v>27.468</v>
      </c>
      <c r="I817" s="261"/>
      <c r="J817" s="257"/>
      <c r="K817" s="257"/>
      <c r="L817" s="262"/>
      <c r="M817" s="263"/>
      <c r="N817" s="264"/>
      <c r="O817" s="264"/>
      <c r="P817" s="264"/>
      <c r="Q817" s="264"/>
      <c r="R817" s="264"/>
      <c r="S817" s="264"/>
      <c r="T817" s="26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6" t="s">
        <v>150</v>
      </c>
      <c r="AU817" s="266" t="s">
        <v>82</v>
      </c>
      <c r="AV817" s="14" t="s">
        <v>82</v>
      </c>
      <c r="AW817" s="14" t="s">
        <v>30</v>
      </c>
      <c r="AX817" s="14" t="s">
        <v>73</v>
      </c>
      <c r="AY817" s="266" t="s">
        <v>137</v>
      </c>
    </row>
    <row r="818" s="15" customFormat="1">
      <c r="A818" s="15"/>
      <c r="B818" s="267"/>
      <c r="C818" s="268"/>
      <c r="D818" s="239" t="s">
        <v>150</v>
      </c>
      <c r="E818" s="269" t="s">
        <v>1</v>
      </c>
      <c r="F818" s="270" t="s">
        <v>153</v>
      </c>
      <c r="G818" s="268"/>
      <c r="H818" s="271">
        <v>27.468</v>
      </c>
      <c r="I818" s="272"/>
      <c r="J818" s="268"/>
      <c r="K818" s="268"/>
      <c r="L818" s="273"/>
      <c r="M818" s="274"/>
      <c r="N818" s="275"/>
      <c r="O818" s="275"/>
      <c r="P818" s="275"/>
      <c r="Q818" s="275"/>
      <c r="R818" s="275"/>
      <c r="S818" s="275"/>
      <c r="T818" s="276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7" t="s">
        <v>150</v>
      </c>
      <c r="AU818" s="277" t="s">
        <v>82</v>
      </c>
      <c r="AV818" s="15" t="s">
        <v>144</v>
      </c>
      <c r="AW818" s="15" t="s">
        <v>30</v>
      </c>
      <c r="AX818" s="15" t="s">
        <v>80</v>
      </c>
      <c r="AY818" s="277" t="s">
        <v>137</v>
      </c>
    </row>
    <row r="819" s="2" customFormat="1" ht="33" customHeight="1">
      <c r="A819" s="38"/>
      <c r="B819" s="39"/>
      <c r="C819" s="226" t="s">
        <v>879</v>
      </c>
      <c r="D819" s="226" t="s">
        <v>139</v>
      </c>
      <c r="E819" s="227" t="s">
        <v>880</v>
      </c>
      <c r="F819" s="228" t="s">
        <v>881</v>
      </c>
      <c r="G819" s="229" t="s">
        <v>185</v>
      </c>
      <c r="H819" s="230">
        <v>60.200000000000003</v>
      </c>
      <c r="I819" s="231"/>
      <c r="J819" s="232">
        <f>ROUND(I819*H819,2)</f>
        <v>0</v>
      </c>
      <c r="K819" s="228" t="s">
        <v>143</v>
      </c>
      <c r="L819" s="44"/>
      <c r="M819" s="233" t="s">
        <v>1</v>
      </c>
      <c r="N819" s="234" t="s">
        <v>38</v>
      </c>
      <c r="O819" s="91"/>
      <c r="P819" s="235">
        <f>O819*H819</f>
        <v>0</v>
      </c>
      <c r="Q819" s="235">
        <v>0</v>
      </c>
      <c r="R819" s="235">
        <f>Q819*H819</f>
        <v>0</v>
      </c>
      <c r="S819" s="235">
        <v>0</v>
      </c>
      <c r="T819" s="236">
        <f>S819*H819</f>
        <v>0</v>
      </c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R819" s="237" t="s">
        <v>144</v>
      </c>
      <c r="AT819" s="237" t="s">
        <v>139</v>
      </c>
      <c r="AU819" s="237" t="s">
        <v>82</v>
      </c>
      <c r="AY819" s="17" t="s">
        <v>137</v>
      </c>
      <c r="BE819" s="238">
        <f>IF(N819="základní",J819,0)</f>
        <v>0</v>
      </c>
      <c r="BF819" s="238">
        <f>IF(N819="snížená",J819,0)</f>
        <v>0</v>
      </c>
      <c r="BG819" s="238">
        <f>IF(N819="zákl. přenesená",J819,0)</f>
        <v>0</v>
      </c>
      <c r="BH819" s="238">
        <f>IF(N819="sníž. přenesená",J819,0)</f>
        <v>0</v>
      </c>
      <c r="BI819" s="238">
        <f>IF(N819="nulová",J819,0)</f>
        <v>0</v>
      </c>
      <c r="BJ819" s="17" t="s">
        <v>80</v>
      </c>
      <c r="BK819" s="238">
        <f>ROUND(I819*H819,2)</f>
        <v>0</v>
      </c>
      <c r="BL819" s="17" t="s">
        <v>144</v>
      </c>
      <c r="BM819" s="237" t="s">
        <v>882</v>
      </c>
    </row>
    <row r="820" s="2" customFormat="1">
      <c r="A820" s="38"/>
      <c r="B820" s="39"/>
      <c r="C820" s="40"/>
      <c r="D820" s="239" t="s">
        <v>146</v>
      </c>
      <c r="E820" s="40"/>
      <c r="F820" s="240" t="s">
        <v>883</v>
      </c>
      <c r="G820" s="40"/>
      <c r="H820" s="40"/>
      <c r="I820" s="241"/>
      <c r="J820" s="40"/>
      <c r="K820" s="40"/>
      <c r="L820" s="44"/>
      <c r="M820" s="242"/>
      <c r="N820" s="243"/>
      <c r="O820" s="91"/>
      <c r="P820" s="91"/>
      <c r="Q820" s="91"/>
      <c r="R820" s="91"/>
      <c r="S820" s="91"/>
      <c r="T820" s="92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T820" s="17" t="s">
        <v>146</v>
      </c>
      <c r="AU820" s="17" t="s">
        <v>82</v>
      </c>
    </row>
    <row r="821" s="2" customFormat="1">
      <c r="A821" s="38"/>
      <c r="B821" s="39"/>
      <c r="C821" s="40"/>
      <c r="D821" s="244" t="s">
        <v>148</v>
      </c>
      <c r="E821" s="40"/>
      <c r="F821" s="245" t="s">
        <v>884</v>
      </c>
      <c r="G821" s="40"/>
      <c r="H821" s="40"/>
      <c r="I821" s="241"/>
      <c r="J821" s="40"/>
      <c r="K821" s="40"/>
      <c r="L821" s="44"/>
      <c r="M821" s="242"/>
      <c r="N821" s="243"/>
      <c r="O821" s="91"/>
      <c r="P821" s="91"/>
      <c r="Q821" s="91"/>
      <c r="R821" s="91"/>
      <c r="S821" s="91"/>
      <c r="T821" s="92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T821" s="17" t="s">
        <v>148</v>
      </c>
      <c r="AU821" s="17" t="s">
        <v>82</v>
      </c>
    </row>
    <row r="822" s="13" customFormat="1">
      <c r="A822" s="13"/>
      <c r="B822" s="246"/>
      <c r="C822" s="247"/>
      <c r="D822" s="239" t="s">
        <v>150</v>
      </c>
      <c r="E822" s="248" t="s">
        <v>1</v>
      </c>
      <c r="F822" s="249" t="s">
        <v>502</v>
      </c>
      <c r="G822" s="247"/>
      <c r="H822" s="248" t="s">
        <v>1</v>
      </c>
      <c r="I822" s="250"/>
      <c r="J822" s="247"/>
      <c r="K822" s="247"/>
      <c r="L822" s="251"/>
      <c r="M822" s="252"/>
      <c r="N822" s="253"/>
      <c r="O822" s="253"/>
      <c r="P822" s="253"/>
      <c r="Q822" s="253"/>
      <c r="R822" s="253"/>
      <c r="S822" s="253"/>
      <c r="T822" s="25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5" t="s">
        <v>150</v>
      </c>
      <c r="AU822" s="255" t="s">
        <v>82</v>
      </c>
      <c r="AV822" s="13" t="s">
        <v>80</v>
      </c>
      <c r="AW822" s="13" t="s">
        <v>30</v>
      </c>
      <c r="AX822" s="13" t="s">
        <v>73</v>
      </c>
      <c r="AY822" s="255" t="s">
        <v>137</v>
      </c>
    </row>
    <row r="823" s="14" customFormat="1">
      <c r="A823" s="14"/>
      <c r="B823" s="256"/>
      <c r="C823" s="257"/>
      <c r="D823" s="239" t="s">
        <v>150</v>
      </c>
      <c r="E823" s="258" t="s">
        <v>1</v>
      </c>
      <c r="F823" s="259" t="s">
        <v>885</v>
      </c>
      <c r="G823" s="257"/>
      <c r="H823" s="260">
        <v>30.100000000000001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6" t="s">
        <v>150</v>
      </c>
      <c r="AU823" s="266" t="s">
        <v>82</v>
      </c>
      <c r="AV823" s="14" t="s">
        <v>82</v>
      </c>
      <c r="AW823" s="14" t="s">
        <v>30</v>
      </c>
      <c r="AX823" s="14" t="s">
        <v>73</v>
      </c>
      <c r="AY823" s="266" t="s">
        <v>137</v>
      </c>
    </row>
    <row r="824" s="13" customFormat="1">
      <c r="A824" s="13"/>
      <c r="B824" s="246"/>
      <c r="C824" s="247"/>
      <c r="D824" s="239" t="s">
        <v>150</v>
      </c>
      <c r="E824" s="248" t="s">
        <v>1</v>
      </c>
      <c r="F824" s="249" t="s">
        <v>733</v>
      </c>
      <c r="G824" s="247"/>
      <c r="H824" s="248" t="s">
        <v>1</v>
      </c>
      <c r="I824" s="250"/>
      <c r="J824" s="247"/>
      <c r="K824" s="247"/>
      <c r="L824" s="251"/>
      <c r="M824" s="252"/>
      <c r="N824" s="253"/>
      <c r="O824" s="253"/>
      <c r="P824" s="253"/>
      <c r="Q824" s="253"/>
      <c r="R824" s="253"/>
      <c r="S824" s="253"/>
      <c r="T824" s="25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5" t="s">
        <v>150</v>
      </c>
      <c r="AU824" s="255" t="s">
        <v>82</v>
      </c>
      <c r="AV824" s="13" t="s">
        <v>80</v>
      </c>
      <c r="AW824" s="13" t="s">
        <v>30</v>
      </c>
      <c r="AX824" s="13" t="s">
        <v>73</v>
      </c>
      <c r="AY824" s="255" t="s">
        <v>137</v>
      </c>
    </row>
    <row r="825" s="14" customFormat="1">
      <c r="A825" s="14"/>
      <c r="B825" s="256"/>
      <c r="C825" s="257"/>
      <c r="D825" s="239" t="s">
        <v>150</v>
      </c>
      <c r="E825" s="258" t="s">
        <v>1</v>
      </c>
      <c r="F825" s="259" t="s">
        <v>886</v>
      </c>
      <c r="G825" s="257"/>
      <c r="H825" s="260">
        <v>30.100000000000001</v>
      </c>
      <c r="I825" s="261"/>
      <c r="J825" s="257"/>
      <c r="K825" s="257"/>
      <c r="L825" s="262"/>
      <c r="M825" s="263"/>
      <c r="N825" s="264"/>
      <c r="O825" s="264"/>
      <c r="P825" s="264"/>
      <c r="Q825" s="264"/>
      <c r="R825" s="264"/>
      <c r="S825" s="264"/>
      <c r="T825" s="26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6" t="s">
        <v>150</v>
      </c>
      <c r="AU825" s="266" t="s">
        <v>82</v>
      </c>
      <c r="AV825" s="14" t="s">
        <v>82</v>
      </c>
      <c r="AW825" s="14" t="s">
        <v>30</v>
      </c>
      <c r="AX825" s="14" t="s">
        <v>73</v>
      </c>
      <c r="AY825" s="266" t="s">
        <v>137</v>
      </c>
    </row>
    <row r="826" s="15" customFormat="1">
      <c r="A826" s="15"/>
      <c r="B826" s="267"/>
      <c r="C826" s="268"/>
      <c r="D826" s="239" t="s">
        <v>150</v>
      </c>
      <c r="E826" s="269" t="s">
        <v>1</v>
      </c>
      <c r="F826" s="270" t="s">
        <v>153</v>
      </c>
      <c r="G826" s="268"/>
      <c r="H826" s="271">
        <v>60.200000000000003</v>
      </c>
      <c r="I826" s="272"/>
      <c r="J826" s="268"/>
      <c r="K826" s="268"/>
      <c r="L826" s="273"/>
      <c r="M826" s="274"/>
      <c r="N826" s="275"/>
      <c r="O826" s="275"/>
      <c r="P826" s="275"/>
      <c r="Q826" s="275"/>
      <c r="R826" s="275"/>
      <c r="S826" s="275"/>
      <c r="T826" s="276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77" t="s">
        <v>150</v>
      </c>
      <c r="AU826" s="277" t="s">
        <v>82</v>
      </c>
      <c r="AV826" s="15" t="s">
        <v>144</v>
      </c>
      <c r="AW826" s="15" t="s">
        <v>30</v>
      </c>
      <c r="AX826" s="15" t="s">
        <v>80</v>
      </c>
      <c r="AY826" s="277" t="s">
        <v>137</v>
      </c>
    </row>
    <row r="827" s="2" customFormat="1" ht="21.75" customHeight="1">
      <c r="A827" s="38"/>
      <c r="B827" s="39"/>
      <c r="C827" s="278" t="s">
        <v>887</v>
      </c>
      <c r="D827" s="278" t="s">
        <v>166</v>
      </c>
      <c r="E827" s="279" t="s">
        <v>736</v>
      </c>
      <c r="F827" s="280" t="s">
        <v>737</v>
      </c>
      <c r="G827" s="281" t="s">
        <v>176</v>
      </c>
      <c r="H827" s="282">
        <v>1.6679999999999999</v>
      </c>
      <c r="I827" s="283"/>
      <c r="J827" s="284">
        <f>ROUND(I827*H827,2)</f>
        <v>0</v>
      </c>
      <c r="K827" s="280" t="s">
        <v>143</v>
      </c>
      <c r="L827" s="285"/>
      <c r="M827" s="286" t="s">
        <v>1</v>
      </c>
      <c r="N827" s="287" t="s">
        <v>38</v>
      </c>
      <c r="O827" s="91"/>
      <c r="P827" s="235">
        <f>O827*H827</f>
        <v>0</v>
      </c>
      <c r="Q827" s="235">
        <v>0.55000000000000004</v>
      </c>
      <c r="R827" s="235">
        <f>Q827*H827</f>
        <v>0.91739999999999999</v>
      </c>
      <c r="S827" s="235">
        <v>0</v>
      </c>
      <c r="T827" s="236">
        <f>S827*H827</f>
        <v>0</v>
      </c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R827" s="237" t="s">
        <v>170</v>
      </c>
      <c r="AT827" s="237" t="s">
        <v>166</v>
      </c>
      <c r="AU827" s="237" t="s">
        <v>82</v>
      </c>
      <c r="AY827" s="17" t="s">
        <v>137</v>
      </c>
      <c r="BE827" s="238">
        <f>IF(N827="základní",J827,0)</f>
        <v>0</v>
      </c>
      <c r="BF827" s="238">
        <f>IF(N827="snížená",J827,0)</f>
        <v>0</v>
      </c>
      <c r="BG827" s="238">
        <f>IF(N827="zákl. přenesená",J827,0)</f>
        <v>0</v>
      </c>
      <c r="BH827" s="238">
        <f>IF(N827="sníž. přenesená",J827,0)</f>
        <v>0</v>
      </c>
      <c r="BI827" s="238">
        <f>IF(N827="nulová",J827,0)</f>
        <v>0</v>
      </c>
      <c r="BJ827" s="17" t="s">
        <v>80</v>
      </c>
      <c r="BK827" s="238">
        <f>ROUND(I827*H827,2)</f>
        <v>0</v>
      </c>
      <c r="BL827" s="17" t="s">
        <v>144</v>
      </c>
      <c r="BM827" s="237" t="s">
        <v>888</v>
      </c>
    </row>
    <row r="828" s="2" customFormat="1">
      <c r="A828" s="38"/>
      <c r="B828" s="39"/>
      <c r="C828" s="40"/>
      <c r="D828" s="239" t="s">
        <v>146</v>
      </c>
      <c r="E828" s="40"/>
      <c r="F828" s="240" t="s">
        <v>737</v>
      </c>
      <c r="G828" s="40"/>
      <c r="H828" s="40"/>
      <c r="I828" s="241"/>
      <c r="J828" s="40"/>
      <c r="K828" s="40"/>
      <c r="L828" s="44"/>
      <c r="M828" s="242"/>
      <c r="N828" s="243"/>
      <c r="O828" s="91"/>
      <c r="P828" s="91"/>
      <c r="Q828" s="91"/>
      <c r="R828" s="91"/>
      <c r="S828" s="91"/>
      <c r="T828" s="92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T828" s="17" t="s">
        <v>146</v>
      </c>
      <c r="AU828" s="17" t="s">
        <v>82</v>
      </c>
    </row>
    <row r="829" s="13" customFormat="1">
      <c r="A829" s="13"/>
      <c r="B829" s="246"/>
      <c r="C829" s="247"/>
      <c r="D829" s="239" t="s">
        <v>150</v>
      </c>
      <c r="E829" s="248" t="s">
        <v>1</v>
      </c>
      <c r="F829" s="249" t="s">
        <v>564</v>
      </c>
      <c r="G829" s="247"/>
      <c r="H829" s="248" t="s">
        <v>1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5" t="s">
        <v>150</v>
      </c>
      <c r="AU829" s="255" t="s">
        <v>82</v>
      </c>
      <c r="AV829" s="13" t="s">
        <v>80</v>
      </c>
      <c r="AW829" s="13" t="s">
        <v>30</v>
      </c>
      <c r="AX829" s="13" t="s">
        <v>73</v>
      </c>
      <c r="AY829" s="255" t="s">
        <v>137</v>
      </c>
    </row>
    <row r="830" s="14" customFormat="1">
      <c r="A830" s="14"/>
      <c r="B830" s="256"/>
      <c r="C830" s="257"/>
      <c r="D830" s="239" t="s">
        <v>150</v>
      </c>
      <c r="E830" s="258" t="s">
        <v>1</v>
      </c>
      <c r="F830" s="259" t="s">
        <v>889</v>
      </c>
      <c r="G830" s="257"/>
      <c r="H830" s="260">
        <v>0.83399999999999996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6" t="s">
        <v>150</v>
      </c>
      <c r="AU830" s="266" t="s">
        <v>82</v>
      </c>
      <c r="AV830" s="14" t="s">
        <v>82</v>
      </c>
      <c r="AW830" s="14" t="s">
        <v>30</v>
      </c>
      <c r="AX830" s="14" t="s">
        <v>73</v>
      </c>
      <c r="AY830" s="266" t="s">
        <v>137</v>
      </c>
    </row>
    <row r="831" s="13" customFormat="1">
      <c r="A831" s="13"/>
      <c r="B831" s="246"/>
      <c r="C831" s="247"/>
      <c r="D831" s="239" t="s">
        <v>150</v>
      </c>
      <c r="E831" s="248" t="s">
        <v>1</v>
      </c>
      <c r="F831" s="249" t="s">
        <v>733</v>
      </c>
      <c r="G831" s="247"/>
      <c r="H831" s="248" t="s">
        <v>1</v>
      </c>
      <c r="I831" s="250"/>
      <c r="J831" s="247"/>
      <c r="K831" s="247"/>
      <c r="L831" s="251"/>
      <c r="M831" s="252"/>
      <c r="N831" s="253"/>
      <c r="O831" s="253"/>
      <c r="P831" s="253"/>
      <c r="Q831" s="253"/>
      <c r="R831" s="253"/>
      <c r="S831" s="253"/>
      <c r="T831" s="25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5" t="s">
        <v>150</v>
      </c>
      <c r="AU831" s="255" t="s">
        <v>82</v>
      </c>
      <c r="AV831" s="13" t="s">
        <v>80</v>
      </c>
      <c r="AW831" s="13" t="s">
        <v>30</v>
      </c>
      <c r="AX831" s="13" t="s">
        <v>73</v>
      </c>
      <c r="AY831" s="255" t="s">
        <v>137</v>
      </c>
    </row>
    <row r="832" s="14" customFormat="1">
      <c r="A832" s="14"/>
      <c r="B832" s="256"/>
      <c r="C832" s="257"/>
      <c r="D832" s="239" t="s">
        <v>150</v>
      </c>
      <c r="E832" s="258" t="s">
        <v>1</v>
      </c>
      <c r="F832" s="259" t="s">
        <v>890</v>
      </c>
      <c r="G832" s="257"/>
      <c r="H832" s="260">
        <v>0.83399999999999996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6" t="s">
        <v>150</v>
      </c>
      <c r="AU832" s="266" t="s">
        <v>82</v>
      </c>
      <c r="AV832" s="14" t="s">
        <v>82</v>
      </c>
      <c r="AW832" s="14" t="s">
        <v>30</v>
      </c>
      <c r="AX832" s="14" t="s">
        <v>73</v>
      </c>
      <c r="AY832" s="266" t="s">
        <v>137</v>
      </c>
    </row>
    <row r="833" s="15" customFormat="1">
      <c r="A833" s="15"/>
      <c r="B833" s="267"/>
      <c r="C833" s="268"/>
      <c r="D833" s="239" t="s">
        <v>150</v>
      </c>
      <c r="E833" s="269" t="s">
        <v>1</v>
      </c>
      <c r="F833" s="270" t="s">
        <v>153</v>
      </c>
      <c r="G833" s="268"/>
      <c r="H833" s="271">
        <v>1.6679999999999999</v>
      </c>
      <c r="I833" s="272"/>
      <c r="J833" s="268"/>
      <c r="K833" s="268"/>
      <c r="L833" s="273"/>
      <c r="M833" s="274"/>
      <c r="N833" s="275"/>
      <c r="O833" s="275"/>
      <c r="P833" s="275"/>
      <c r="Q833" s="275"/>
      <c r="R833" s="275"/>
      <c r="S833" s="275"/>
      <c r="T833" s="276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77" t="s">
        <v>150</v>
      </c>
      <c r="AU833" s="277" t="s">
        <v>82</v>
      </c>
      <c r="AV833" s="15" t="s">
        <v>144</v>
      </c>
      <c r="AW833" s="15" t="s">
        <v>30</v>
      </c>
      <c r="AX833" s="15" t="s">
        <v>80</v>
      </c>
      <c r="AY833" s="277" t="s">
        <v>137</v>
      </c>
    </row>
    <row r="834" s="2" customFormat="1" ht="24.15" customHeight="1">
      <c r="A834" s="38"/>
      <c r="B834" s="39"/>
      <c r="C834" s="226" t="s">
        <v>891</v>
      </c>
      <c r="D834" s="226" t="s">
        <v>139</v>
      </c>
      <c r="E834" s="227" t="s">
        <v>892</v>
      </c>
      <c r="F834" s="228" t="s">
        <v>893</v>
      </c>
      <c r="G834" s="229" t="s">
        <v>176</v>
      </c>
      <c r="H834" s="230">
        <v>1.603</v>
      </c>
      <c r="I834" s="231"/>
      <c r="J834" s="232">
        <f>ROUND(I834*H834,2)</f>
        <v>0</v>
      </c>
      <c r="K834" s="228" t="s">
        <v>143</v>
      </c>
      <c r="L834" s="44"/>
      <c r="M834" s="233" t="s">
        <v>1</v>
      </c>
      <c r="N834" s="234" t="s">
        <v>38</v>
      </c>
      <c r="O834" s="91"/>
      <c r="P834" s="235">
        <f>O834*H834</f>
        <v>0</v>
      </c>
      <c r="Q834" s="235">
        <v>0.0027200000000000002</v>
      </c>
      <c r="R834" s="235">
        <f>Q834*H834</f>
        <v>0.0043601600000000001</v>
      </c>
      <c r="S834" s="235">
        <v>0</v>
      </c>
      <c r="T834" s="236">
        <f>S834*H834</f>
        <v>0</v>
      </c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R834" s="237" t="s">
        <v>262</v>
      </c>
      <c r="AT834" s="237" t="s">
        <v>139</v>
      </c>
      <c r="AU834" s="237" t="s">
        <v>82</v>
      </c>
      <c r="AY834" s="17" t="s">
        <v>137</v>
      </c>
      <c r="BE834" s="238">
        <f>IF(N834="základní",J834,0)</f>
        <v>0</v>
      </c>
      <c r="BF834" s="238">
        <f>IF(N834="snížená",J834,0)</f>
        <v>0</v>
      </c>
      <c r="BG834" s="238">
        <f>IF(N834="zákl. přenesená",J834,0)</f>
        <v>0</v>
      </c>
      <c r="BH834" s="238">
        <f>IF(N834="sníž. přenesená",J834,0)</f>
        <v>0</v>
      </c>
      <c r="BI834" s="238">
        <f>IF(N834="nulová",J834,0)</f>
        <v>0</v>
      </c>
      <c r="BJ834" s="17" t="s">
        <v>80</v>
      </c>
      <c r="BK834" s="238">
        <f>ROUND(I834*H834,2)</f>
        <v>0</v>
      </c>
      <c r="BL834" s="17" t="s">
        <v>262</v>
      </c>
      <c r="BM834" s="237" t="s">
        <v>894</v>
      </c>
    </row>
    <row r="835" s="2" customFormat="1">
      <c r="A835" s="38"/>
      <c r="B835" s="39"/>
      <c r="C835" s="40"/>
      <c r="D835" s="239" t="s">
        <v>146</v>
      </c>
      <c r="E835" s="40"/>
      <c r="F835" s="240" t="s">
        <v>895</v>
      </c>
      <c r="G835" s="40"/>
      <c r="H835" s="40"/>
      <c r="I835" s="241"/>
      <c r="J835" s="40"/>
      <c r="K835" s="40"/>
      <c r="L835" s="44"/>
      <c r="M835" s="242"/>
      <c r="N835" s="243"/>
      <c r="O835" s="91"/>
      <c r="P835" s="91"/>
      <c r="Q835" s="91"/>
      <c r="R835" s="91"/>
      <c r="S835" s="91"/>
      <c r="T835" s="92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T835" s="17" t="s">
        <v>146</v>
      </c>
      <c r="AU835" s="17" t="s">
        <v>82</v>
      </c>
    </row>
    <row r="836" s="2" customFormat="1">
      <c r="A836" s="38"/>
      <c r="B836" s="39"/>
      <c r="C836" s="40"/>
      <c r="D836" s="244" t="s">
        <v>148</v>
      </c>
      <c r="E836" s="40"/>
      <c r="F836" s="245" t="s">
        <v>896</v>
      </c>
      <c r="G836" s="40"/>
      <c r="H836" s="40"/>
      <c r="I836" s="241"/>
      <c r="J836" s="40"/>
      <c r="K836" s="40"/>
      <c r="L836" s="44"/>
      <c r="M836" s="242"/>
      <c r="N836" s="243"/>
      <c r="O836" s="91"/>
      <c r="P836" s="91"/>
      <c r="Q836" s="91"/>
      <c r="R836" s="91"/>
      <c r="S836" s="91"/>
      <c r="T836" s="92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T836" s="17" t="s">
        <v>148</v>
      </c>
      <c r="AU836" s="17" t="s">
        <v>82</v>
      </c>
    </row>
    <row r="837" s="14" customFormat="1">
      <c r="A837" s="14"/>
      <c r="B837" s="256"/>
      <c r="C837" s="257"/>
      <c r="D837" s="239" t="s">
        <v>150</v>
      </c>
      <c r="E837" s="258" t="s">
        <v>1</v>
      </c>
      <c r="F837" s="259" t="s">
        <v>897</v>
      </c>
      <c r="G837" s="257"/>
      <c r="H837" s="260">
        <v>0.76900000000000002</v>
      </c>
      <c r="I837" s="261"/>
      <c r="J837" s="257"/>
      <c r="K837" s="257"/>
      <c r="L837" s="262"/>
      <c r="M837" s="263"/>
      <c r="N837" s="264"/>
      <c r="O837" s="264"/>
      <c r="P837" s="264"/>
      <c r="Q837" s="264"/>
      <c r="R837" s="264"/>
      <c r="S837" s="264"/>
      <c r="T837" s="26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6" t="s">
        <v>150</v>
      </c>
      <c r="AU837" s="266" t="s">
        <v>82</v>
      </c>
      <c r="AV837" s="14" t="s">
        <v>82</v>
      </c>
      <c r="AW837" s="14" t="s">
        <v>30</v>
      </c>
      <c r="AX837" s="14" t="s">
        <v>73</v>
      </c>
      <c r="AY837" s="266" t="s">
        <v>137</v>
      </c>
    </row>
    <row r="838" s="14" customFormat="1">
      <c r="A838" s="14"/>
      <c r="B838" s="256"/>
      <c r="C838" s="257"/>
      <c r="D838" s="239" t="s">
        <v>150</v>
      </c>
      <c r="E838" s="258" t="s">
        <v>1</v>
      </c>
      <c r="F838" s="259" t="s">
        <v>890</v>
      </c>
      <c r="G838" s="257"/>
      <c r="H838" s="260">
        <v>0.83399999999999996</v>
      </c>
      <c r="I838" s="261"/>
      <c r="J838" s="257"/>
      <c r="K838" s="257"/>
      <c r="L838" s="262"/>
      <c r="M838" s="263"/>
      <c r="N838" s="264"/>
      <c r="O838" s="264"/>
      <c r="P838" s="264"/>
      <c r="Q838" s="264"/>
      <c r="R838" s="264"/>
      <c r="S838" s="264"/>
      <c r="T838" s="26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6" t="s">
        <v>150</v>
      </c>
      <c r="AU838" s="266" t="s">
        <v>82</v>
      </c>
      <c r="AV838" s="14" t="s">
        <v>82</v>
      </c>
      <c r="AW838" s="14" t="s">
        <v>30</v>
      </c>
      <c r="AX838" s="14" t="s">
        <v>73</v>
      </c>
      <c r="AY838" s="266" t="s">
        <v>137</v>
      </c>
    </row>
    <row r="839" s="15" customFormat="1">
      <c r="A839" s="15"/>
      <c r="B839" s="267"/>
      <c r="C839" s="268"/>
      <c r="D839" s="239" t="s">
        <v>150</v>
      </c>
      <c r="E839" s="269" t="s">
        <v>1</v>
      </c>
      <c r="F839" s="270" t="s">
        <v>153</v>
      </c>
      <c r="G839" s="268"/>
      <c r="H839" s="271">
        <v>1.603</v>
      </c>
      <c r="I839" s="272"/>
      <c r="J839" s="268"/>
      <c r="K839" s="268"/>
      <c r="L839" s="273"/>
      <c r="M839" s="274"/>
      <c r="N839" s="275"/>
      <c r="O839" s="275"/>
      <c r="P839" s="275"/>
      <c r="Q839" s="275"/>
      <c r="R839" s="275"/>
      <c r="S839" s="275"/>
      <c r="T839" s="276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77" t="s">
        <v>150</v>
      </c>
      <c r="AU839" s="277" t="s">
        <v>82</v>
      </c>
      <c r="AV839" s="15" t="s">
        <v>144</v>
      </c>
      <c r="AW839" s="15" t="s">
        <v>30</v>
      </c>
      <c r="AX839" s="15" t="s">
        <v>80</v>
      </c>
      <c r="AY839" s="277" t="s">
        <v>137</v>
      </c>
    </row>
    <row r="840" s="2" customFormat="1" ht="33" customHeight="1">
      <c r="A840" s="38"/>
      <c r="B840" s="39"/>
      <c r="C840" s="226" t="s">
        <v>898</v>
      </c>
      <c r="D840" s="226" t="s">
        <v>139</v>
      </c>
      <c r="E840" s="227" t="s">
        <v>899</v>
      </c>
      <c r="F840" s="228" t="s">
        <v>900</v>
      </c>
      <c r="G840" s="229" t="s">
        <v>169</v>
      </c>
      <c r="H840" s="230">
        <v>19.391999999999999</v>
      </c>
      <c r="I840" s="231"/>
      <c r="J840" s="232">
        <f>ROUND(I840*H840,2)</f>
        <v>0</v>
      </c>
      <c r="K840" s="228" t="s">
        <v>143</v>
      </c>
      <c r="L840" s="44"/>
      <c r="M840" s="233" t="s">
        <v>1</v>
      </c>
      <c r="N840" s="234" t="s">
        <v>38</v>
      </c>
      <c r="O840" s="91"/>
      <c r="P840" s="235">
        <f>O840*H840</f>
        <v>0</v>
      </c>
      <c r="Q840" s="235">
        <v>0</v>
      </c>
      <c r="R840" s="235">
        <f>Q840*H840</f>
        <v>0</v>
      </c>
      <c r="S840" s="235">
        <v>0</v>
      </c>
      <c r="T840" s="236">
        <f>S840*H840</f>
        <v>0</v>
      </c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R840" s="237" t="s">
        <v>262</v>
      </c>
      <c r="AT840" s="237" t="s">
        <v>139</v>
      </c>
      <c r="AU840" s="237" t="s">
        <v>82</v>
      </c>
      <c r="AY840" s="17" t="s">
        <v>137</v>
      </c>
      <c r="BE840" s="238">
        <f>IF(N840="základní",J840,0)</f>
        <v>0</v>
      </c>
      <c r="BF840" s="238">
        <f>IF(N840="snížená",J840,0)</f>
        <v>0</v>
      </c>
      <c r="BG840" s="238">
        <f>IF(N840="zákl. přenesená",J840,0)</f>
        <v>0</v>
      </c>
      <c r="BH840" s="238">
        <f>IF(N840="sníž. přenesená",J840,0)</f>
        <v>0</v>
      </c>
      <c r="BI840" s="238">
        <f>IF(N840="nulová",J840,0)</f>
        <v>0</v>
      </c>
      <c r="BJ840" s="17" t="s">
        <v>80</v>
      </c>
      <c r="BK840" s="238">
        <f>ROUND(I840*H840,2)</f>
        <v>0</v>
      </c>
      <c r="BL840" s="17" t="s">
        <v>262</v>
      </c>
      <c r="BM840" s="237" t="s">
        <v>901</v>
      </c>
    </row>
    <row r="841" s="2" customFormat="1">
      <c r="A841" s="38"/>
      <c r="B841" s="39"/>
      <c r="C841" s="40"/>
      <c r="D841" s="239" t="s">
        <v>146</v>
      </c>
      <c r="E841" s="40"/>
      <c r="F841" s="240" t="s">
        <v>902</v>
      </c>
      <c r="G841" s="40"/>
      <c r="H841" s="40"/>
      <c r="I841" s="241"/>
      <c r="J841" s="40"/>
      <c r="K841" s="40"/>
      <c r="L841" s="44"/>
      <c r="M841" s="242"/>
      <c r="N841" s="243"/>
      <c r="O841" s="91"/>
      <c r="P841" s="91"/>
      <c r="Q841" s="91"/>
      <c r="R841" s="91"/>
      <c r="S841" s="91"/>
      <c r="T841" s="92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T841" s="17" t="s">
        <v>146</v>
      </c>
      <c r="AU841" s="17" t="s">
        <v>82</v>
      </c>
    </row>
    <row r="842" s="2" customFormat="1">
      <c r="A842" s="38"/>
      <c r="B842" s="39"/>
      <c r="C842" s="40"/>
      <c r="D842" s="244" t="s">
        <v>148</v>
      </c>
      <c r="E842" s="40"/>
      <c r="F842" s="245" t="s">
        <v>903</v>
      </c>
      <c r="G842" s="40"/>
      <c r="H842" s="40"/>
      <c r="I842" s="241"/>
      <c r="J842" s="40"/>
      <c r="K842" s="40"/>
      <c r="L842" s="44"/>
      <c r="M842" s="242"/>
      <c r="N842" s="243"/>
      <c r="O842" s="91"/>
      <c r="P842" s="91"/>
      <c r="Q842" s="91"/>
      <c r="R842" s="91"/>
      <c r="S842" s="91"/>
      <c r="T842" s="92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T842" s="17" t="s">
        <v>148</v>
      </c>
      <c r="AU842" s="17" t="s">
        <v>82</v>
      </c>
    </row>
    <row r="843" s="12" customFormat="1" ht="22.8" customHeight="1">
      <c r="A843" s="12"/>
      <c r="B843" s="210"/>
      <c r="C843" s="211"/>
      <c r="D843" s="212" t="s">
        <v>72</v>
      </c>
      <c r="E843" s="224" t="s">
        <v>904</v>
      </c>
      <c r="F843" s="224" t="s">
        <v>905</v>
      </c>
      <c r="G843" s="211"/>
      <c r="H843" s="211"/>
      <c r="I843" s="214"/>
      <c r="J843" s="225">
        <f>BK843</f>
        <v>0</v>
      </c>
      <c r="K843" s="211"/>
      <c r="L843" s="216"/>
      <c r="M843" s="217"/>
      <c r="N843" s="218"/>
      <c r="O843" s="218"/>
      <c r="P843" s="219">
        <f>SUM(P844:P918)</f>
        <v>0</v>
      </c>
      <c r="Q843" s="218"/>
      <c r="R843" s="219">
        <f>SUM(R844:R918)</f>
        <v>0.53644589999999992</v>
      </c>
      <c r="S843" s="218"/>
      <c r="T843" s="220">
        <f>SUM(T844:T918)</f>
        <v>0.2149441</v>
      </c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R843" s="221" t="s">
        <v>82</v>
      </c>
      <c r="AT843" s="222" t="s">
        <v>72</v>
      </c>
      <c r="AU843" s="222" t="s">
        <v>80</v>
      </c>
      <c r="AY843" s="221" t="s">
        <v>137</v>
      </c>
      <c r="BK843" s="223">
        <f>SUM(BK844:BK918)</f>
        <v>0</v>
      </c>
    </row>
    <row r="844" s="2" customFormat="1" ht="16.5" customHeight="1">
      <c r="A844" s="38"/>
      <c r="B844" s="39"/>
      <c r="C844" s="226" t="s">
        <v>906</v>
      </c>
      <c r="D844" s="226" t="s">
        <v>139</v>
      </c>
      <c r="E844" s="227" t="s">
        <v>907</v>
      </c>
      <c r="F844" s="228" t="s">
        <v>908</v>
      </c>
      <c r="G844" s="229" t="s">
        <v>185</v>
      </c>
      <c r="H844" s="230">
        <v>18.989999999999998</v>
      </c>
      <c r="I844" s="231"/>
      <c r="J844" s="232">
        <f>ROUND(I844*H844,2)</f>
        <v>0</v>
      </c>
      <c r="K844" s="228" t="s">
        <v>143</v>
      </c>
      <c r="L844" s="44"/>
      <c r="M844" s="233" t="s">
        <v>1</v>
      </c>
      <c r="N844" s="234" t="s">
        <v>38</v>
      </c>
      <c r="O844" s="91"/>
      <c r="P844" s="235">
        <f>O844*H844</f>
        <v>0</v>
      </c>
      <c r="Q844" s="235">
        <v>0</v>
      </c>
      <c r="R844" s="235">
        <f>Q844*H844</f>
        <v>0</v>
      </c>
      <c r="S844" s="235">
        <v>0.00175</v>
      </c>
      <c r="T844" s="236">
        <f>S844*H844</f>
        <v>0.033232499999999998</v>
      </c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R844" s="237" t="s">
        <v>262</v>
      </c>
      <c r="AT844" s="237" t="s">
        <v>139</v>
      </c>
      <c r="AU844" s="237" t="s">
        <v>82</v>
      </c>
      <c r="AY844" s="17" t="s">
        <v>137</v>
      </c>
      <c r="BE844" s="238">
        <f>IF(N844="základní",J844,0)</f>
        <v>0</v>
      </c>
      <c r="BF844" s="238">
        <f>IF(N844="snížená",J844,0)</f>
        <v>0</v>
      </c>
      <c r="BG844" s="238">
        <f>IF(N844="zákl. přenesená",J844,0)</f>
        <v>0</v>
      </c>
      <c r="BH844" s="238">
        <f>IF(N844="sníž. přenesená",J844,0)</f>
        <v>0</v>
      </c>
      <c r="BI844" s="238">
        <f>IF(N844="nulová",J844,0)</f>
        <v>0</v>
      </c>
      <c r="BJ844" s="17" t="s">
        <v>80</v>
      </c>
      <c r="BK844" s="238">
        <f>ROUND(I844*H844,2)</f>
        <v>0</v>
      </c>
      <c r="BL844" s="17" t="s">
        <v>262</v>
      </c>
      <c r="BM844" s="237" t="s">
        <v>909</v>
      </c>
    </row>
    <row r="845" s="2" customFormat="1">
      <c r="A845" s="38"/>
      <c r="B845" s="39"/>
      <c r="C845" s="40"/>
      <c r="D845" s="239" t="s">
        <v>146</v>
      </c>
      <c r="E845" s="40"/>
      <c r="F845" s="240" t="s">
        <v>910</v>
      </c>
      <c r="G845" s="40"/>
      <c r="H845" s="40"/>
      <c r="I845" s="241"/>
      <c r="J845" s="40"/>
      <c r="K845" s="40"/>
      <c r="L845" s="44"/>
      <c r="M845" s="242"/>
      <c r="N845" s="243"/>
      <c r="O845" s="91"/>
      <c r="P845" s="91"/>
      <c r="Q845" s="91"/>
      <c r="R845" s="91"/>
      <c r="S845" s="91"/>
      <c r="T845" s="92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T845" s="17" t="s">
        <v>146</v>
      </c>
      <c r="AU845" s="17" t="s">
        <v>82</v>
      </c>
    </row>
    <row r="846" s="2" customFormat="1">
      <c r="A846" s="38"/>
      <c r="B846" s="39"/>
      <c r="C846" s="40"/>
      <c r="D846" s="244" t="s">
        <v>148</v>
      </c>
      <c r="E846" s="40"/>
      <c r="F846" s="245" t="s">
        <v>911</v>
      </c>
      <c r="G846" s="40"/>
      <c r="H846" s="40"/>
      <c r="I846" s="241"/>
      <c r="J846" s="40"/>
      <c r="K846" s="40"/>
      <c r="L846" s="44"/>
      <c r="M846" s="242"/>
      <c r="N846" s="243"/>
      <c r="O846" s="91"/>
      <c r="P846" s="91"/>
      <c r="Q846" s="91"/>
      <c r="R846" s="91"/>
      <c r="S846" s="91"/>
      <c r="T846" s="92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T846" s="17" t="s">
        <v>148</v>
      </c>
      <c r="AU846" s="17" t="s">
        <v>82</v>
      </c>
    </row>
    <row r="847" s="13" customFormat="1">
      <c r="A847" s="13"/>
      <c r="B847" s="246"/>
      <c r="C847" s="247"/>
      <c r="D847" s="239" t="s">
        <v>150</v>
      </c>
      <c r="E847" s="248" t="s">
        <v>1</v>
      </c>
      <c r="F847" s="249" t="s">
        <v>912</v>
      </c>
      <c r="G847" s="247"/>
      <c r="H847" s="248" t="s">
        <v>1</v>
      </c>
      <c r="I847" s="250"/>
      <c r="J847" s="247"/>
      <c r="K847" s="247"/>
      <c r="L847" s="251"/>
      <c r="M847" s="252"/>
      <c r="N847" s="253"/>
      <c r="O847" s="253"/>
      <c r="P847" s="253"/>
      <c r="Q847" s="253"/>
      <c r="R847" s="253"/>
      <c r="S847" s="253"/>
      <c r="T847" s="25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5" t="s">
        <v>150</v>
      </c>
      <c r="AU847" s="255" t="s">
        <v>82</v>
      </c>
      <c r="AV847" s="13" t="s">
        <v>80</v>
      </c>
      <c r="AW847" s="13" t="s">
        <v>30</v>
      </c>
      <c r="AX847" s="13" t="s">
        <v>73</v>
      </c>
      <c r="AY847" s="255" t="s">
        <v>137</v>
      </c>
    </row>
    <row r="848" s="14" customFormat="1">
      <c r="A848" s="14"/>
      <c r="B848" s="256"/>
      <c r="C848" s="257"/>
      <c r="D848" s="239" t="s">
        <v>150</v>
      </c>
      <c r="E848" s="258" t="s">
        <v>1</v>
      </c>
      <c r="F848" s="259" t="s">
        <v>913</v>
      </c>
      <c r="G848" s="257"/>
      <c r="H848" s="260">
        <v>18.989999999999998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6" t="s">
        <v>150</v>
      </c>
      <c r="AU848" s="266" t="s">
        <v>82</v>
      </c>
      <c r="AV848" s="14" t="s">
        <v>82</v>
      </c>
      <c r="AW848" s="14" t="s">
        <v>30</v>
      </c>
      <c r="AX848" s="14" t="s">
        <v>73</v>
      </c>
      <c r="AY848" s="266" t="s">
        <v>137</v>
      </c>
    </row>
    <row r="849" s="15" customFormat="1">
      <c r="A849" s="15"/>
      <c r="B849" s="267"/>
      <c r="C849" s="268"/>
      <c r="D849" s="239" t="s">
        <v>150</v>
      </c>
      <c r="E849" s="269" t="s">
        <v>1</v>
      </c>
      <c r="F849" s="270" t="s">
        <v>153</v>
      </c>
      <c r="G849" s="268"/>
      <c r="H849" s="271">
        <v>18.989999999999998</v>
      </c>
      <c r="I849" s="272"/>
      <c r="J849" s="268"/>
      <c r="K849" s="268"/>
      <c r="L849" s="273"/>
      <c r="M849" s="274"/>
      <c r="N849" s="275"/>
      <c r="O849" s="275"/>
      <c r="P849" s="275"/>
      <c r="Q849" s="275"/>
      <c r="R849" s="275"/>
      <c r="S849" s="275"/>
      <c r="T849" s="276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77" t="s">
        <v>150</v>
      </c>
      <c r="AU849" s="277" t="s">
        <v>82</v>
      </c>
      <c r="AV849" s="15" t="s">
        <v>144</v>
      </c>
      <c r="AW849" s="15" t="s">
        <v>30</v>
      </c>
      <c r="AX849" s="15" t="s">
        <v>80</v>
      </c>
      <c r="AY849" s="277" t="s">
        <v>137</v>
      </c>
    </row>
    <row r="850" s="2" customFormat="1" ht="16.5" customHeight="1">
      <c r="A850" s="38"/>
      <c r="B850" s="39"/>
      <c r="C850" s="226" t="s">
        <v>914</v>
      </c>
      <c r="D850" s="226" t="s">
        <v>139</v>
      </c>
      <c r="E850" s="227" t="s">
        <v>915</v>
      </c>
      <c r="F850" s="228" t="s">
        <v>916</v>
      </c>
      <c r="G850" s="229" t="s">
        <v>185</v>
      </c>
      <c r="H850" s="230">
        <v>34.520000000000003</v>
      </c>
      <c r="I850" s="231"/>
      <c r="J850" s="232">
        <f>ROUND(I850*H850,2)</f>
        <v>0</v>
      </c>
      <c r="K850" s="228" t="s">
        <v>143</v>
      </c>
      <c r="L850" s="44"/>
      <c r="M850" s="233" t="s">
        <v>1</v>
      </c>
      <c r="N850" s="234" t="s">
        <v>38</v>
      </c>
      <c r="O850" s="91"/>
      <c r="P850" s="235">
        <f>O850*H850</f>
        <v>0</v>
      </c>
      <c r="Q850" s="235">
        <v>0</v>
      </c>
      <c r="R850" s="235">
        <f>Q850*H850</f>
        <v>0</v>
      </c>
      <c r="S850" s="235">
        <v>0.0025999999999999999</v>
      </c>
      <c r="T850" s="236">
        <f>S850*H850</f>
        <v>0.089751999999999998</v>
      </c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R850" s="237" t="s">
        <v>262</v>
      </c>
      <c r="AT850" s="237" t="s">
        <v>139</v>
      </c>
      <c r="AU850" s="237" t="s">
        <v>82</v>
      </c>
      <c r="AY850" s="17" t="s">
        <v>137</v>
      </c>
      <c r="BE850" s="238">
        <f>IF(N850="základní",J850,0)</f>
        <v>0</v>
      </c>
      <c r="BF850" s="238">
        <f>IF(N850="snížená",J850,0)</f>
        <v>0</v>
      </c>
      <c r="BG850" s="238">
        <f>IF(N850="zákl. přenesená",J850,0)</f>
        <v>0</v>
      </c>
      <c r="BH850" s="238">
        <f>IF(N850="sníž. přenesená",J850,0)</f>
        <v>0</v>
      </c>
      <c r="BI850" s="238">
        <f>IF(N850="nulová",J850,0)</f>
        <v>0</v>
      </c>
      <c r="BJ850" s="17" t="s">
        <v>80</v>
      </c>
      <c r="BK850" s="238">
        <f>ROUND(I850*H850,2)</f>
        <v>0</v>
      </c>
      <c r="BL850" s="17" t="s">
        <v>262</v>
      </c>
      <c r="BM850" s="237" t="s">
        <v>917</v>
      </c>
    </row>
    <row r="851" s="2" customFormat="1">
      <c r="A851" s="38"/>
      <c r="B851" s="39"/>
      <c r="C851" s="40"/>
      <c r="D851" s="239" t="s">
        <v>146</v>
      </c>
      <c r="E851" s="40"/>
      <c r="F851" s="240" t="s">
        <v>918</v>
      </c>
      <c r="G851" s="40"/>
      <c r="H851" s="40"/>
      <c r="I851" s="241"/>
      <c r="J851" s="40"/>
      <c r="K851" s="40"/>
      <c r="L851" s="44"/>
      <c r="M851" s="242"/>
      <c r="N851" s="243"/>
      <c r="O851" s="91"/>
      <c r="P851" s="91"/>
      <c r="Q851" s="91"/>
      <c r="R851" s="91"/>
      <c r="S851" s="91"/>
      <c r="T851" s="92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T851" s="17" t="s">
        <v>146</v>
      </c>
      <c r="AU851" s="17" t="s">
        <v>82</v>
      </c>
    </row>
    <row r="852" s="2" customFormat="1">
      <c r="A852" s="38"/>
      <c r="B852" s="39"/>
      <c r="C852" s="40"/>
      <c r="D852" s="244" t="s">
        <v>148</v>
      </c>
      <c r="E852" s="40"/>
      <c r="F852" s="245" t="s">
        <v>919</v>
      </c>
      <c r="G852" s="40"/>
      <c r="H852" s="40"/>
      <c r="I852" s="241"/>
      <c r="J852" s="40"/>
      <c r="K852" s="40"/>
      <c r="L852" s="44"/>
      <c r="M852" s="242"/>
      <c r="N852" s="243"/>
      <c r="O852" s="91"/>
      <c r="P852" s="91"/>
      <c r="Q852" s="91"/>
      <c r="R852" s="91"/>
      <c r="S852" s="91"/>
      <c r="T852" s="92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T852" s="17" t="s">
        <v>148</v>
      </c>
      <c r="AU852" s="17" t="s">
        <v>82</v>
      </c>
    </row>
    <row r="853" s="13" customFormat="1">
      <c r="A853" s="13"/>
      <c r="B853" s="246"/>
      <c r="C853" s="247"/>
      <c r="D853" s="239" t="s">
        <v>150</v>
      </c>
      <c r="E853" s="248" t="s">
        <v>1</v>
      </c>
      <c r="F853" s="249" t="s">
        <v>912</v>
      </c>
      <c r="G853" s="247"/>
      <c r="H853" s="248" t="s">
        <v>1</v>
      </c>
      <c r="I853" s="250"/>
      <c r="J853" s="247"/>
      <c r="K853" s="247"/>
      <c r="L853" s="251"/>
      <c r="M853" s="252"/>
      <c r="N853" s="253"/>
      <c r="O853" s="253"/>
      <c r="P853" s="253"/>
      <c r="Q853" s="253"/>
      <c r="R853" s="253"/>
      <c r="S853" s="253"/>
      <c r="T853" s="25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5" t="s">
        <v>150</v>
      </c>
      <c r="AU853" s="255" t="s">
        <v>82</v>
      </c>
      <c r="AV853" s="13" t="s">
        <v>80</v>
      </c>
      <c r="AW853" s="13" t="s">
        <v>30</v>
      </c>
      <c r="AX853" s="13" t="s">
        <v>73</v>
      </c>
      <c r="AY853" s="255" t="s">
        <v>137</v>
      </c>
    </row>
    <row r="854" s="14" customFormat="1">
      <c r="A854" s="14"/>
      <c r="B854" s="256"/>
      <c r="C854" s="257"/>
      <c r="D854" s="239" t="s">
        <v>150</v>
      </c>
      <c r="E854" s="258" t="s">
        <v>1</v>
      </c>
      <c r="F854" s="259" t="s">
        <v>920</v>
      </c>
      <c r="G854" s="257"/>
      <c r="H854" s="260">
        <v>34.520000000000003</v>
      </c>
      <c r="I854" s="261"/>
      <c r="J854" s="257"/>
      <c r="K854" s="257"/>
      <c r="L854" s="262"/>
      <c r="M854" s="263"/>
      <c r="N854" s="264"/>
      <c r="O854" s="264"/>
      <c r="P854" s="264"/>
      <c r="Q854" s="264"/>
      <c r="R854" s="264"/>
      <c r="S854" s="264"/>
      <c r="T854" s="26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6" t="s">
        <v>150</v>
      </c>
      <c r="AU854" s="266" t="s">
        <v>82</v>
      </c>
      <c r="AV854" s="14" t="s">
        <v>82</v>
      </c>
      <c r="AW854" s="14" t="s">
        <v>30</v>
      </c>
      <c r="AX854" s="14" t="s">
        <v>73</v>
      </c>
      <c r="AY854" s="266" t="s">
        <v>137</v>
      </c>
    </row>
    <row r="855" s="15" customFormat="1">
      <c r="A855" s="15"/>
      <c r="B855" s="267"/>
      <c r="C855" s="268"/>
      <c r="D855" s="239" t="s">
        <v>150</v>
      </c>
      <c r="E855" s="269" t="s">
        <v>1</v>
      </c>
      <c r="F855" s="270" t="s">
        <v>153</v>
      </c>
      <c r="G855" s="268"/>
      <c r="H855" s="271">
        <v>34.520000000000003</v>
      </c>
      <c r="I855" s="272"/>
      <c r="J855" s="268"/>
      <c r="K855" s="268"/>
      <c r="L855" s="273"/>
      <c r="M855" s="274"/>
      <c r="N855" s="275"/>
      <c r="O855" s="275"/>
      <c r="P855" s="275"/>
      <c r="Q855" s="275"/>
      <c r="R855" s="275"/>
      <c r="S855" s="275"/>
      <c r="T855" s="276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7" t="s">
        <v>150</v>
      </c>
      <c r="AU855" s="277" t="s">
        <v>82</v>
      </c>
      <c r="AV855" s="15" t="s">
        <v>144</v>
      </c>
      <c r="AW855" s="15" t="s">
        <v>30</v>
      </c>
      <c r="AX855" s="15" t="s">
        <v>80</v>
      </c>
      <c r="AY855" s="277" t="s">
        <v>137</v>
      </c>
    </row>
    <row r="856" s="2" customFormat="1" ht="16.5" customHeight="1">
      <c r="A856" s="38"/>
      <c r="B856" s="39"/>
      <c r="C856" s="226" t="s">
        <v>921</v>
      </c>
      <c r="D856" s="226" t="s">
        <v>139</v>
      </c>
      <c r="E856" s="227" t="s">
        <v>922</v>
      </c>
      <c r="F856" s="228" t="s">
        <v>923</v>
      </c>
      <c r="G856" s="229" t="s">
        <v>185</v>
      </c>
      <c r="H856" s="230">
        <v>23.34</v>
      </c>
      <c r="I856" s="231"/>
      <c r="J856" s="232">
        <f>ROUND(I856*H856,2)</f>
        <v>0</v>
      </c>
      <c r="K856" s="228" t="s">
        <v>143</v>
      </c>
      <c r="L856" s="44"/>
      <c r="M856" s="233" t="s">
        <v>1</v>
      </c>
      <c r="N856" s="234" t="s">
        <v>38</v>
      </c>
      <c r="O856" s="91"/>
      <c r="P856" s="235">
        <f>O856*H856</f>
        <v>0</v>
      </c>
      <c r="Q856" s="235">
        <v>0</v>
      </c>
      <c r="R856" s="235">
        <f>Q856*H856</f>
        <v>0</v>
      </c>
      <c r="S856" s="235">
        <v>0.0039399999999999999</v>
      </c>
      <c r="T856" s="236">
        <f>S856*H856</f>
        <v>0.091959600000000002</v>
      </c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R856" s="237" t="s">
        <v>262</v>
      </c>
      <c r="AT856" s="237" t="s">
        <v>139</v>
      </c>
      <c r="AU856" s="237" t="s">
        <v>82</v>
      </c>
      <c r="AY856" s="17" t="s">
        <v>137</v>
      </c>
      <c r="BE856" s="238">
        <f>IF(N856="základní",J856,0)</f>
        <v>0</v>
      </c>
      <c r="BF856" s="238">
        <f>IF(N856="snížená",J856,0)</f>
        <v>0</v>
      </c>
      <c r="BG856" s="238">
        <f>IF(N856="zákl. přenesená",J856,0)</f>
        <v>0</v>
      </c>
      <c r="BH856" s="238">
        <f>IF(N856="sníž. přenesená",J856,0)</f>
        <v>0</v>
      </c>
      <c r="BI856" s="238">
        <f>IF(N856="nulová",J856,0)</f>
        <v>0</v>
      </c>
      <c r="BJ856" s="17" t="s">
        <v>80</v>
      </c>
      <c r="BK856" s="238">
        <f>ROUND(I856*H856,2)</f>
        <v>0</v>
      </c>
      <c r="BL856" s="17" t="s">
        <v>262</v>
      </c>
      <c r="BM856" s="237" t="s">
        <v>924</v>
      </c>
    </row>
    <row r="857" s="2" customFormat="1">
      <c r="A857" s="38"/>
      <c r="B857" s="39"/>
      <c r="C857" s="40"/>
      <c r="D857" s="239" t="s">
        <v>146</v>
      </c>
      <c r="E857" s="40"/>
      <c r="F857" s="240" t="s">
        <v>925</v>
      </c>
      <c r="G857" s="40"/>
      <c r="H857" s="40"/>
      <c r="I857" s="241"/>
      <c r="J857" s="40"/>
      <c r="K857" s="40"/>
      <c r="L857" s="44"/>
      <c r="M857" s="242"/>
      <c r="N857" s="243"/>
      <c r="O857" s="91"/>
      <c r="P857" s="91"/>
      <c r="Q857" s="91"/>
      <c r="R857" s="91"/>
      <c r="S857" s="91"/>
      <c r="T857" s="92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T857" s="17" t="s">
        <v>146</v>
      </c>
      <c r="AU857" s="17" t="s">
        <v>82</v>
      </c>
    </row>
    <row r="858" s="2" customFormat="1">
      <c r="A858" s="38"/>
      <c r="B858" s="39"/>
      <c r="C858" s="40"/>
      <c r="D858" s="244" t="s">
        <v>148</v>
      </c>
      <c r="E858" s="40"/>
      <c r="F858" s="245" t="s">
        <v>926</v>
      </c>
      <c r="G858" s="40"/>
      <c r="H858" s="40"/>
      <c r="I858" s="241"/>
      <c r="J858" s="40"/>
      <c r="K858" s="40"/>
      <c r="L858" s="44"/>
      <c r="M858" s="242"/>
      <c r="N858" s="243"/>
      <c r="O858" s="91"/>
      <c r="P858" s="91"/>
      <c r="Q858" s="91"/>
      <c r="R858" s="91"/>
      <c r="S858" s="91"/>
      <c r="T858" s="92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T858" s="17" t="s">
        <v>148</v>
      </c>
      <c r="AU858" s="17" t="s">
        <v>82</v>
      </c>
    </row>
    <row r="859" s="13" customFormat="1">
      <c r="A859" s="13"/>
      <c r="B859" s="246"/>
      <c r="C859" s="247"/>
      <c r="D859" s="239" t="s">
        <v>150</v>
      </c>
      <c r="E859" s="248" t="s">
        <v>1</v>
      </c>
      <c r="F859" s="249" t="s">
        <v>912</v>
      </c>
      <c r="G859" s="247"/>
      <c r="H859" s="248" t="s">
        <v>1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5" t="s">
        <v>150</v>
      </c>
      <c r="AU859" s="255" t="s">
        <v>82</v>
      </c>
      <c r="AV859" s="13" t="s">
        <v>80</v>
      </c>
      <c r="AW859" s="13" t="s">
        <v>30</v>
      </c>
      <c r="AX859" s="13" t="s">
        <v>73</v>
      </c>
      <c r="AY859" s="255" t="s">
        <v>137</v>
      </c>
    </row>
    <row r="860" s="14" customFormat="1">
      <c r="A860" s="14"/>
      <c r="B860" s="256"/>
      <c r="C860" s="257"/>
      <c r="D860" s="239" t="s">
        <v>150</v>
      </c>
      <c r="E860" s="258" t="s">
        <v>1</v>
      </c>
      <c r="F860" s="259" t="s">
        <v>927</v>
      </c>
      <c r="G860" s="257"/>
      <c r="H860" s="260">
        <v>23.34</v>
      </c>
      <c r="I860" s="261"/>
      <c r="J860" s="257"/>
      <c r="K860" s="257"/>
      <c r="L860" s="262"/>
      <c r="M860" s="263"/>
      <c r="N860" s="264"/>
      <c r="O860" s="264"/>
      <c r="P860" s="264"/>
      <c r="Q860" s="264"/>
      <c r="R860" s="264"/>
      <c r="S860" s="264"/>
      <c r="T860" s="26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66" t="s">
        <v>150</v>
      </c>
      <c r="AU860" s="266" t="s">
        <v>82</v>
      </c>
      <c r="AV860" s="14" t="s">
        <v>82</v>
      </c>
      <c r="AW860" s="14" t="s">
        <v>30</v>
      </c>
      <c r="AX860" s="14" t="s">
        <v>73</v>
      </c>
      <c r="AY860" s="266" t="s">
        <v>137</v>
      </c>
    </row>
    <row r="861" s="15" customFormat="1">
      <c r="A861" s="15"/>
      <c r="B861" s="267"/>
      <c r="C861" s="268"/>
      <c r="D861" s="239" t="s">
        <v>150</v>
      </c>
      <c r="E861" s="269" t="s">
        <v>1</v>
      </c>
      <c r="F861" s="270" t="s">
        <v>153</v>
      </c>
      <c r="G861" s="268"/>
      <c r="H861" s="271">
        <v>23.34</v>
      </c>
      <c r="I861" s="272"/>
      <c r="J861" s="268"/>
      <c r="K861" s="268"/>
      <c r="L861" s="273"/>
      <c r="M861" s="274"/>
      <c r="N861" s="275"/>
      <c r="O861" s="275"/>
      <c r="P861" s="275"/>
      <c r="Q861" s="275"/>
      <c r="R861" s="275"/>
      <c r="S861" s="275"/>
      <c r="T861" s="27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77" t="s">
        <v>150</v>
      </c>
      <c r="AU861" s="277" t="s">
        <v>82</v>
      </c>
      <c r="AV861" s="15" t="s">
        <v>144</v>
      </c>
      <c r="AW861" s="15" t="s">
        <v>30</v>
      </c>
      <c r="AX861" s="15" t="s">
        <v>80</v>
      </c>
      <c r="AY861" s="277" t="s">
        <v>137</v>
      </c>
    </row>
    <row r="862" s="2" customFormat="1" ht="24.15" customHeight="1">
      <c r="A862" s="38"/>
      <c r="B862" s="39"/>
      <c r="C862" s="226" t="s">
        <v>928</v>
      </c>
      <c r="D862" s="226" t="s">
        <v>139</v>
      </c>
      <c r="E862" s="227" t="s">
        <v>929</v>
      </c>
      <c r="F862" s="228" t="s">
        <v>930</v>
      </c>
      <c r="G862" s="229" t="s">
        <v>142</v>
      </c>
      <c r="H862" s="230">
        <v>6.7999999999999998</v>
      </c>
      <c r="I862" s="231"/>
      <c r="J862" s="232">
        <f>ROUND(I862*H862,2)</f>
        <v>0</v>
      </c>
      <c r="K862" s="228" t="s">
        <v>143</v>
      </c>
      <c r="L862" s="44"/>
      <c r="M862" s="233" t="s">
        <v>1</v>
      </c>
      <c r="N862" s="234" t="s">
        <v>38</v>
      </c>
      <c r="O862" s="91"/>
      <c r="P862" s="235">
        <f>O862*H862</f>
        <v>0</v>
      </c>
      <c r="Q862" s="235">
        <v>0.0068900000000000003</v>
      </c>
      <c r="R862" s="235">
        <f>Q862*H862</f>
        <v>0.046851999999999998</v>
      </c>
      <c r="S862" s="235">
        <v>0</v>
      </c>
      <c r="T862" s="236">
        <f>S862*H862</f>
        <v>0</v>
      </c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R862" s="237" t="s">
        <v>262</v>
      </c>
      <c r="AT862" s="237" t="s">
        <v>139</v>
      </c>
      <c r="AU862" s="237" t="s">
        <v>82</v>
      </c>
      <c r="AY862" s="17" t="s">
        <v>137</v>
      </c>
      <c r="BE862" s="238">
        <f>IF(N862="základní",J862,0)</f>
        <v>0</v>
      </c>
      <c r="BF862" s="238">
        <f>IF(N862="snížená",J862,0)</f>
        <v>0</v>
      </c>
      <c r="BG862" s="238">
        <f>IF(N862="zákl. přenesená",J862,0)</f>
        <v>0</v>
      </c>
      <c r="BH862" s="238">
        <f>IF(N862="sníž. přenesená",J862,0)</f>
        <v>0</v>
      </c>
      <c r="BI862" s="238">
        <f>IF(N862="nulová",J862,0)</f>
        <v>0</v>
      </c>
      <c r="BJ862" s="17" t="s">
        <v>80</v>
      </c>
      <c r="BK862" s="238">
        <f>ROUND(I862*H862,2)</f>
        <v>0</v>
      </c>
      <c r="BL862" s="17" t="s">
        <v>262</v>
      </c>
      <c r="BM862" s="237" t="s">
        <v>931</v>
      </c>
    </row>
    <row r="863" s="2" customFormat="1">
      <c r="A863" s="38"/>
      <c r="B863" s="39"/>
      <c r="C863" s="40"/>
      <c r="D863" s="239" t="s">
        <v>146</v>
      </c>
      <c r="E863" s="40"/>
      <c r="F863" s="240" t="s">
        <v>932</v>
      </c>
      <c r="G863" s="40"/>
      <c r="H863" s="40"/>
      <c r="I863" s="241"/>
      <c r="J863" s="40"/>
      <c r="K863" s="40"/>
      <c r="L863" s="44"/>
      <c r="M863" s="242"/>
      <c r="N863" s="243"/>
      <c r="O863" s="91"/>
      <c r="P863" s="91"/>
      <c r="Q863" s="91"/>
      <c r="R863" s="91"/>
      <c r="S863" s="91"/>
      <c r="T863" s="92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T863" s="17" t="s">
        <v>146</v>
      </c>
      <c r="AU863" s="17" t="s">
        <v>82</v>
      </c>
    </row>
    <row r="864" s="2" customFormat="1">
      <c r="A864" s="38"/>
      <c r="B864" s="39"/>
      <c r="C864" s="40"/>
      <c r="D864" s="244" t="s">
        <v>148</v>
      </c>
      <c r="E864" s="40"/>
      <c r="F864" s="245" t="s">
        <v>933</v>
      </c>
      <c r="G864" s="40"/>
      <c r="H864" s="40"/>
      <c r="I864" s="241"/>
      <c r="J864" s="40"/>
      <c r="K864" s="40"/>
      <c r="L864" s="44"/>
      <c r="M864" s="242"/>
      <c r="N864" s="243"/>
      <c r="O864" s="91"/>
      <c r="P864" s="91"/>
      <c r="Q864" s="91"/>
      <c r="R864" s="91"/>
      <c r="S864" s="91"/>
      <c r="T864" s="92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T864" s="17" t="s">
        <v>148</v>
      </c>
      <c r="AU864" s="17" t="s">
        <v>82</v>
      </c>
    </row>
    <row r="865" s="13" customFormat="1">
      <c r="A865" s="13"/>
      <c r="B865" s="246"/>
      <c r="C865" s="247"/>
      <c r="D865" s="239" t="s">
        <v>150</v>
      </c>
      <c r="E865" s="248" t="s">
        <v>1</v>
      </c>
      <c r="F865" s="249" t="s">
        <v>934</v>
      </c>
      <c r="G865" s="247"/>
      <c r="H865" s="248" t="s">
        <v>1</v>
      </c>
      <c r="I865" s="250"/>
      <c r="J865" s="247"/>
      <c r="K865" s="247"/>
      <c r="L865" s="251"/>
      <c r="M865" s="252"/>
      <c r="N865" s="253"/>
      <c r="O865" s="253"/>
      <c r="P865" s="253"/>
      <c r="Q865" s="253"/>
      <c r="R865" s="253"/>
      <c r="S865" s="253"/>
      <c r="T865" s="25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5" t="s">
        <v>150</v>
      </c>
      <c r="AU865" s="255" t="s">
        <v>82</v>
      </c>
      <c r="AV865" s="13" t="s">
        <v>80</v>
      </c>
      <c r="AW865" s="13" t="s">
        <v>30</v>
      </c>
      <c r="AX865" s="13" t="s">
        <v>73</v>
      </c>
      <c r="AY865" s="255" t="s">
        <v>137</v>
      </c>
    </row>
    <row r="866" s="14" customFormat="1">
      <c r="A866" s="14"/>
      <c r="B866" s="256"/>
      <c r="C866" s="257"/>
      <c r="D866" s="239" t="s">
        <v>150</v>
      </c>
      <c r="E866" s="258" t="s">
        <v>1</v>
      </c>
      <c r="F866" s="259" t="s">
        <v>935</v>
      </c>
      <c r="G866" s="257"/>
      <c r="H866" s="260">
        <v>6.7999999999999998</v>
      </c>
      <c r="I866" s="261"/>
      <c r="J866" s="257"/>
      <c r="K866" s="257"/>
      <c r="L866" s="262"/>
      <c r="M866" s="263"/>
      <c r="N866" s="264"/>
      <c r="O866" s="264"/>
      <c r="P866" s="264"/>
      <c r="Q866" s="264"/>
      <c r="R866" s="264"/>
      <c r="S866" s="264"/>
      <c r="T866" s="265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6" t="s">
        <v>150</v>
      </c>
      <c r="AU866" s="266" t="s">
        <v>82</v>
      </c>
      <c r="AV866" s="14" t="s">
        <v>82</v>
      </c>
      <c r="AW866" s="14" t="s">
        <v>30</v>
      </c>
      <c r="AX866" s="14" t="s">
        <v>73</v>
      </c>
      <c r="AY866" s="266" t="s">
        <v>137</v>
      </c>
    </row>
    <row r="867" s="15" customFormat="1">
      <c r="A867" s="15"/>
      <c r="B867" s="267"/>
      <c r="C867" s="268"/>
      <c r="D867" s="239" t="s">
        <v>150</v>
      </c>
      <c r="E867" s="269" t="s">
        <v>1</v>
      </c>
      <c r="F867" s="270" t="s">
        <v>153</v>
      </c>
      <c r="G867" s="268"/>
      <c r="H867" s="271">
        <v>6.7999999999999998</v>
      </c>
      <c r="I867" s="272"/>
      <c r="J867" s="268"/>
      <c r="K867" s="268"/>
      <c r="L867" s="273"/>
      <c r="M867" s="274"/>
      <c r="N867" s="275"/>
      <c r="O867" s="275"/>
      <c r="P867" s="275"/>
      <c r="Q867" s="275"/>
      <c r="R867" s="275"/>
      <c r="S867" s="275"/>
      <c r="T867" s="276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77" t="s">
        <v>150</v>
      </c>
      <c r="AU867" s="277" t="s">
        <v>82</v>
      </c>
      <c r="AV867" s="15" t="s">
        <v>144</v>
      </c>
      <c r="AW867" s="15" t="s">
        <v>30</v>
      </c>
      <c r="AX867" s="15" t="s">
        <v>80</v>
      </c>
      <c r="AY867" s="277" t="s">
        <v>137</v>
      </c>
    </row>
    <row r="868" s="2" customFormat="1" ht="33" customHeight="1">
      <c r="A868" s="38"/>
      <c r="B868" s="39"/>
      <c r="C868" s="226" t="s">
        <v>936</v>
      </c>
      <c r="D868" s="226" t="s">
        <v>139</v>
      </c>
      <c r="E868" s="227" t="s">
        <v>937</v>
      </c>
      <c r="F868" s="228" t="s">
        <v>938</v>
      </c>
      <c r="G868" s="229" t="s">
        <v>185</v>
      </c>
      <c r="H868" s="230">
        <v>18.989999999999998</v>
      </c>
      <c r="I868" s="231"/>
      <c r="J868" s="232">
        <f>ROUND(I868*H868,2)</f>
        <v>0</v>
      </c>
      <c r="K868" s="228" t="s">
        <v>143</v>
      </c>
      <c r="L868" s="44"/>
      <c r="M868" s="233" t="s">
        <v>1</v>
      </c>
      <c r="N868" s="234" t="s">
        <v>38</v>
      </c>
      <c r="O868" s="91"/>
      <c r="P868" s="235">
        <f>O868*H868</f>
        <v>0</v>
      </c>
      <c r="Q868" s="235">
        <v>0.0035100000000000001</v>
      </c>
      <c r="R868" s="235">
        <f>Q868*H868</f>
        <v>0.066654900000000003</v>
      </c>
      <c r="S868" s="235">
        <v>0</v>
      </c>
      <c r="T868" s="236">
        <f>S868*H868</f>
        <v>0</v>
      </c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R868" s="237" t="s">
        <v>262</v>
      </c>
      <c r="AT868" s="237" t="s">
        <v>139</v>
      </c>
      <c r="AU868" s="237" t="s">
        <v>82</v>
      </c>
      <c r="AY868" s="17" t="s">
        <v>137</v>
      </c>
      <c r="BE868" s="238">
        <f>IF(N868="základní",J868,0)</f>
        <v>0</v>
      </c>
      <c r="BF868" s="238">
        <f>IF(N868="snížená",J868,0)</f>
        <v>0</v>
      </c>
      <c r="BG868" s="238">
        <f>IF(N868="zákl. přenesená",J868,0)</f>
        <v>0</v>
      </c>
      <c r="BH868" s="238">
        <f>IF(N868="sníž. přenesená",J868,0)</f>
        <v>0</v>
      </c>
      <c r="BI868" s="238">
        <f>IF(N868="nulová",J868,0)</f>
        <v>0</v>
      </c>
      <c r="BJ868" s="17" t="s">
        <v>80</v>
      </c>
      <c r="BK868" s="238">
        <f>ROUND(I868*H868,2)</f>
        <v>0</v>
      </c>
      <c r="BL868" s="17" t="s">
        <v>262</v>
      </c>
      <c r="BM868" s="237" t="s">
        <v>939</v>
      </c>
    </row>
    <row r="869" s="2" customFormat="1">
      <c r="A869" s="38"/>
      <c r="B869" s="39"/>
      <c r="C869" s="40"/>
      <c r="D869" s="239" t="s">
        <v>146</v>
      </c>
      <c r="E869" s="40"/>
      <c r="F869" s="240" t="s">
        <v>940</v>
      </c>
      <c r="G869" s="40"/>
      <c r="H869" s="40"/>
      <c r="I869" s="241"/>
      <c r="J869" s="40"/>
      <c r="K869" s="40"/>
      <c r="L869" s="44"/>
      <c r="M869" s="242"/>
      <c r="N869" s="243"/>
      <c r="O869" s="91"/>
      <c r="P869" s="91"/>
      <c r="Q869" s="91"/>
      <c r="R869" s="91"/>
      <c r="S869" s="91"/>
      <c r="T869" s="92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T869" s="17" t="s">
        <v>146</v>
      </c>
      <c r="AU869" s="17" t="s">
        <v>82</v>
      </c>
    </row>
    <row r="870" s="2" customFormat="1">
      <c r="A870" s="38"/>
      <c r="B870" s="39"/>
      <c r="C870" s="40"/>
      <c r="D870" s="244" t="s">
        <v>148</v>
      </c>
      <c r="E870" s="40"/>
      <c r="F870" s="245" t="s">
        <v>941</v>
      </c>
      <c r="G870" s="40"/>
      <c r="H870" s="40"/>
      <c r="I870" s="241"/>
      <c r="J870" s="40"/>
      <c r="K870" s="40"/>
      <c r="L870" s="44"/>
      <c r="M870" s="242"/>
      <c r="N870" s="243"/>
      <c r="O870" s="91"/>
      <c r="P870" s="91"/>
      <c r="Q870" s="91"/>
      <c r="R870" s="91"/>
      <c r="S870" s="91"/>
      <c r="T870" s="92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T870" s="17" t="s">
        <v>148</v>
      </c>
      <c r="AU870" s="17" t="s">
        <v>82</v>
      </c>
    </row>
    <row r="871" s="13" customFormat="1">
      <c r="A871" s="13"/>
      <c r="B871" s="246"/>
      <c r="C871" s="247"/>
      <c r="D871" s="239" t="s">
        <v>150</v>
      </c>
      <c r="E871" s="248" t="s">
        <v>1</v>
      </c>
      <c r="F871" s="249" t="s">
        <v>912</v>
      </c>
      <c r="G871" s="247"/>
      <c r="H871" s="248" t="s">
        <v>1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5" t="s">
        <v>150</v>
      </c>
      <c r="AU871" s="255" t="s">
        <v>82</v>
      </c>
      <c r="AV871" s="13" t="s">
        <v>80</v>
      </c>
      <c r="AW871" s="13" t="s">
        <v>30</v>
      </c>
      <c r="AX871" s="13" t="s">
        <v>73</v>
      </c>
      <c r="AY871" s="255" t="s">
        <v>137</v>
      </c>
    </row>
    <row r="872" s="13" customFormat="1">
      <c r="A872" s="13"/>
      <c r="B872" s="246"/>
      <c r="C872" s="247"/>
      <c r="D872" s="239" t="s">
        <v>150</v>
      </c>
      <c r="E872" s="248" t="s">
        <v>1</v>
      </c>
      <c r="F872" s="249" t="s">
        <v>942</v>
      </c>
      <c r="G872" s="247"/>
      <c r="H872" s="248" t="s">
        <v>1</v>
      </c>
      <c r="I872" s="250"/>
      <c r="J872" s="247"/>
      <c r="K872" s="247"/>
      <c r="L872" s="251"/>
      <c r="M872" s="252"/>
      <c r="N872" s="253"/>
      <c r="O872" s="253"/>
      <c r="P872" s="253"/>
      <c r="Q872" s="253"/>
      <c r="R872" s="253"/>
      <c r="S872" s="253"/>
      <c r="T872" s="25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5" t="s">
        <v>150</v>
      </c>
      <c r="AU872" s="255" t="s">
        <v>82</v>
      </c>
      <c r="AV872" s="13" t="s">
        <v>80</v>
      </c>
      <c r="AW872" s="13" t="s">
        <v>30</v>
      </c>
      <c r="AX872" s="13" t="s">
        <v>73</v>
      </c>
      <c r="AY872" s="255" t="s">
        <v>137</v>
      </c>
    </row>
    <row r="873" s="14" customFormat="1">
      <c r="A873" s="14"/>
      <c r="B873" s="256"/>
      <c r="C873" s="257"/>
      <c r="D873" s="239" t="s">
        <v>150</v>
      </c>
      <c r="E873" s="258" t="s">
        <v>1</v>
      </c>
      <c r="F873" s="259" t="s">
        <v>913</v>
      </c>
      <c r="G873" s="257"/>
      <c r="H873" s="260">
        <v>18.989999999999998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6" t="s">
        <v>150</v>
      </c>
      <c r="AU873" s="266" t="s">
        <v>82</v>
      </c>
      <c r="AV873" s="14" t="s">
        <v>82</v>
      </c>
      <c r="AW873" s="14" t="s">
        <v>30</v>
      </c>
      <c r="AX873" s="14" t="s">
        <v>73</v>
      </c>
      <c r="AY873" s="266" t="s">
        <v>137</v>
      </c>
    </row>
    <row r="874" s="15" customFormat="1">
      <c r="A874" s="15"/>
      <c r="B874" s="267"/>
      <c r="C874" s="268"/>
      <c r="D874" s="239" t="s">
        <v>150</v>
      </c>
      <c r="E874" s="269" t="s">
        <v>1</v>
      </c>
      <c r="F874" s="270" t="s">
        <v>153</v>
      </c>
      <c r="G874" s="268"/>
      <c r="H874" s="271">
        <v>18.989999999999998</v>
      </c>
      <c r="I874" s="272"/>
      <c r="J874" s="268"/>
      <c r="K874" s="268"/>
      <c r="L874" s="273"/>
      <c r="M874" s="274"/>
      <c r="N874" s="275"/>
      <c r="O874" s="275"/>
      <c r="P874" s="275"/>
      <c r="Q874" s="275"/>
      <c r="R874" s="275"/>
      <c r="S874" s="275"/>
      <c r="T874" s="276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7" t="s">
        <v>150</v>
      </c>
      <c r="AU874" s="277" t="s">
        <v>82</v>
      </c>
      <c r="AV874" s="15" t="s">
        <v>144</v>
      </c>
      <c r="AW874" s="15" t="s">
        <v>30</v>
      </c>
      <c r="AX874" s="15" t="s">
        <v>80</v>
      </c>
      <c r="AY874" s="277" t="s">
        <v>137</v>
      </c>
    </row>
    <row r="875" s="2" customFormat="1" ht="33" customHeight="1">
      <c r="A875" s="38"/>
      <c r="B875" s="39"/>
      <c r="C875" s="226" t="s">
        <v>943</v>
      </c>
      <c r="D875" s="226" t="s">
        <v>139</v>
      </c>
      <c r="E875" s="227" t="s">
        <v>944</v>
      </c>
      <c r="F875" s="228" t="s">
        <v>945</v>
      </c>
      <c r="G875" s="229" t="s">
        <v>185</v>
      </c>
      <c r="H875" s="230">
        <v>18.989999999999998</v>
      </c>
      <c r="I875" s="231"/>
      <c r="J875" s="232">
        <f>ROUND(I875*H875,2)</f>
        <v>0</v>
      </c>
      <c r="K875" s="228" t="s">
        <v>143</v>
      </c>
      <c r="L875" s="44"/>
      <c r="M875" s="233" t="s">
        <v>1</v>
      </c>
      <c r="N875" s="234" t="s">
        <v>38</v>
      </c>
      <c r="O875" s="91"/>
      <c r="P875" s="235">
        <f>O875*H875</f>
        <v>0</v>
      </c>
      <c r="Q875" s="235">
        <v>0.0035000000000000001</v>
      </c>
      <c r="R875" s="235">
        <f>Q875*H875</f>
        <v>0.066464999999999996</v>
      </c>
      <c r="S875" s="235">
        <v>0</v>
      </c>
      <c r="T875" s="236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37" t="s">
        <v>262</v>
      </c>
      <c r="AT875" s="237" t="s">
        <v>139</v>
      </c>
      <c r="AU875" s="237" t="s">
        <v>82</v>
      </c>
      <c r="AY875" s="17" t="s">
        <v>137</v>
      </c>
      <c r="BE875" s="238">
        <f>IF(N875="základní",J875,0)</f>
        <v>0</v>
      </c>
      <c r="BF875" s="238">
        <f>IF(N875="snížená",J875,0)</f>
        <v>0</v>
      </c>
      <c r="BG875" s="238">
        <f>IF(N875="zákl. přenesená",J875,0)</f>
        <v>0</v>
      </c>
      <c r="BH875" s="238">
        <f>IF(N875="sníž. přenesená",J875,0)</f>
        <v>0</v>
      </c>
      <c r="BI875" s="238">
        <f>IF(N875="nulová",J875,0)</f>
        <v>0</v>
      </c>
      <c r="BJ875" s="17" t="s">
        <v>80</v>
      </c>
      <c r="BK875" s="238">
        <f>ROUND(I875*H875,2)</f>
        <v>0</v>
      </c>
      <c r="BL875" s="17" t="s">
        <v>262</v>
      </c>
      <c r="BM875" s="237" t="s">
        <v>946</v>
      </c>
    </row>
    <row r="876" s="2" customFormat="1">
      <c r="A876" s="38"/>
      <c r="B876" s="39"/>
      <c r="C876" s="40"/>
      <c r="D876" s="239" t="s">
        <v>146</v>
      </c>
      <c r="E876" s="40"/>
      <c r="F876" s="240" t="s">
        <v>947</v>
      </c>
      <c r="G876" s="40"/>
      <c r="H876" s="40"/>
      <c r="I876" s="241"/>
      <c r="J876" s="40"/>
      <c r="K876" s="40"/>
      <c r="L876" s="44"/>
      <c r="M876" s="242"/>
      <c r="N876" s="243"/>
      <c r="O876" s="91"/>
      <c r="P876" s="91"/>
      <c r="Q876" s="91"/>
      <c r="R876" s="91"/>
      <c r="S876" s="91"/>
      <c r="T876" s="92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T876" s="17" t="s">
        <v>146</v>
      </c>
      <c r="AU876" s="17" t="s">
        <v>82</v>
      </c>
    </row>
    <row r="877" s="2" customFormat="1">
      <c r="A877" s="38"/>
      <c r="B877" s="39"/>
      <c r="C877" s="40"/>
      <c r="D877" s="244" t="s">
        <v>148</v>
      </c>
      <c r="E877" s="40"/>
      <c r="F877" s="245" t="s">
        <v>948</v>
      </c>
      <c r="G877" s="40"/>
      <c r="H877" s="40"/>
      <c r="I877" s="241"/>
      <c r="J877" s="40"/>
      <c r="K877" s="40"/>
      <c r="L877" s="44"/>
      <c r="M877" s="242"/>
      <c r="N877" s="243"/>
      <c r="O877" s="91"/>
      <c r="P877" s="91"/>
      <c r="Q877" s="91"/>
      <c r="R877" s="91"/>
      <c r="S877" s="91"/>
      <c r="T877" s="92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T877" s="17" t="s">
        <v>148</v>
      </c>
      <c r="AU877" s="17" t="s">
        <v>82</v>
      </c>
    </row>
    <row r="878" s="13" customFormat="1">
      <c r="A878" s="13"/>
      <c r="B878" s="246"/>
      <c r="C878" s="247"/>
      <c r="D878" s="239" t="s">
        <v>150</v>
      </c>
      <c r="E878" s="248" t="s">
        <v>1</v>
      </c>
      <c r="F878" s="249" t="s">
        <v>912</v>
      </c>
      <c r="G878" s="247"/>
      <c r="H878" s="248" t="s">
        <v>1</v>
      </c>
      <c r="I878" s="250"/>
      <c r="J878" s="247"/>
      <c r="K878" s="247"/>
      <c r="L878" s="251"/>
      <c r="M878" s="252"/>
      <c r="N878" s="253"/>
      <c r="O878" s="253"/>
      <c r="P878" s="253"/>
      <c r="Q878" s="253"/>
      <c r="R878" s="253"/>
      <c r="S878" s="253"/>
      <c r="T878" s="25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5" t="s">
        <v>150</v>
      </c>
      <c r="AU878" s="255" t="s">
        <v>82</v>
      </c>
      <c r="AV878" s="13" t="s">
        <v>80</v>
      </c>
      <c r="AW878" s="13" t="s">
        <v>30</v>
      </c>
      <c r="AX878" s="13" t="s">
        <v>73</v>
      </c>
      <c r="AY878" s="255" t="s">
        <v>137</v>
      </c>
    </row>
    <row r="879" s="13" customFormat="1">
      <c r="A879" s="13"/>
      <c r="B879" s="246"/>
      <c r="C879" s="247"/>
      <c r="D879" s="239" t="s">
        <v>150</v>
      </c>
      <c r="E879" s="248" t="s">
        <v>1</v>
      </c>
      <c r="F879" s="249" t="s">
        <v>949</v>
      </c>
      <c r="G879" s="247"/>
      <c r="H879" s="248" t="s">
        <v>1</v>
      </c>
      <c r="I879" s="250"/>
      <c r="J879" s="247"/>
      <c r="K879" s="247"/>
      <c r="L879" s="251"/>
      <c r="M879" s="252"/>
      <c r="N879" s="253"/>
      <c r="O879" s="253"/>
      <c r="P879" s="253"/>
      <c r="Q879" s="253"/>
      <c r="R879" s="253"/>
      <c r="S879" s="253"/>
      <c r="T879" s="25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5" t="s">
        <v>150</v>
      </c>
      <c r="AU879" s="255" t="s">
        <v>82</v>
      </c>
      <c r="AV879" s="13" t="s">
        <v>80</v>
      </c>
      <c r="AW879" s="13" t="s">
        <v>30</v>
      </c>
      <c r="AX879" s="13" t="s">
        <v>73</v>
      </c>
      <c r="AY879" s="255" t="s">
        <v>137</v>
      </c>
    </row>
    <row r="880" s="14" customFormat="1">
      <c r="A880" s="14"/>
      <c r="B880" s="256"/>
      <c r="C880" s="257"/>
      <c r="D880" s="239" t="s">
        <v>150</v>
      </c>
      <c r="E880" s="258" t="s">
        <v>1</v>
      </c>
      <c r="F880" s="259" t="s">
        <v>913</v>
      </c>
      <c r="G880" s="257"/>
      <c r="H880" s="260">
        <v>18.989999999999998</v>
      </c>
      <c r="I880" s="261"/>
      <c r="J880" s="257"/>
      <c r="K880" s="257"/>
      <c r="L880" s="262"/>
      <c r="M880" s="263"/>
      <c r="N880" s="264"/>
      <c r="O880" s="264"/>
      <c r="P880" s="264"/>
      <c r="Q880" s="264"/>
      <c r="R880" s="264"/>
      <c r="S880" s="264"/>
      <c r="T880" s="26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6" t="s">
        <v>150</v>
      </c>
      <c r="AU880" s="266" t="s">
        <v>82</v>
      </c>
      <c r="AV880" s="14" t="s">
        <v>82</v>
      </c>
      <c r="AW880" s="14" t="s">
        <v>30</v>
      </c>
      <c r="AX880" s="14" t="s">
        <v>73</v>
      </c>
      <c r="AY880" s="266" t="s">
        <v>137</v>
      </c>
    </row>
    <row r="881" s="15" customFormat="1">
      <c r="A881" s="15"/>
      <c r="B881" s="267"/>
      <c r="C881" s="268"/>
      <c r="D881" s="239" t="s">
        <v>150</v>
      </c>
      <c r="E881" s="269" t="s">
        <v>1</v>
      </c>
      <c r="F881" s="270" t="s">
        <v>153</v>
      </c>
      <c r="G881" s="268"/>
      <c r="H881" s="271">
        <v>18.989999999999998</v>
      </c>
      <c r="I881" s="272"/>
      <c r="J881" s="268"/>
      <c r="K881" s="268"/>
      <c r="L881" s="273"/>
      <c r="M881" s="274"/>
      <c r="N881" s="275"/>
      <c r="O881" s="275"/>
      <c r="P881" s="275"/>
      <c r="Q881" s="275"/>
      <c r="R881" s="275"/>
      <c r="S881" s="275"/>
      <c r="T881" s="276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77" t="s">
        <v>150</v>
      </c>
      <c r="AU881" s="277" t="s">
        <v>82</v>
      </c>
      <c r="AV881" s="15" t="s">
        <v>144</v>
      </c>
      <c r="AW881" s="15" t="s">
        <v>30</v>
      </c>
      <c r="AX881" s="15" t="s">
        <v>80</v>
      </c>
      <c r="AY881" s="277" t="s">
        <v>137</v>
      </c>
    </row>
    <row r="882" s="2" customFormat="1" ht="33" customHeight="1">
      <c r="A882" s="38"/>
      <c r="B882" s="39"/>
      <c r="C882" s="226" t="s">
        <v>950</v>
      </c>
      <c r="D882" s="226" t="s">
        <v>139</v>
      </c>
      <c r="E882" s="227" t="s">
        <v>951</v>
      </c>
      <c r="F882" s="228" t="s">
        <v>952</v>
      </c>
      <c r="G882" s="229" t="s">
        <v>185</v>
      </c>
      <c r="H882" s="230">
        <v>3.7200000000000002</v>
      </c>
      <c r="I882" s="231"/>
      <c r="J882" s="232">
        <f>ROUND(I882*H882,2)</f>
        <v>0</v>
      </c>
      <c r="K882" s="228" t="s">
        <v>143</v>
      </c>
      <c r="L882" s="44"/>
      <c r="M882" s="233" t="s">
        <v>1</v>
      </c>
      <c r="N882" s="234" t="s">
        <v>38</v>
      </c>
      <c r="O882" s="91"/>
      <c r="P882" s="235">
        <f>O882*H882</f>
        <v>0</v>
      </c>
      <c r="Q882" s="235">
        <v>0.0058199999999999997</v>
      </c>
      <c r="R882" s="235">
        <f>Q882*H882</f>
        <v>0.0216504</v>
      </c>
      <c r="S882" s="235">
        <v>0</v>
      </c>
      <c r="T882" s="236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37" t="s">
        <v>262</v>
      </c>
      <c r="AT882" s="237" t="s">
        <v>139</v>
      </c>
      <c r="AU882" s="237" t="s">
        <v>82</v>
      </c>
      <c r="AY882" s="17" t="s">
        <v>137</v>
      </c>
      <c r="BE882" s="238">
        <f>IF(N882="základní",J882,0)</f>
        <v>0</v>
      </c>
      <c r="BF882" s="238">
        <f>IF(N882="snížená",J882,0)</f>
        <v>0</v>
      </c>
      <c r="BG882" s="238">
        <f>IF(N882="zákl. přenesená",J882,0)</f>
        <v>0</v>
      </c>
      <c r="BH882" s="238">
        <f>IF(N882="sníž. přenesená",J882,0)</f>
        <v>0</v>
      </c>
      <c r="BI882" s="238">
        <f>IF(N882="nulová",J882,0)</f>
        <v>0</v>
      </c>
      <c r="BJ882" s="17" t="s">
        <v>80</v>
      </c>
      <c r="BK882" s="238">
        <f>ROUND(I882*H882,2)</f>
        <v>0</v>
      </c>
      <c r="BL882" s="17" t="s">
        <v>262</v>
      </c>
      <c r="BM882" s="237" t="s">
        <v>953</v>
      </c>
    </row>
    <row r="883" s="2" customFormat="1">
      <c r="A883" s="38"/>
      <c r="B883" s="39"/>
      <c r="C883" s="40"/>
      <c r="D883" s="239" t="s">
        <v>146</v>
      </c>
      <c r="E883" s="40"/>
      <c r="F883" s="240" t="s">
        <v>954</v>
      </c>
      <c r="G883" s="40"/>
      <c r="H883" s="40"/>
      <c r="I883" s="241"/>
      <c r="J883" s="40"/>
      <c r="K883" s="40"/>
      <c r="L883" s="44"/>
      <c r="M883" s="242"/>
      <c r="N883" s="243"/>
      <c r="O883" s="91"/>
      <c r="P883" s="91"/>
      <c r="Q883" s="91"/>
      <c r="R883" s="91"/>
      <c r="S883" s="91"/>
      <c r="T883" s="92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T883" s="17" t="s">
        <v>146</v>
      </c>
      <c r="AU883" s="17" t="s">
        <v>82</v>
      </c>
    </row>
    <row r="884" s="2" customFormat="1">
      <c r="A884" s="38"/>
      <c r="B884" s="39"/>
      <c r="C884" s="40"/>
      <c r="D884" s="244" t="s">
        <v>148</v>
      </c>
      <c r="E884" s="40"/>
      <c r="F884" s="245" t="s">
        <v>955</v>
      </c>
      <c r="G884" s="40"/>
      <c r="H884" s="40"/>
      <c r="I884" s="241"/>
      <c r="J884" s="40"/>
      <c r="K884" s="40"/>
      <c r="L884" s="44"/>
      <c r="M884" s="242"/>
      <c r="N884" s="243"/>
      <c r="O884" s="91"/>
      <c r="P884" s="91"/>
      <c r="Q884" s="91"/>
      <c r="R884" s="91"/>
      <c r="S884" s="91"/>
      <c r="T884" s="92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T884" s="17" t="s">
        <v>148</v>
      </c>
      <c r="AU884" s="17" t="s">
        <v>82</v>
      </c>
    </row>
    <row r="885" s="13" customFormat="1">
      <c r="A885" s="13"/>
      <c r="B885" s="246"/>
      <c r="C885" s="247"/>
      <c r="D885" s="239" t="s">
        <v>150</v>
      </c>
      <c r="E885" s="248" t="s">
        <v>1</v>
      </c>
      <c r="F885" s="249" t="s">
        <v>956</v>
      </c>
      <c r="G885" s="247"/>
      <c r="H885" s="248" t="s">
        <v>1</v>
      </c>
      <c r="I885" s="250"/>
      <c r="J885" s="247"/>
      <c r="K885" s="247"/>
      <c r="L885" s="251"/>
      <c r="M885" s="252"/>
      <c r="N885" s="253"/>
      <c r="O885" s="253"/>
      <c r="P885" s="253"/>
      <c r="Q885" s="253"/>
      <c r="R885" s="253"/>
      <c r="S885" s="253"/>
      <c r="T885" s="25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5" t="s">
        <v>150</v>
      </c>
      <c r="AU885" s="255" t="s">
        <v>82</v>
      </c>
      <c r="AV885" s="13" t="s">
        <v>80</v>
      </c>
      <c r="AW885" s="13" t="s">
        <v>30</v>
      </c>
      <c r="AX885" s="13" t="s">
        <v>73</v>
      </c>
      <c r="AY885" s="255" t="s">
        <v>137</v>
      </c>
    </row>
    <row r="886" s="14" customFormat="1">
      <c r="A886" s="14"/>
      <c r="B886" s="256"/>
      <c r="C886" s="257"/>
      <c r="D886" s="239" t="s">
        <v>150</v>
      </c>
      <c r="E886" s="258" t="s">
        <v>1</v>
      </c>
      <c r="F886" s="259" t="s">
        <v>957</v>
      </c>
      <c r="G886" s="257"/>
      <c r="H886" s="260">
        <v>3.7200000000000002</v>
      </c>
      <c r="I886" s="261"/>
      <c r="J886" s="257"/>
      <c r="K886" s="257"/>
      <c r="L886" s="262"/>
      <c r="M886" s="263"/>
      <c r="N886" s="264"/>
      <c r="O886" s="264"/>
      <c r="P886" s="264"/>
      <c r="Q886" s="264"/>
      <c r="R886" s="264"/>
      <c r="S886" s="264"/>
      <c r="T886" s="26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6" t="s">
        <v>150</v>
      </c>
      <c r="AU886" s="266" t="s">
        <v>82</v>
      </c>
      <c r="AV886" s="14" t="s">
        <v>82</v>
      </c>
      <c r="AW886" s="14" t="s">
        <v>30</v>
      </c>
      <c r="AX886" s="14" t="s">
        <v>73</v>
      </c>
      <c r="AY886" s="266" t="s">
        <v>137</v>
      </c>
    </row>
    <row r="887" s="15" customFormat="1">
      <c r="A887" s="15"/>
      <c r="B887" s="267"/>
      <c r="C887" s="268"/>
      <c r="D887" s="239" t="s">
        <v>150</v>
      </c>
      <c r="E887" s="269" t="s">
        <v>1</v>
      </c>
      <c r="F887" s="270" t="s">
        <v>153</v>
      </c>
      <c r="G887" s="268"/>
      <c r="H887" s="271">
        <v>3.7200000000000002</v>
      </c>
      <c r="I887" s="272"/>
      <c r="J887" s="268"/>
      <c r="K887" s="268"/>
      <c r="L887" s="273"/>
      <c r="M887" s="274"/>
      <c r="N887" s="275"/>
      <c r="O887" s="275"/>
      <c r="P887" s="275"/>
      <c r="Q887" s="275"/>
      <c r="R887" s="275"/>
      <c r="S887" s="275"/>
      <c r="T887" s="276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77" t="s">
        <v>150</v>
      </c>
      <c r="AU887" s="277" t="s">
        <v>82</v>
      </c>
      <c r="AV887" s="15" t="s">
        <v>144</v>
      </c>
      <c r="AW887" s="15" t="s">
        <v>30</v>
      </c>
      <c r="AX887" s="15" t="s">
        <v>80</v>
      </c>
      <c r="AY887" s="277" t="s">
        <v>137</v>
      </c>
    </row>
    <row r="888" s="2" customFormat="1" ht="33" customHeight="1">
      <c r="A888" s="38"/>
      <c r="B888" s="39"/>
      <c r="C888" s="226" t="s">
        <v>958</v>
      </c>
      <c r="D888" s="226" t="s">
        <v>139</v>
      </c>
      <c r="E888" s="227" t="s">
        <v>959</v>
      </c>
      <c r="F888" s="228" t="s">
        <v>960</v>
      </c>
      <c r="G888" s="229" t="s">
        <v>142</v>
      </c>
      <c r="H888" s="230">
        <v>11.326000000000001</v>
      </c>
      <c r="I888" s="231"/>
      <c r="J888" s="232">
        <f>ROUND(I888*H888,2)</f>
        <v>0</v>
      </c>
      <c r="K888" s="228" t="s">
        <v>143</v>
      </c>
      <c r="L888" s="44"/>
      <c r="M888" s="233" t="s">
        <v>1</v>
      </c>
      <c r="N888" s="234" t="s">
        <v>38</v>
      </c>
      <c r="O888" s="91"/>
      <c r="P888" s="235">
        <f>O888*H888</f>
        <v>0</v>
      </c>
      <c r="Q888" s="235">
        <v>0.0109</v>
      </c>
      <c r="R888" s="235">
        <f>Q888*H888</f>
        <v>0.12345340000000001</v>
      </c>
      <c r="S888" s="235">
        <v>0</v>
      </c>
      <c r="T888" s="236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37" t="s">
        <v>262</v>
      </c>
      <c r="AT888" s="237" t="s">
        <v>139</v>
      </c>
      <c r="AU888" s="237" t="s">
        <v>82</v>
      </c>
      <c r="AY888" s="17" t="s">
        <v>137</v>
      </c>
      <c r="BE888" s="238">
        <f>IF(N888="základní",J888,0)</f>
        <v>0</v>
      </c>
      <c r="BF888" s="238">
        <f>IF(N888="snížená",J888,0)</f>
        <v>0</v>
      </c>
      <c r="BG888" s="238">
        <f>IF(N888="zákl. přenesená",J888,0)</f>
        <v>0</v>
      </c>
      <c r="BH888" s="238">
        <f>IF(N888="sníž. přenesená",J888,0)</f>
        <v>0</v>
      </c>
      <c r="BI888" s="238">
        <f>IF(N888="nulová",J888,0)</f>
        <v>0</v>
      </c>
      <c r="BJ888" s="17" t="s">
        <v>80</v>
      </c>
      <c r="BK888" s="238">
        <f>ROUND(I888*H888,2)</f>
        <v>0</v>
      </c>
      <c r="BL888" s="17" t="s">
        <v>262</v>
      </c>
      <c r="BM888" s="237" t="s">
        <v>961</v>
      </c>
    </row>
    <row r="889" s="2" customFormat="1">
      <c r="A889" s="38"/>
      <c r="B889" s="39"/>
      <c r="C889" s="40"/>
      <c r="D889" s="239" t="s">
        <v>146</v>
      </c>
      <c r="E889" s="40"/>
      <c r="F889" s="240" t="s">
        <v>962</v>
      </c>
      <c r="G889" s="40"/>
      <c r="H889" s="40"/>
      <c r="I889" s="241"/>
      <c r="J889" s="40"/>
      <c r="K889" s="40"/>
      <c r="L889" s="44"/>
      <c r="M889" s="242"/>
      <c r="N889" s="243"/>
      <c r="O889" s="91"/>
      <c r="P889" s="91"/>
      <c r="Q889" s="91"/>
      <c r="R889" s="91"/>
      <c r="S889" s="91"/>
      <c r="T889" s="92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T889" s="17" t="s">
        <v>146</v>
      </c>
      <c r="AU889" s="17" t="s">
        <v>82</v>
      </c>
    </row>
    <row r="890" s="2" customFormat="1">
      <c r="A890" s="38"/>
      <c r="B890" s="39"/>
      <c r="C890" s="40"/>
      <c r="D890" s="244" t="s">
        <v>148</v>
      </c>
      <c r="E890" s="40"/>
      <c r="F890" s="245" t="s">
        <v>963</v>
      </c>
      <c r="G890" s="40"/>
      <c r="H890" s="40"/>
      <c r="I890" s="241"/>
      <c r="J890" s="40"/>
      <c r="K890" s="40"/>
      <c r="L890" s="44"/>
      <c r="M890" s="242"/>
      <c r="N890" s="243"/>
      <c r="O890" s="91"/>
      <c r="P890" s="91"/>
      <c r="Q890" s="91"/>
      <c r="R890" s="91"/>
      <c r="S890" s="91"/>
      <c r="T890" s="92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T890" s="17" t="s">
        <v>148</v>
      </c>
      <c r="AU890" s="17" t="s">
        <v>82</v>
      </c>
    </row>
    <row r="891" s="13" customFormat="1">
      <c r="A891" s="13"/>
      <c r="B891" s="246"/>
      <c r="C891" s="247"/>
      <c r="D891" s="239" t="s">
        <v>150</v>
      </c>
      <c r="E891" s="248" t="s">
        <v>1</v>
      </c>
      <c r="F891" s="249" t="s">
        <v>912</v>
      </c>
      <c r="G891" s="247"/>
      <c r="H891" s="248" t="s">
        <v>1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5" t="s">
        <v>150</v>
      </c>
      <c r="AU891" s="255" t="s">
        <v>82</v>
      </c>
      <c r="AV891" s="13" t="s">
        <v>80</v>
      </c>
      <c r="AW891" s="13" t="s">
        <v>30</v>
      </c>
      <c r="AX891" s="13" t="s">
        <v>73</v>
      </c>
      <c r="AY891" s="255" t="s">
        <v>137</v>
      </c>
    </row>
    <row r="892" s="13" customFormat="1">
      <c r="A892" s="13"/>
      <c r="B892" s="246"/>
      <c r="C892" s="247"/>
      <c r="D892" s="239" t="s">
        <v>150</v>
      </c>
      <c r="E892" s="248" t="s">
        <v>1</v>
      </c>
      <c r="F892" s="249" t="s">
        <v>964</v>
      </c>
      <c r="G892" s="247"/>
      <c r="H892" s="248" t="s">
        <v>1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5" t="s">
        <v>150</v>
      </c>
      <c r="AU892" s="255" t="s">
        <v>82</v>
      </c>
      <c r="AV892" s="13" t="s">
        <v>80</v>
      </c>
      <c r="AW892" s="13" t="s">
        <v>30</v>
      </c>
      <c r="AX892" s="13" t="s">
        <v>73</v>
      </c>
      <c r="AY892" s="255" t="s">
        <v>137</v>
      </c>
    </row>
    <row r="893" s="14" customFormat="1">
      <c r="A893" s="14"/>
      <c r="B893" s="256"/>
      <c r="C893" s="257"/>
      <c r="D893" s="239" t="s">
        <v>150</v>
      </c>
      <c r="E893" s="258" t="s">
        <v>1</v>
      </c>
      <c r="F893" s="259" t="s">
        <v>965</v>
      </c>
      <c r="G893" s="257"/>
      <c r="H893" s="260">
        <v>7.0460000000000003</v>
      </c>
      <c r="I893" s="261"/>
      <c r="J893" s="257"/>
      <c r="K893" s="257"/>
      <c r="L893" s="262"/>
      <c r="M893" s="263"/>
      <c r="N893" s="264"/>
      <c r="O893" s="264"/>
      <c r="P893" s="264"/>
      <c r="Q893" s="264"/>
      <c r="R893" s="264"/>
      <c r="S893" s="264"/>
      <c r="T893" s="26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6" t="s">
        <v>150</v>
      </c>
      <c r="AU893" s="266" t="s">
        <v>82</v>
      </c>
      <c r="AV893" s="14" t="s">
        <v>82</v>
      </c>
      <c r="AW893" s="14" t="s">
        <v>30</v>
      </c>
      <c r="AX893" s="14" t="s">
        <v>73</v>
      </c>
      <c r="AY893" s="266" t="s">
        <v>137</v>
      </c>
    </row>
    <row r="894" s="13" customFormat="1">
      <c r="A894" s="13"/>
      <c r="B894" s="246"/>
      <c r="C894" s="247"/>
      <c r="D894" s="239" t="s">
        <v>150</v>
      </c>
      <c r="E894" s="248" t="s">
        <v>1</v>
      </c>
      <c r="F894" s="249" t="s">
        <v>966</v>
      </c>
      <c r="G894" s="247"/>
      <c r="H894" s="248" t="s">
        <v>1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5" t="s">
        <v>150</v>
      </c>
      <c r="AU894" s="255" t="s">
        <v>82</v>
      </c>
      <c r="AV894" s="13" t="s">
        <v>80</v>
      </c>
      <c r="AW894" s="13" t="s">
        <v>30</v>
      </c>
      <c r="AX894" s="13" t="s">
        <v>73</v>
      </c>
      <c r="AY894" s="255" t="s">
        <v>137</v>
      </c>
    </row>
    <row r="895" s="14" customFormat="1">
      <c r="A895" s="14"/>
      <c r="B895" s="256"/>
      <c r="C895" s="257"/>
      <c r="D895" s="239" t="s">
        <v>150</v>
      </c>
      <c r="E895" s="258" t="s">
        <v>1</v>
      </c>
      <c r="F895" s="259" t="s">
        <v>967</v>
      </c>
      <c r="G895" s="257"/>
      <c r="H895" s="260">
        <v>4.2800000000000002</v>
      </c>
      <c r="I895" s="261"/>
      <c r="J895" s="257"/>
      <c r="K895" s="257"/>
      <c r="L895" s="262"/>
      <c r="M895" s="263"/>
      <c r="N895" s="264"/>
      <c r="O895" s="264"/>
      <c r="P895" s="264"/>
      <c r="Q895" s="264"/>
      <c r="R895" s="264"/>
      <c r="S895" s="264"/>
      <c r="T895" s="26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6" t="s">
        <v>150</v>
      </c>
      <c r="AU895" s="266" t="s">
        <v>82</v>
      </c>
      <c r="AV895" s="14" t="s">
        <v>82</v>
      </c>
      <c r="AW895" s="14" t="s">
        <v>30</v>
      </c>
      <c r="AX895" s="14" t="s">
        <v>73</v>
      </c>
      <c r="AY895" s="266" t="s">
        <v>137</v>
      </c>
    </row>
    <row r="896" s="15" customFormat="1">
      <c r="A896" s="15"/>
      <c r="B896" s="267"/>
      <c r="C896" s="268"/>
      <c r="D896" s="239" t="s">
        <v>150</v>
      </c>
      <c r="E896" s="269" t="s">
        <v>1</v>
      </c>
      <c r="F896" s="270" t="s">
        <v>153</v>
      </c>
      <c r="G896" s="268"/>
      <c r="H896" s="271">
        <v>11.326000000000001</v>
      </c>
      <c r="I896" s="272"/>
      <c r="J896" s="268"/>
      <c r="K896" s="268"/>
      <c r="L896" s="273"/>
      <c r="M896" s="274"/>
      <c r="N896" s="275"/>
      <c r="O896" s="275"/>
      <c r="P896" s="275"/>
      <c r="Q896" s="275"/>
      <c r="R896" s="275"/>
      <c r="S896" s="275"/>
      <c r="T896" s="276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T896" s="277" t="s">
        <v>150</v>
      </c>
      <c r="AU896" s="277" t="s">
        <v>82</v>
      </c>
      <c r="AV896" s="15" t="s">
        <v>144</v>
      </c>
      <c r="AW896" s="15" t="s">
        <v>30</v>
      </c>
      <c r="AX896" s="15" t="s">
        <v>80</v>
      </c>
      <c r="AY896" s="277" t="s">
        <v>137</v>
      </c>
    </row>
    <row r="897" s="2" customFormat="1" ht="21.75" customHeight="1">
      <c r="A897" s="38"/>
      <c r="B897" s="39"/>
      <c r="C897" s="226" t="s">
        <v>968</v>
      </c>
      <c r="D897" s="226" t="s">
        <v>139</v>
      </c>
      <c r="E897" s="227" t="s">
        <v>969</v>
      </c>
      <c r="F897" s="228" t="s">
        <v>970</v>
      </c>
      <c r="G897" s="229" t="s">
        <v>185</v>
      </c>
      <c r="H897" s="230">
        <v>34.520000000000003</v>
      </c>
      <c r="I897" s="231"/>
      <c r="J897" s="232">
        <f>ROUND(I897*H897,2)</f>
        <v>0</v>
      </c>
      <c r="K897" s="228" t="s">
        <v>143</v>
      </c>
      <c r="L897" s="44"/>
      <c r="M897" s="233" t="s">
        <v>1</v>
      </c>
      <c r="N897" s="234" t="s">
        <v>38</v>
      </c>
      <c r="O897" s="91"/>
      <c r="P897" s="235">
        <f>O897*H897</f>
        <v>0</v>
      </c>
      <c r="Q897" s="235">
        <v>0.0038</v>
      </c>
      <c r="R897" s="235">
        <f>Q897*H897</f>
        <v>0.13117600000000002</v>
      </c>
      <c r="S897" s="235">
        <v>0</v>
      </c>
      <c r="T897" s="236">
        <f>S897*H897</f>
        <v>0</v>
      </c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R897" s="237" t="s">
        <v>262</v>
      </c>
      <c r="AT897" s="237" t="s">
        <v>139</v>
      </c>
      <c r="AU897" s="237" t="s">
        <v>82</v>
      </c>
      <c r="AY897" s="17" t="s">
        <v>137</v>
      </c>
      <c r="BE897" s="238">
        <f>IF(N897="základní",J897,0)</f>
        <v>0</v>
      </c>
      <c r="BF897" s="238">
        <f>IF(N897="snížená",J897,0)</f>
        <v>0</v>
      </c>
      <c r="BG897" s="238">
        <f>IF(N897="zákl. přenesená",J897,0)</f>
        <v>0</v>
      </c>
      <c r="BH897" s="238">
        <f>IF(N897="sníž. přenesená",J897,0)</f>
        <v>0</v>
      </c>
      <c r="BI897" s="238">
        <f>IF(N897="nulová",J897,0)</f>
        <v>0</v>
      </c>
      <c r="BJ897" s="17" t="s">
        <v>80</v>
      </c>
      <c r="BK897" s="238">
        <f>ROUND(I897*H897,2)</f>
        <v>0</v>
      </c>
      <c r="BL897" s="17" t="s">
        <v>262</v>
      </c>
      <c r="BM897" s="237" t="s">
        <v>971</v>
      </c>
    </row>
    <row r="898" s="2" customFormat="1">
      <c r="A898" s="38"/>
      <c r="B898" s="39"/>
      <c r="C898" s="40"/>
      <c r="D898" s="239" t="s">
        <v>146</v>
      </c>
      <c r="E898" s="40"/>
      <c r="F898" s="240" t="s">
        <v>970</v>
      </c>
      <c r="G898" s="40"/>
      <c r="H898" s="40"/>
      <c r="I898" s="241"/>
      <c r="J898" s="40"/>
      <c r="K898" s="40"/>
      <c r="L898" s="44"/>
      <c r="M898" s="242"/>
      <c r="N898" s="243"/>
      <c r="O898" s="91"/>
      <c r="P898" s="91"/>
      <c r="Q898" s="91"/>
      <c r="R898" s="91"/>
      <c r="S898" s="91"/>
      <c r="T898" s="92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T898" s="17" t="s">
        <v>146</v>
      </c>
      <c r="AU898" s="17" t="s">
        <v>82</v>
      </c>
    </row>
    <row r="899" s="2" customFormat="1">
      <c r="A899" s="38"/>
      <c r="B899" s="39"/>
      <c r="C899" s="40"/>
      <c r="D899" s="244" t="s">
        <v>148</v>
      </c>
      <c r="E899" s="40"/>
      <c r="F899" s="245" t="s">
        <v>972</v>
      </c>
      <c r="G899" s="40"/>
      <c r="H899" s="40"/>
      <c r="I899" s="241"/>
      <c r="J899" s="40"/>
      <c r="K899" s="40"/>
      <c r="L899" s="44"/>
      <c r="M899" s="242"/>
      <c r="N899" s="243"/>
      <c r="O899" s="91"/>
      <c r="P899" s="91"/>
      <c r="Q899" s="91"/>
      <c r="R899" s="91"/>
      <c r="S899" s="91"/>
      <c r="T899" s="92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T899" s="17" t="s">
        <v>148</v>
      </c>
      <c r="AU899" s="17" t="s">
        <v>82</v>
      </c>
    </row>
    <row r="900" s="13" customFormat="1">
      <c r="A900" s="13"/>
      <c r="B900" s="246"/>
      <c r="C900" s="247"/>
      <c r="D900" s="239" t="s">
        <v>150</v>
      </c>
      <c r="E900" s="248" t="s">
        <v>1</v>
      </c>
      <c r="F900" s="249" t="s">
        <v>912</v>
      </c>
      <c r="G900" s="247"/>
      <c r="H900" s="248" t="s">
        <v>1</v>
      </c>
      <c r="I900" s="250"/>
      <c r="J900" s="247"/>
      <c r="K900" s="247"/>
      <c r="L900" s="251"/>
      <c r="M900" s="252"/>
      <c r="N900" s="253"/>
      <c r="O900" s="253"/>
      <c r="P900" s="253"/>
      <c r="Q900" s="253"/>
      <c r="R900" s="253"/>
      <c r="S900" s="253"/>
      <c r="T900" s="25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5" t="s">
        <v>150</v>
      </c>
      <c r="AU900" s="255" t="s">
        <v>82</v>
      </c>
      <c r="AV900" s="13" t="s">
        <v>80</v>
      </c>
      <c r="AW900" s="13" t="s">
        <v>30</v>
      </c>
      <c r="AX900" s="13" t="s">
        <v>73</v>
      </c>
      <c r="AY900" s="255" t="s">
        <v>137</v>
      </c>
    </row>
    <row r="901" s="13" customFormat="1">
      <c r="A901" s="13"/>
      <c r="B901" s="246"/>
      <c r="C901" s="247"/>
      <c r="D901" s="239" t="s">
        <v>150</v>
      </c>
      <c r="E901" s="248" t="s">
        <v>1</v>
      </c>
      <c r="F901" s="249" t="s">
        <v>973</v>
      </c>
      <c r="G901" s="247"/>
      <c r="H901" s="248" t="s">
        <v>1</v>
      </c>
      <c r="I901" s="250"/>
      <c r="J901" s="247"/>
      <c r="K901" s="247"/>
      <c r="L901" s="251"/>
      <c r="M901" s="252"/>
      <c r="N901" s="253"/>
      <c r="O901" s="253"/>
      <c r="P901" s="253"/>
      <c r="Q901" s="253"/>
      <c r="R901" s="253"/>
      <c r="S901" s="253"/>
      <c r="T901" s="25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5" t="s">
        <v>150</v>
      </c>
      <c r="AU901" s="255" t="s">
        <v>82</v>
      </c>
      <c r="AV901" s="13" t="s">
        <v>80</v>
      </c>
      <c r="AW901" s="13" t="s">
        <v>30</v>
      </c>
      <c r="AX901" s="13" t="s">
        <v>73</v>
      </c>
      <c r="AY901" s="255" t="s">
        <v>137</v>
      </c>
    </row>
    <row r="902" s="14" customFormat="1">
      <c r="A902" s="14"/>
      <c r="B902" s="256"/>
      <c r="C902" s="257"/>
      <c r="D902" s="239" t="s">
        <v>150</v>
      </c>
      <c r="E902" s="258" t="s">
        <v>1</v>
      </c>
      <c r="F902" s="259" t="s">
        <v>920</v>
      </c>
      <c r="G902" s="257"/>
      <c r="H902" s="260">
        <v>34.520000000000003</v>
      </c>
      <c r="I902" s="261"/>
      <c r="J902" s="257"/>
      <c r="K902" s="257"/>
      <c r="L902" s="262"/>
      <c r="M902" s="263"/>
      <c r="N902" s="264"/>
      <c r="O902" s="264"/>
      <c r="P902" s="264"/>
      <c r="Q902" s="264"/>
      <c r="R902" s="264"/>
      <c r="S902" s="264"/>
      <c r="T902" s="26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6" t="s">
        <v>150</v>
      </c>
      <c r="AU902" s="266" t="s">
        <v>82</v>
      </c>
      <c r="AV902" s="14" t="s">
        <v>82</v>
      </c>
      <c r="AW902" s="14" t="s">
        <v>30</v>
      </c>
      <c r="AX902" s="14" t="s">
        <v>73</v>
      </c>
      <c r="AY902" s="266" t="s">
        <v>137</v>
      </c>
    </row>
    <row r="903" s="15" customFormat="1">
      <c r="A903" s="15"/>
      <c r="B903" s="267"/>
      <c r="C903" s="268"/>
      <c r="D903" s="239" t="s">
        <v>150</v>
      </c>
      <c r="E903" s="269" t="s">
        <v>1</v>
      </c>
      <c r="F903" s="270" t="s">
        <v>153</v>
      </c>
      <c r="G903" s="268"/>
      <c r="H903" s="271">
        <v>34.520000000000003</v>
      </c>
      <c r="I903" s="272"/>
      <c r="J903" s="268"/>
      <c r="K903" s="268"/>
      <c r="L903" s="273"/>
      <c r="M903" s="274"/>
      <c r="N903" s="275"/>
      <c r="O903" s="275"/>
      <c r="P903" s="275"/>
      <c r="Q903" s="275"/>
      <c r="R903" s="275"/>
      <c r="S903" s="275"/>
      <c r="T903" s="276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7" t="s">
        <v>150</v>
      </c>
      <c r="AU903" s="277" t="s">
        <v>82</v>
      </c>
      <c r="AV903" s="15" t="s">
        <v>144</v>
      </c>
      <c r="AW903" s="15" t="s">
        <v>30</v>
      </c>
      <c r="AX903" s="15" t="s">
        <v>80</v>
      </c>
      <c r="AY903" s="277" t="s">
        <v>137</v>
      </c>
    </row>
    <row r="904" s="2" customFormat="1" ht="24.15" customHeight="1">
      <c r="A904" s="38"/>
      <c r="B904" s="39"/>
      <c r="C904" s="226" t="s">
        <v>974</v>
      </c>
      <c r="D904" s="226" t="s">
        <v>139</v>
      </c>
      <c r="E904" s="227" t="s">
        <v>975</v>
      </c>
      <c r="F904" s="228" t="s">
        <v>976</v>
      </c>
      <c r="G904" s="229" t="s">
        <v>199</v>
      </c>
      <c r="H904" s="230">
        <v>2</v>
      </c>
      <c r="I904" s="231"/>
      <c r="J904" s="232">
        <f>ROUND(I904*H904,2)</f>
        <v>0</v>
      </c>
      <c r="K904" s="228" t="s">
        <v>143</v>
      </c>
      <c r="L904" s="44"/>
      <c r="M904" s="233" t="s">
        <v>1</v>
      </c>
      <c r="N904" s="234" t="s">
        <v>38</v>
      </c>
      <c r="O904" s="91"/>
      <c r="P904" s="235">
        <f>O904*H904</f>
        <v>0</v>
      </c>
      <c r="Q904" s="235">
        <v>0.0035699999999999998</v>
      </c>
      <c r="R904" s="235">
        <f>Q904*H904</f>
        <v>0.0071399999999999996</v>
      </c>
      <c r="S904" s="235">
        <v>0</v>
      </c>
      <c r="T904" s="236">
        <f>S904*H904</f>
        <v>0</v>
      </c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R904" s="237" t="s">
        <v>262</v>
      </c>
      <c r="AT904" s="237" t="s">
        <v>139</v>
      </c>
      <c r="AU904" s="237" t="s">
        <v>82</v>
      </c>
      <c r="AY904" s="17" t="s">
        <v>137</v>
      </c>
      <c r="BE904" s="238">
        <f>IF(N904="základní",J904,0)</f>
        <v>0</v>
      </c>
      <c r="BF904" s="238">
        <f>IF(N904="snížená",J904,0)</f>
        <v>0</v>
      </c>
      <c r="BG904" s="238">
        <f>IF(N904="zákl. přenesená",J904,0)</f>
        <v>0</v>
      </c>
      <c r="BH904" s="238">
        <f>IF(N904="sníž. přenesená",J904,0)</f>
        <v>0</v>
      </c>
      <c r="BI904" s="238">
        <f>IF(N904="nulová",J904,0)</f>
        <v>0</v>
      </c>
      <c r="BJ904" s="17" t="s">
        <v>80</v>
      </c>
      <c r="BK904" s="238">
        <f>ROUND(I904*H904,2)</f>
        <v>0</v>
      </c>
      <c r="BL904" s="17" t="s">
        <v>262</v>
      </c>
      <c r="BM904" s="237" t="s">
        <v>977</v>
      </c>
    </row>
    <row r="905" s="2" customFormat="1">
      <c r="A905" s="38"/>
      <c r="B905" s="39"/>
      <c r="C905" s="40"/>
      <c r="D905" s="239" t="s">
        <v>146</v>
      </c>
      <c r="E905" s="40"/>
      <c r="F905" s="240" t="s">
        <v>976</v>
      </c>
      <c r="G905" s="40"/>
      <c r="H905" s="40"/>
      <c r="I905" s="241"/>
      <c r="J905" s="40"/>
      <c r="K905" s="40"/>
      <c r="L905" s="44"/>
      <c r="M905" s="242"/>
      <c r="N905" s="243"/>
      <c r="O905" s="91"/>
      <c r="P905" s="91"/>
      <c r="Q905" s="91"/>
      <c r="R905" s="91"/>
      <c r="S905" s="91"/>
      <c r="T905" s="92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T905" s="17" t="s">
        <v>146</v>
      </c>
      <c r="AU905" s="17" t="s">
        <v>82</v>
      </c>
    </row>
    <row r="906" s="2" customFormat="1">
      <c r="A906" s="38"/>
      <c r="B906" s="39"/>
      <c r="C906" s="40"/>
      <c r="D906" s="244" t="s">
        <v>148</v>
      </c>
      <c r="E906" s="40"/>
      <c r="F906" s="245" t="s">
        <v>978</v>
      </c>
      <c r="G906" s="40"/>
      <c r="H906" s="40"/>
      <c r="I906" s="241"/>
      <c r="J906" s="40"/>
      <c r="K906" s="40"/>
      <c r="L906" s="44"/>
      <c r="M906" s="242"/>
      <c r="N906" s="243"/>
      <c r="O906" s="91"/>
      <c r="P906" s="91"/>
      <c r="Q906" s="91"/>
      <c r="R906" s="91"/>
      <c r="S906" s="91"/>
      <c r="T906" s="92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T906" s="17" t="s">
        <v>148</v>
      </c>
      <c r="AU906" s="17" t="s">
        <v>82</v>
      </c>
    </row>
    <row r="907" s="14" customFormat="1">
      <c r="A907" s="14"/>
      <c r="B907" s="256"/>
      <c r="C907" s="257"/>
      <c r="D907" s="239" t="s">
        <v>150</v>
      </c>
      <c r="E907" s="258" t="s">
        <v>1</v>
      </c>
      <c r="F907" s="259" t="s">
        <v>82</v>
      </c>
      <c r="G907" s="257"/>
      <c r="H907" s="260">
        <v>2</v>
      </c>
      <c r="I907" s="261"/>
      <c r="J907" s="257"/>
      <c r="K907" s="257"/>
      <c r="L907" s="262"/>
      <c r="M907" s="263"/>
      <c r="N907" s="264"/>
      <c r="O907" s="264"/>
      <c r="P907" s="264"/>
      <c r="Q907" s="264"/>
      <c r="R907" s="264"/>
      <c r="S907" s="264"/>
      <c r="T907" s="26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6" t="s">
        <v>150</v>
      </c>
      <c r="AU907" s="266" t="s">
        <v>82</v>
      </c>
      <c r="AV907" s="14" t="s">
        <v>82</v>
      </c>
      <c r="AW907" s="14" t="s">
        <v>30</v>
      </c>
      <c r="AX907" s="14" t="s">
        <v>73</v>
      </c>
      <c r="AY907" s="266" t="s">
        <v>137</v>
      </c>
    </row>
    <row r="908" s="15" customFormat="1">
      <c r="A908" s="15"/>
      <c r="B908" s="267"/>
      <c r="C908" s="268"/>
      <c r="D908" s="239" t="s">
        <v>150</v>
      </c>
      <c r="E908" s="269" t="s">
        <v>1</v>
      </c>
      <c r="F908" s="270" t="s">
        <v>153</v>
      </c>
      <c r="G908" s="268"/>
      <c r="H908" s="271">
        <v>2</v>
      </c>
      <c r="I908" s="272"/>
      <c r="J908" s="268"/>
      <c r="K908" s="268"/>
      <c r="L908" s="273"/>
      <c r="M908" s="274"/>
      <c r="N908" s="275"/>
      <c r="O908" s="275"/>
      <c r="P908" s="275"/>
      <c r="Q908" s="275"/>
      <c r="R908" s="275"/>
      <c r="S908" s="275"/>
      <c r="T908" s="276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77" t="s">
        <v>150</v>
      </c>
      <c r="AU908" s="277" t="s">
        <v>82</v>
      </c>
      <c r="AV908" s="15" t="s">
        <v>144</v>
      </c>
      <c r="AW908" s="15" t="s">
        <v>30</v>
      </c>
      <c r="AX908" s="15" t="s">
        <v>80</v>
      </c>
      <c r="AY908" s="277" t="s">
        <v>137</v>
      </c>
    </row>
    <row r="909" s="2" customFormat="1" ht="24.15" customHeight="1">
      <c r="A909" s="38"/>
      <c r="B909" s="39"/>
      <c r="C909" s="226" t="s">
        <v>979</v>
      </c>
      <c r="D909" s="226" t="s">
        <v>139</v>
      </c>
      <c r="E909" s="227" t="s">
        <v>980</v>
      </c>
      <c r="F909" s="228" t="s">
        <v>981</v>
      </c>
      <c r="G909" s="229" t="s">
        <v>185</v>
      </c>
      <c r="H909" s="230">
        <v>23.34</v>
      </c>
      <c r="I909" s="231"/>
      <c r="J909" s="232">
        <f>ROUND(I909*H909,2)</f>
        <v>0</v>
      </c>
      <c r="K909" s="228" t="s">
        <v>143</v>
      </c>
      <c r="L909" s="44"/>
      <c r="M909" s="233" t="s">
        <v>1</v>
      </c>
      <c r="N909" s="234" t="s">
        <v>38</v>
      </c>
      <c r="O909" s="91"/>
      <c r="P909" s="235">
        <f>O909*H909</f>
        <v>0</v>
      </c>
      <c r="Q909" s="235">
        <v>0.00313</v>
      </c>
      <c r="R909" s="235">
        <f>Q909*H909</f>
        <v>0.0730542</v>
      </c>
      <c r="S909" s="235">
        <v>0</v>
      </c>
      <c r="T909" s="236">
        <f>S909*H909</f>
        <v>0</v>
      </c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R909" s="237" t="s">
        <v>262</v>
      </c>
      <c r="AT909" s="237" t="s">
        <v>139</v>
      </c>
      <c r="AU909" s="237" t="s">
        <v>82</v>
      </c>
      <c r="AY909" s="17" t="s">
        <v>137</v>
      </c>
      <c r="BE909" s="238">
        <f>IF(N909="základní",J909,0)</f>
        <v>0</v>
      </c>
      <c r="BF909" s="238">
        <f>IF(N909="snížená",J909,0)</f>
        <v>0</v>
      </c>
      <c r="BG909" s="238">
        <f>IF(N909="zákl. přenesená",J909,0)</f>
        <v>0</v>
      </c>
      <c r="BH909" s="238">
        <f>IF(N909="sníž. přenesená",J909,0)</f>
        <v>0</v>
      </c>
      <c r="BI909" s="238">
        <f>IF(N909="nulová",J909,0)</f>
        <v>0</v>
      </c>
      <c r="BJ909" s="17" t="s">
        <v>80</v>
      </c>
      <c r="BK909" s="238">
        <f>ROUND(I909*H909,2)</f>
        <v>0</v>
      </c>
      <c r="BL909" s="17" t="s">
        <v>262</v>
      </c>
      <c r="BM909" s="237" t="s">
        <v>982</v>
      </c>
    </row>
    <row r="910" s="2" customFormat="1">
      <c r="A910" s="38"/>
      <c r="B910" s="39"/>
      <c r="C910" s="40"/>
      <c r="D910" s="239" t="s">
        <v>146</v>
      </c>
      <c r="E910" s="40"/>
      <c r="F910" s="240" t="s">
        <v>981</v>
      </c>
      <c r="G910" s="40"/>
      <c r="H910" s="40"/>
      <c r="I910" s="241"/>
      <c r="J910" s="40"/>
      <c r="K910" s="40"/>
      <c r="L910" s="44"/>
      <c r="M910" s="242"/>
      <c r="N910" s="243"/>
      <c r="O910" s="91"/>
      <c r="P910" s="91"/>
      <c r="Q910" s="91"/>
      <c r="R910" s="91"/>
      <c r="S910" s="91"/>
      <c r="T910" s="92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T910" s="17" t="s">
        <v>146</v>
      </c>
      <c r="AU910" s="17" t="s">
        <v>82</v>
      </c>
    </row>
    <row r="911" s="2" customFormat="1">
      <c r="A911" s="38"/>
      <c r="B911" s="39"/>
      <c r="C911" s="40"/>
      <c r="D911" s="244" t="s">
        <v>148</v>
      </c>
      <c r="E911" s="40"/>
      <c r="F911" s="245" t="s">
        <v>983</v>
      </c>
      <c r="G911" s="40"/>
      <c r="H911" s="40"/>
      <c r="I911" s="241"/>
      <c r="J911" s="40"/>
      <c r="K911" s="40"/>
      <c r="L911" s="44"/>
      <c r="M911" s="242"/>
      <c r="N911" s="243"/>
      <c r="O911" s="91"/>
      <c r="P911" s="91"/>
      <c r="Q911" s="91"/>
      <c r="R911" s="91"/>
      <c r="S911" s="91"/>
      <c r="T911" s="92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T911" s="17" t="s">
        <v>148</v>
      </c>
      <c r="AU911" s="17" t="s">
        <v>82</v>
      </c>
    </row>
    <row r="912" s="13" customFormat="1">
      <c r="A912" s="13"/>
      <c r="B912" s="246"/>
      <c r="C912" s="247"/>
      <c r="D912" s="239" t="s">
        <v>150</v>
      </c>
      <c r="E912" s="248" t="s">
        <v>1</v>
      </c>
      <c r="F912" s="249" t="s">
        <v>912</v>
      </c>
      <c r="G912" s="247"/>
      <c r="H912" s="248" t="s">
        <v>1</v>
      </c>
      <c r="I912" s="250"/>
      <c r="J912" s="247"/>
      <c r="K912" s="247"/>
      <c r="L912" s="251"/>
      <c r="M912" s="252"/>
      <c r="N912" s="253"/>
      <c r="O912" s="253"/>
      <c r="P912" s="253"/>
      <c r="Q912" s="253"/>
      <c r="R912" s="253"/>
      <c r="S912" s="253"/>
      <c r="T912" s="25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5" t="s">
        <v>150</v>
      </c>
      <c r="AU912" s="255" t="s">
        <v>82</v>
      </c>
      <c r="AV912" s="13" t="s">
        <v>80</v>
      </c>
      <c r="AW912" s="13" t="s">
        <v>30</v>
      </c>
      <c r="AX912" s="13" t="s">
        <v>73</v>
      </c>
      <c r="AY912" s="255" t="s">
        <v>137</v>
      </c>
    </row>
    <row r="913" s="13" customFormat="1">
      <c r="A913" s="13"/>
      <c r="B913" s="246"/>
      <c r="C913" s="247"/>
      <c r="D913" s="239" t="s">
        <v>150</v>
      </c>
      <c r="E913" s="248" t="s">
        <v>1</v>
      </c>
      <c r="F913" s="249" t="s">
        <v>984</v>
      </c>
      <c r="G913" s="247"/>
      <c r="H913" s="248" t="s">
        <v>1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5" t="s">
        <v>150</v>
      </c>
      <c r="AU913" s="255" t="s">
        <v>82</v>
      </c>
      <c r="AV913" s="13" t="s">
        <v>80</v>
      </c>
      <c r="AW913" s="13" t="s">
        <v>30</v>
      </c>
      <c r="AX913" s="13" t="s">
        <v>73</v>
      </c>
      <c r="AY913" s="255" t="s">
        <v>137</v>
      </c>
    </row>
    <row r="914" s="14" customFormat="1">
      <c r="A914" s="14"/>
      <c r="B914" s="256"/>
      <c r="C914" s="257"/>
      <c r="D914" s="239" t="s">
        <v>150</v>
      </c>
      <c r="E914" s="258" t="s">
        <v>1</v>
      </c>
      <c r="F914" s="259" t="s">
        <v>927</v>
      </c>
      <c r="G914" s="257"/>
      <c r="H914" s="260">
        <v>23.34</v>
      </c>
      <c r="I914" s="261"/>
      <c r="J914" s="257"/>
      <c r="K914" s="257"/>
      <c r="L914" s="262"/>
      <c r="M914" s="263"/>
      <c r="N914" s="264"/>
      <c r="O914" s="264"/>
      <c r="P914" s="264"/>
      <c r="Q914" s="264"/>
      <c r="R914" s="264"/>
      <c r="S914" s="264"/>
      <c r="T914" s="26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6" t="s">
        <v>150</v>
      </c>
      <c r="AU914" s="266" t="s">
        <v>82</v>
      </c>
      <c r="AV914" s="14" t="s">
        <v>82</v>
      </c>
      <c r="AW914" s="14" t="s">
        <v>30</v>
      </c>
      <c r="AX914" s="14" t="s">
        <v>73</v>
      </c>
      <c r="AY914" s="266" t="s">
        <v>137</v>
      </c>
    </row>
    <row r="915" s="15" customFormat="1">
      <c r="A915" s="15"/>
      <c r="B915" s="267"/>
      <c r="C915" s="268"/>
      <c r="D915" s="239" t="s">
        <v>150</v>
      </c>
      <c r="E915" s="269" t="s">
        <v>1</v>
      </c>
      <c r="F915" s="270" t="s">
        <v>153</v>
      </c>
      <c r="G915" s="268"/>
      <c r="H915" s="271">
        <v>23.34</v>
      </c>
      <c r="I915" s="272"/>
      <c r="J915" s="268"/>
      <c r="K915" s="268"/>
      <c r="L915" s="273"/>
      <c r="M915" s="274"/>
      <c r="N915" s="275"/>
      <c r="O915" s="275"/>
      <c r="P915" s="275"/>
      <c r="Q915" s="275"/>
      <c r="R915" s="275"/>
      <c r="S915" s="275"/>
      <c r="T915" s="276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77" t="s">
        <v>150</v>
      </c>
      <c r="AU915" s="277" t="s">
        <v>82</v>
      </c>
      <c r="AV915" s="15" t="s">
        <v>144</v>
      </c>
      <c r="AW915" s="15" t="s">
        <v>30</v>
      </c>
      <c r="AX915" s="15" t="s">
        <v>80</v>
      </c>
      <c r="AY915" s="277" t="s">
        <v>137</v>
      </c>
    </row>
    <row r="916" s="2" customFormat="1" ht="24.15" customHeight="1">
      <c r="A916" s="38"/>
      <c r="B916" s="39"/>
      <c r="C916" s="226" t="s">
        <v>985</v>
      </c>
      <c r="D916" s="226" t="s">
        <v>139</v>
      </c>
      <c r="E916" s="227" t="s">
        <v>986</v>
      </c>
      <c r="F916" s="228" t="s">
        <v>987</v>
      </c>
      <c r="G916" s="229" t="s">
        <v>169</v>
      </c>
      <c r="H916" s="230">
        <v>0.53600000000000003</v>
      </c>
      <c r="I916" s="231"/>
      <c r="J916" s="232">
        <f>ROUND(I916*H916,2)</f>
        <v>0</v>
      </c>
      <c r="K916" s="228" t="s">
        <v>143</v>
      </c>
      <c r="L916" s="44"/>
      <c r="M916" s="233" t="s">
        <v>1</v>
      </c>
      <c r="N916" s="234" t="s">
        <v>38</v>
      </c>
      <c r="O916" s="91"/>
      <c r="P916" s="235">
        <f>O916*H916</f>
        <v>0</v>
      </c>
      <c r="Q916" s="235">
        <v>0</v>
      </c>
      <c r="R916" s="235">
        <f>Q916*H916</f>
        <v>0</v>
      </c>
      <c r="S916" s="235">
        <v>0</v>
      </c>
      <c r="T916" s="236">
        <f>S916*H916</f>
        <v>0</v>
      </c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R916" s="237" t="s">
        <v>262</v>
      </c>
      <c r="AT916" s="237" t="s">
        <v>139</v>
      </c>
      <c r="AU916" s="237" t="s">
        <v>82</v>
      </c>
      <c r="AY916" s="17" t="s">
        <v>137</v>
      </c>
      <c r="BE916" s="238">
        <f>IF(N916="základní",J916,0)</f>
        <v>0</v>
      </c>
      <c r="BF916" s="238">
        <f>IF(N916="snížená",J916,0)</f>
        <v>0</v>
      </c>
      <c r="BG916" s="238">
        <f>IF(N916="zákl. přenesená",J916,0)</f>
        <v>0</v>
      </c>
      <c r="BH916" s="238">
        <f>IF(N916="sníž. přenesená",J916,0)</f>
        <v>0</v>
      </c>
      <c r="BI916" s="238">
        <f>IF(N916="nulová",J916,0)</f>
        <v>0</v>
      </c>
      <c r="BJ916" s="17" t="s">
        <v>80</v>
      </c>
      <c r="BK916" s="238">
        <f>ROUND(I916*H916,2)</f>
        <v>0</v>
      </c>
      <c r="BL916" s="17" t="s">
        <v>262</v>
      </c>
      <c r="BM916" s="237" t="s">
        <v>988</v>
      </c>
    </row>
    <row r="917" s="2" customFormat="1">
      <c r="A917" s="38"/>
      <c r="B917" s="39"/>
      <c r="C917" s="40"/>
      <c r="D917" s="239" t="s">
        <v>146</v>
      </c>
      <c r="E917" s="40"/>
      <c r="F917" s="240" t="s">
        <v>989</v>
      </c>
      <c r="G917" s="40"/>
      <c r="H917" s="40"/>
      <c r="I917" s="241"/>
      <c r="J917" s="40"/>
      <c r="K917" s="40"/>
      <c r="L917" s="44"/>
      <c r="M917" s="242"/>
      <c r="N917" s="243"/>
      <c r="O917" s="91"/>
      <c r="P917" s="91"/>
      <c r="Q917" s="91"/>
      <c r="R917" s="91"/>
      <c r="S917" s="91"/>
      <c r="T917" s="92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T917" s="17" t="s">
        <v>146</v>
      </c>
      <c r="AU917" s="17" t="s">
        <v>82</v>
      </c>
    </row>
    <row r="918" s="2" customFormat="1">
      <c r="A918" s="38"/>
      <c r="B918" s="39"/>
      <c r="C918" s="40"/>
      <c r="D918" s="244" t="s">
        <v>148</v>
      </c>
      <c r="E918" s="40"/>
      <c r="F918" s="245" t="s">
        <v>990</v>
      </c>
      <c r="G918" s="40"/>
      <c r="H918" s="40"/>
      <c r="I918" s="241"/>
      <c r="J918" s="40"/>
      <c r="K918" s="40"/>
      <c r="L918" s="44"/>
      <c r="M918" s="242"/>
      <c r="N918" s="243"/>
      <c r="O918" s="91"/>
      <c r="P918" s="91"/>
      <c r="Q918" s="91"/>
      <c r="R918" s="91"/>
      <c r="S918" s="91"/>
      <c r="T918" s="92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T918" s="17" t="s">
        <v>148</v>
      </c>
      <c r="AU918" s="17" t="s">
        <v>82</v>
      </c>
    </row>
    <row r="919" s="12" customFormat="1" ht="22.8" customHeight="1">
      <c r="A919" s="12"/>
      <c r="B919" s="210"/>
      <c r="C919" s="211"/>
      <c r="D919" s="212" t="s">
        <v>72</v>
      </c>
      <c r="E919" s="224" t="s">
        <v>991</v>
      </c>
      <c r="F919" s="224" t="s">
        <v>992</v>
      </c>
      <c r="G919" s="211"/>
      <c r="H919" s="211"/>
      <c r="I919" s="214"/>
      <c r="J919" s="225">
        <f>BK919</f>
        <v>0</v>
      </c>
      <c r="K919" s="211"/>
      <c r="L919" s="216"/>
      <c r="M919" s="217"/>
      <c r="N919" s="218"/>
      <c r="O919" s="218"/>
      <c r="P919" s="219">
        <f>SUM(P920:P994)</f>
        <v>0</v>
      </c>
      <c r="Q919" s="218"/>
      <c r="R919" s="219">
        <f>SUM(R920:R994)</f>
        <v>25.115490000000001</v>
      </c>
      <c r="S919" s="218"/>
      <c r="T919" s="220">
        <f>SUM(T920:T994)</f>
        <v>24.451360000000001</v>
      </c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R919" s="221" t="s">
        <v>82</v>
      </c>
      <c r="AT919" s="222" t="s">
        <v>72</v>
      </c>
      <c r="AU919" s="222" t="s">
        <v>80</v>
      </c>
      <c r="AY919" s="221" t="s">
        <v>137</v>
      </c>
      <c r="BK919" s="223">
        <f>SUM(BK920:BK994)</f>
        <v>0</v>
      </c>
    </row>
    <row r="920" s="2" customFormat="1" ht="16.5" customHeight="1">
      <c r="A920" s="38"/>
      <c r="B920" s="39"/>
      <c r="C920" s="226" t="s">
        <v>993</v>
      </c>
      <c r="D920" s="226" t="s">
        <v>139</v>
      </c>
      <c r="E920" s="227" t="s">
        <v>994</v>
      </c>
      <c r="F920" s="228" t="s">
        <v>995</v>
      </c>
      <c r="G920" s="229" t="s">
        <v>142</v>
      </c>
      <c r="H920" s="230">
        <v>45</v>
      </c>
      <c r="I920" s="231"/>
      <c r="J920" s="232">
        <f>ROUND(I920*H920,2)</f>
        <v>0</v>
      </c>
      <c r="K920" s="228" t="s">
        <v>143</v>
      </c>
      <c r="L920" s="44"/>
      <c r="M920" s="233" t="s">
        <v>1</v>
      </c>
      <c r="N920" s="234" t="s">
        <v>38</v>
      </c>
      <c r="O920" s="91"/>
      <c r="P920" s="235">
        <f>O920*H920</f>
        <v>0</v>
      </c>
      <c r="Q920" s="235">
        <v>0</v>
      </c>
      <c r="R920" s="235">
        <f>Q920*H920</f>
        <v>0</v>
      </c>
      <c r="S920" s="235">
        <v>0</v>
      </c>
      <c r="T920" s="236">
        <f>S920*H920</f>
        <v>0</v>
      </c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R920" s="237" t="s">
        <v>262</v>
      </c>
      <c r="AT920" s="237" t="s">
        <v>139</v>
      </c>
      <c r="AU920" s="237" t="s">
        <v>82</v>
      </c>
      <c r="AY920" s="17" t="s">
        <v>137</v>
      </c>
      <c r="BE920" s="238">
        <f>IF(N920="základní",J920,0)</f>
        <v>0</v>
      </c>
      <c r="BF920" s="238">
        <f>IF(N920="snížená",J920,0)</f>
        <v>0</v>
      </c>
      <c r="BG920" s="238">
        <f>IF(N920="zákl. přenesená",J920,0)</f>
        <v>0</v>
      </c>
      <c r="BH920" s="238">
        <f>IF(N920="sníž. přenesená",J920,0)</f>
        <v>0</v>
      </c>
      <c r="BI920" s="238">
        <f>IF(N920="nulová",J920,0)</f>
        <v>0</v>
      </c>
      <c r="BJ920" s="17" t="s">
        <v>80</v>
      </c>
      <c r="BK920" s="238">
        <f>ROUND(I920*H920,2)</f>
        <v>0</v>
      </c>
      <c r="BL920" s="17" t="s">
        <v>262</v>
      </c>
      <c r="BM920" s="237" t="s">
        <v>996</v>
      </c>
    </row>
    <row r="921" s="2" customFormat="1">
      <c r="A921" s="38"/>
      <c r="B921" s="39"/>
      <c r="C921" s="40"/>
      <c r="D921" s="239" t="s">
        <v>146</v>
      </c>
      <c r="E921" s="40"/>
      <c r="F921" s="240" t="s">
        <v>997</v>
      </c>
      <c r="G921" s="40"/>
      <c r="H921" s="40"/>
      <c r="I921" s="241"/>
      <c r="J921" s="40"/>
      <c r="K921" s="40"/>
      <c r="L921" s="44"/>
      <c r="M921" s="242"/>
      <c r="N921" s="243"/>
      <c r="O921" s="91"/>
      <c r="P921" s="91"/>
      <c r="Q921" s="91"/>
      <c r="R921" s="91"/>
      <c r="S921" s="91"/>
      <c r="T921" s="92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T921" s="17" t="s">
        <v>146</v>
      </c>
      <c r="AU921" s="17" t="s">
        <v>82</v>
      </c>
    </row>
    <row r="922" s="2" customFormat="1">
      <c r="A922" s="38"/>
      <c r="B922" s="39"/>
      <c r="C922" s="40"/>
      <c r="D922" s="244" t="s">
        <v>148</v>
      </c>
      <c r="E922" s="40"/>
      <c r="F922" s="245" t="s">
        <v>998</v>
      </c>
      <c r="G922" s="40"/>
      <c r="H922" s="40"/>
      <c r="I922" s="241"/>
      <c r="J922" s="40"/>
      <c r="K922" s="40"/>
      <c r="L922" s="44"/>
      <c r="M922" s="242"/>
      <c r="N922" s="243"/>
      <c r="O922" s="91"/>
      <c r="P922" s="91"/>
      <c r="Q922" s="91"/>
      <c r="R922" s="91"/>
      <c r="S922" s="91"/>
      <c r="T922" s="92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T922" s="17" t="s">
        <v>148</v>
      </c>
      <c r="AU922" s="17" t="s">
        <v>82</v>
      </c>
    </row>
    <row r="923" s="13" customFormat="1">
      <c r="A923" s="13"/>
      <c r="B923" s="246"/>
      <c r="C923" s="247"/>
      <c r="D923" s="239" t="s">
        <v>150</v>
      </c>
      <c r="E923" s="248" t="s">
        <v>1</v>
      </c>
      <c r="F923" s="249" t="s">
        <v>999</v>
      </c>
      <c r="G923" s="247"/>
      <c r="H923" s="248" t="s">
        <v>1</v>
      </c>
      <c r="I923" s="250"/>
      <c r="J923" s="247"/>
      <c r="K923" s="247"/>
      <c r="L923" s="251"/>
      <c r="M923" s="252"/>
      <c r="N923" s="253"/>
      <c r="O923" s="253"/>
      <c r="P923" s="253"/>
      <c r="Q923" s="253"/>
      <c r="R923" s="253"/>
      <c r="S923" s="253"/>
      <c r="T923" s="25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5" t="s">
        <v>150</v>
      </c>
      <c r="AU923" s="255" t="s">
        <v>82</v>
      </c>
      <c r="AV923" s="13" t="s">
        <v>80</v>
      </c>
      <c r="AW923" s="13" t="s">
        <v>30</v>
      </c>
      <c r="AX923" s="13" t="s">
        <v>73</v>
      </c>
      <c r="AY923" s="255" t="s">
        <v>137</v>
      </c>
    </row>
    <row r="924" s="14" customFormat="1">
      <c r="A924" s="14"/>
      <c r="B924" s="256"/>
      <c r="C924" s="257"/>
      <c r="D924" s="239" t="s">
        <v>150</v>
      </c>
      <c r="E924" s="258" t="s">
        <v>1</v>
      </c>
      <c r="F924" s="259" t="s">
        <v>1000</v>
      </c>
      <c r="G924" s="257"/>
      <c r="H924" s="260">
        <v>45</v>
      </c>
      <c r="I924" s="261"/>
      <c r="J924" s="257"/>
      <c r="K924" s="257"/>
      <c r="L924" s="262"/>
      <c r="M924" s="263"/>
      <c r="N924" s="264"/>
      <c r="O924" s="264"/>
      <c r="P924" s="264"/>
      <c r="Q924" s="264"/>
      <c r="R924" s="264"/>
      <c r="S924" s="264"/>
      <c r="T924" s="26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6" t="s">
        <v>150</v>
      </c>
      <c r="AU924" s="266" t="s">
        <v>82</v>
      </c>
      <c r="AV924" s="14" t="s">
        <v>82</v>
      </c>
      <c r="AW924" s="14" t="s">
        <v>30</v>
      </c>
      <c r="AX924" s="14" t="s">
        <v>73</v>
      </c>
      <c r="AY924" s="266" t="s">
        <v>137</v>
      </c>
    </row>
    <row r="925" s="15" customFormat="1">
      <c r="A925" s="15"/>
      <c r="B925" s="267"/>
      <c r="C925" s="268"/>
      <c r="D925" s="239" t="s">
        <v>150</v>
      </c>
      <c r="E925" s="269" t="s">
        <v>1</v>
      </c>
      <c r="F925" s="270" t="s">
        <v>153</v>
      </c>
      <c r="G925" s="268"/>
      <c r="H925" s="271">
        <v>45</v>
      </c>
      <c r="I925" s="272"/>
      <c r="J925" s="268"/>
      <c r="K925" s="268"/>
      <c r="L925" s="273"/>
      <c r="M925" s="274"/>
      <c r="N925" s="275"/>
      <c r="O925" s="275"/>
      <c r="P925" s="275"/>
      <c r="Q925" s="275"/>
      <c r="R925" s="275"/>
      <c r="S925" s="275"/>
      <c r="T925" s="276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7" t="s">
        <v>150</v>
      </c>
      <c r="AU925" s="277" t="s">
        <v>82</v>
      </c>
      <c r="AV925" s="15" t="s">
        <v>144</v>
      </c>
      <c r="AW925" s="15" t="s">
        <v>30</v>
      </c>
      <c r="AX925" s="15" t="s">
        <v>80</v>
      </c>
      <c r="AY925" s="277" t="s">
        <v>137</v>
      </c>
    </row>
    <row r="926" s="2" customFormat="1" ht="16.5" customHeight="1">
      <c r="A926" s="38"/>
      <c r="B926" s="39"/>
      <c r="C926" s="278" t="s">
        <v>1001</v>
      </c>
      <c r="D926" s="278" t="s">
        <v>166</v>
      </c>
      <c r="E926" s="279" t="s">
        <v>1002</v>
      </c>
      <c r="F926" s="280" t="s">
        <v>1003</v>
      </c>
      <c r="G926" s="281" t="s">
        <v>199</v>
      </c>
      <c r="H926" s="282">
        <v>324</v>
      </c>
      <c r="I926" s="283"/>
      <c r="J926" s="284">
        <f>ROUND(I926*H926,2)</f>
        <v>0</v>
      </c>
      <c r="K926" s="280" t="s">
        <v>143</v>
      </c>
      <c r="L926" s="285"/>
      <c r="M926" s="286" t="s">
        <v>1</v>
      </c>
      <c r="N926" s="287" t="s">
        <v>38</v>
      </c>
      <c r="O926" s="91"/>
      <c r="P926" s="235">
        <f>O926*H926</f>
        <v>0</v>
      </c>
      <c r="Q926" s="235">
        <v>0.0016999999999999999</v>
      </c>
      <c r="R926" s="235">
        <f>Q926*H926</f>
        <v>0.55079999999999996</v>
      </c>
      <c r="S926" s="235">
        <v>0</v>
      </c>
      <c r="T926" s="236">
        <f>S926*H926</f>
        <v>0</v>
      </c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R926" s="237" t="s">
        <v>383</v>
      </c>
      <c r="AT926" s="237" t="s">
        <v>166</v>
      </c>
      <c r="AU926" s="237" t="s">
        <v>82</v>
      </c>
      <c r="AY926" s="17" t="s">
        <v>137</v>
      </c>
      <c r="BE926" s="238">
        <f>IF(N926="základní",J926,0)</f>
        <v>0</v>
      </c>
      <c r="BF926" s="238">
        <f>IF(N926="snížená",J926,0)</f>
        <v>0</v>
      </c>
      <c r="BG926" s="238">
        <f>IF(N926="zákl. přenesená",J926,0)</f>
        <v>0</v>
      </c>
      <c r="BH926" s="238">
        <f>IF(N926="sníž. přenesená",J926,0)</f>
        <v>0</v>
      </c>
      <c r="BI926" s="238">
        <f>IF(N926="nulová",J926,0)</f>
        <v>0</v>
      </c>
      <c r="BJ926" s="17" t="s">
        <v>80</v>
      </c>
      <c r="BK926" s="238">
        <f>ROUND(I926*H926,2)</f>
        <v>0</v>
      </c>
      <c r="BL926" s="17" t="s">
        <v>262</v>
      </c>
      <c r="BM926" s="237" t="s">
        <v>1004</v>
      </c>
    </row>
    <row r="927" s="2" customFormat="1">
      <c r="A927" s="38"/>
      <c r="B927" s="39"/>
      <c r="C927" s="40"/>
      <c r="D927" s="239" t="s">
        <v>146</v>
      </c>
      <c r="E927" s="40"/>
      <c r="F927" s="240" t="s">
        <v>1003</v>
      </c>
      <c r="G927" s="40"/>
      <c r="H927" s="40"/>
      <c r="I927" s="241"/>
      <c r="J927" s="40"/>
      <c r="K927" s="40"/>
      <c r="L927" s="44"/>
      <c r="M927" s="242"/>
      <c r="N927" s="243"/>
      <c r="O927" s="91"/>
      <c r="P927" s="91"/>
      <c r="Q927" s="91"/>
      <c r="R927" s="91"/>
      <c r="S927" s="91"/>
      <c r="T927" s="92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T927" s="17" t="s">
        <v>146</v>
      </c>
      <c r="AU927" s="17" t="s">
        <v>82</v>
      </c>
    </row>
    <row r="928" s="13" customFormat="1">
      <c r="A928" s="13"/>
      <c r="B928" s="246"/>
      <c r="C928" s="247"/>
      <c r="D928" s="239" t="s">
        <v>150</v>
      </c>
      <c r="E928" s="248" t="s">
        <v>1</v>
      </c>
      <c r="F928" s="249" t="s">
        <v>1005</v>
      </c>
      <c r="G928" s="247"/>
      <c r="H928" s="248" t="s">
        <v>1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5" t="s">
        <v>150</v>
      </c>
      <c r="AU928" s="255" t="s">
        <v>82</v>
      </c>
      <c r="AV928" s="13" t="s">
        <v>80</v>
      </c>
      <c r="AW928" s="13" t="s">
        <v>30</v>
      </c>
      <c r="AX928" s="13" t="s">
        <v>73</v>
      </c>
      <c r="AY928" s="255" t="s">
        <v>137</v>
      </c>
    </row>
    <row r="929" s="13" customFormat="1">
      <c r="A929" s="13"/>
      <c r="B929" s="246"/>
      <c r="C929" s="247"/>
      <c r="D929" s="239" t="s">
        <v>150</v>
      </c>
      <c r="E929" s="248" t="s">
        <v>1</v>
      </c>
      <c r="F929" s="249" t="s">
        <v>1006</v>
      </c>
      <c r="G929" s="247"/>
      <c r="H929" s="248" t="s">
        <v>1</v>
      </c>
      <c r="I929" s="250"/>
      <c r="J929" s="247"/>
      <c r="K929" s="247"/>
      <c r="L929" s="251"/>
      <c r="M929" s="252"/>
      <c r="N929" s="253"/>
      <c r="O929" s="253"/>
      <c r="P929" s="253"/>
      <c r="Q929" s="253"/>
      <c r="R929" s="253"/>
      <c r="S929" s="253"/>
      <c r="T929" s="25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5" t="s">
        <v>150</v>
      </c>
      <c r="AU929" s="255" t="s">
        <v>82</v>
      </c>
      <c r="AV929" s="13" t="s">
        <v>80</v>
      </c>
      <c r="AW929" s="13" t="s">
        <v>30</v>
      </c>
      <c r="AX929" s="13" t="s">
        <v>73</v>
      </c>
      <c r="AY929" s="255" t="s">
        <v>137</v>
      </c>
    </row>
    <row r="930" s="14" customFormat="1">
      <c r="A930" s="14"/>
      <c r="B930" s="256"/>
      <c r="C930" s="257"/>
      <c r="D930" s="239" t="s">
        <v>150</v>
      </c>
      <c r="E930" s="258" t="s">
        <v>1</v>
      </c>
      <c r="F930" s="259" t="s">
        <v>1007</v>
      </c>
      <c r="G930" s="257"/>
      <c r="H930" s="260">
        <v>324</v>
      </c>
      <c r="I930" s="261"/>
      <c r="J930" s="257"/>
      <c r="K930" s="257"/>
      <c r="L930" s="262"/>
      <c r="M930" s="263"/>
      <c r="N930" s="264"/>
      <c r="O930" s="264"/>
      <c r="P930" s="264"/>
      <c r="Q930" s="264"/>
      <c r="R930" s="264"/>
      <c r="S930" s="264"/>
      <c r="T930" s="26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6" t="s">
        <v>150</v>
      </c>
      <c r="AU930" s="266" t="s">
        <v>82</v>
      </c>
      <c r="AV930" s="14" t="s">
        <v>82</v>
      </c>
      <c r="AW930" s="14" t="s">
        <v>30</v>
      </c>
      <c r="AX930" s="14" t="s">
        <v>73</v>
      </c>
      <c r="AY930" s="266" t="s">
        <v>137</v>
      </c>
    </row>
    <row r="931" s="15" customFormat="1">
      <c r="A931" s="15"/>
      <c r="B931" s="267"/>
      <c r="C931" s="268"/>
      <c r="D931" s="239" t="s">
        <v>150</v>
      </c>
      <c r="E931" s="269" t="s">
        <v>1</v>
      </c>
      <c r="F931" s="270" t="s">
        <v>153</v>
      </c>
      <c r="G931" s="268"/>
      <c r="H931" s="271">
        <v>324</v>
      </c>
      <c r="I931" s="272"/>
      <c r="J931" s="268"/>
      <c r="K931" s="268"/>
      <c r="L931" s="273"/>
      <c r="M931" s="274"/>
      <c r="N931" s="275"/>
      <c r="O931" s="275"/>
      <c r="P931" s="275"/>
      <c r="Q931" s="275"/>
      <c r="R931" s="275"/>
      <c r="S931" s="275"/>
      <c r="T931" s="27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77" t="s">
        <v>150</v>
      </c>
      <c r="AU931" s="277" t="s">
        <v>82</v>
      </c>
      <c r="AV931" s="15" t="s">
        <v>144</v>
      </c>
      <c r="AW931" s="15" t="s">
        <v>30</v>
      </c>
      <c r="AX931" s="15" t="s">
        <v>80</v>
      </c>
      <c r="AY931" s="277" t="s">
        <v>137</v>
      </c>
    </row>
    <row r="932" s="2" customFormat="1" ht="24.15" customHeight="1">
      <c r="A932" s="38"/>
      <c r="B932" s="39"/>
      <c r="C932" s="226" t="s">
        <v>1008</v>
      </c>
      <c r="D932" s="226" t="s">
        <v>139</v>
      </c>
      <c r="E932" s="227" t="s">
        <v>1009</v>
      </c>
      <c r="F932" s="228" t="s">
        <v>1010</v>
      </c>
      <c r="G932" s="229" t="s">
        <v>142</v>
      </c>
      <c r="H932" s="230">
        <v>320</v>
      </c>
      <c r="I932" s="231"/>
      <c r="J932" s="232">
        <f>ROUND(I932*H932,2)</f>
        <v>0</v>
      </c>
      <c r="K932" s="228" t="s">
        <v>143</v>
      </c>
      <c r="L932" s="44"/>
      <c r="M932" s="233" t="s">
        <v>1</v>
      </c>
      <c r="N932" s="234" t="s">
        <v>38</v>
      </c>
      <c r="O932" s="91"/>
      <c r="P932" s="235">
        <f>O932*H932</f>
        <v>0</v>
      </c>
      <c r="Q932" s="235">
        <v>0</v>
      </c>
      <c r="R932" s="235">
        <f>Q932*H932</f>
        <v>0</v>
      </c>
      <c r="S932" s="235">
        <v>0.075190000000000007</v>
      </c>
      <c r="T932" s="236">
        <f>S932*H932</f>
        <v>24.0608</v>
      </c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R932" s="237" t="s">
        <v>262</v>
      </c>
      <c r="AT932" s="237" t="s">
        <v>139</v>
      </c>
      <c r="AU932" s="237" t="s">
        <v>82</v>
      </c>
      <c r="AY932" s="17" t="s">
        <v>137</v>
      </c>
      <c r="BE932" s="238">
        <f>IF(N932="základní",J932,0)</f>
        <v>0</v>
      </c>
      <c r="BF932" s="238">
        <f>IF(N932="snížená",J932,0)</f>
        <v>0</v>
      </c>
      <c r="BG932" s="238">
        <f>IF(N932="zákl. přenesená",J932,0)</f>
        <v>0</v>
      </c>
      <c r="BH932" s="238">
        <f>IF(N932="sníž. přenesená",J932,0)</f>
        <v>0</v>
      </c>
      <c r="BI932" s="238">
        <f>IF(N932="nulová",J932,0)</f>
        <v>0</v>
      </c>
      <c r="BJ932" s="17" t="s">
        <v>80</v>
      </c>
      <c r="BK932" s="238">
        <f>ROUND(I932*H932,2)</f>
        <v>0</v>
      </c>
      <c r="BL932" s="17" t="s">
        <v>262</v>
      </c>
      <c r="BM932" s="237" t="s">
        <v>1011</v>
      </c>
    </row>
    <row r="933" s="2" customFormat="1">
      <c r="A933" s="38"/>
      <c r="B933" s="39"/>
      <c r="C933" s="40"/>
      <c r="D933" s="239" t="s">
        <v>146</v>
      </c>
      <c r="E933" s="40"/>
      <c r="F933" s="240" t="s">
        <v>1012</v>
      </c>
      <c r="G933" s="40"/>
      <c r="H933" s="40"/>
      <c r="I933" s="241"/>
      <c r="J933" s="40"/>
      <c r="K933" s="40"/>
      <c r="L933" s="44"/>
      <c r="M933" s="242"/>
      <c r="N933" s="243"/>
      <c r="O933" s="91"/>
      <c r="P933" s="91"/>
      <c r="Q933" s="91"/>
      <c r="R933" s="91"/>
      <c r="S933" s="91"/>
      <c r="T933" s="92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T933" s="17" t="s">
        <v>146</v>
      </c>
      <c r="AU933" s="17" t="s">
        <v>82</v>
      </c>
    </row>
    <row r="934" s="2" customFormat="1">
      <c r="A934" s="38"/>
      <c r="B934" s="39"/>
      <c r="C934" s="40"/>
      <c r="D934" s="244" t="s">
        <v>148</v>
      </c>
      <c r="E934" s="40"/>
      <c r="F934" s="245" t="s">
        <v>1013</v>
      </c>
      <c r="G934" s="40"/>
      <c r="H934" s="40"/>
      <c r="I934" s="241"/>
      <c r="J934" s="40"/>
      <c r="K934" s="40"/>
      <c r="L934" s="44"/>
      <c r="M934" s="242"/>
      <c r="N934" s="243"/>
      <c r="O934" s="91"/>
      <c r="P934" s="91"/>
      <c r="Q934" s="91"/>
      <c r="R934" s="91"/>
      <c r="S934" s="91"/>
      <c r="T934" s="92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T934" s="17" t="s">
        <v>148</v>
      </c>
      <c r="AU934" s="17" t="s">
        <v>82</v>
      </c>
    </row>
    <row r="935" s="13" customFormat="1">
      <c r="A935" s="13"/>
      <c r="B935" s="246"/>
      <c r="C935" s="247"/>
      <c r="D935" s="239" t="s">
        <v>150</v>
      </c>
      <c r="E935" s="248" t="s">
        <v>1</v>
      </c>
      <c r="F935" s="249" t="s">
        <v>809</v>
      </c>
      <c r="G935" s="247"/>
      <c r="H935" s="248" t="s">
        <v>1</v>
      </c>
      <c r="I935" s="250"/>
      <c r="J935" s="247"/>
      <c r="K935" s="247"/>
      <c r="L935" s="251"/>
      <c r="M935" s="252"/>
      <c r="N935" s="253"/>
      <c r="O935" s="253"/>
      <c r="P935" s="253"/>
      <c r="Q935" s="253"/>
      <c r="R935" s="253"/>
      <c r="S935" s="253"/>
      <c r="T935" s="25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5" t="s">
        <v>150</v>
      </c>
      <c r="AU935" s="255" t="s">
        <v>82</v>
      </c>
      <c r="AV935" s="13" t="s">
        <v>80</v>
      </c>
      <c r="AW935" s="13" t="s">
        <v>30</v>
      </c>
      <c r="AX935" s="13" t="s">
        <v>73</v>
      </c>
      <c r="AY935" s="255" t="s">
        <v>137</v>
      </c>
    </row>
    <row r="936" s="14" customFormat="1">
      <c r="A936" s="14"/>
      <c r="B936" s="256"/>
      <c r="C936" s="257"/>
      <c r="D936" s="239" t="s">
        <v>150</v>
      </c>
      <c r="E936" s="258" t="s">
        <v>1</v>
      </c>
      <c r="F936" s="259" t="s">
        <v>810</v>
      </c>
      <c r="G936" s="257"/>
      <c r="H936" s="260">
        <v>320</v>
      </c>
      <c r="I936" s="261"/>
      <c r="J936" s="257"/>
      <c r="K936" s="257"/>
      <c r="L936" s="262"/>
      <c r="M936" s="263"/>
      <c r="N936" s="264"/>
      <c r="O936" s="264"/>
      <c r="P936" s="264"/>
      <c r="Q936" s="264"/>
      <c r="R936" s="264"/>
      <c r="S936" s="264"/>
      <c r="T936" s="265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6" t="s">
        <v>150</v>
      </c>
      <c r="AU936" s="266" t="s">
        <v>82</v>
      </c>
      <c r="AV936" s="14" t="s">
        <v>82</v>
      </c>
      <c r="AW936" s="14" t="s">
        <v>30</v>
      </c>
      <c r="AX936" s="14" t="s">
        <v>73</v>
      </c>
      <c r="AY936" s="266" t="s">
        <v>137</v>
      </c>
    </row>
    <row r="937" s="15" customFormat="1">
      <c r="A937" s="15"/>
      <c r="B937" s="267"/>
      <c r="C937" s="268"/>
      <c r="D937" s="239" t="s">
        <v>150</v>
      </c>
      <c r="E937" s="269" t="s">
        <v>1</v>
      </c>
      <c r="F937" s="270" t="s">
        <v>153</v>
      </c>
      <c r="G937" s="268"/>
      <c r="H937" s="271">
        <v>320</v>
      </c>
      <c r="I937" s="272"/>
      <c r="J937" s="268"/>
      <c r="K937" s="268"/>
      <c r="L937" s="273"/>
      <c r="M937" s="274"/>
      <c r="N937" s="275"/>
      <c r="O937" s="275"/>
      <c r="P937" s="275"/>
      <c r="Q937" s="275"/>
      <c r="R937" s="275"/>
      <c r="S937" s="275"/>
      <c r="T937" s="276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77" t="s">
        <v>150</v>
      </c>
      <c r="AU937" s="277" t="s">
        <v>82</v>
      </c>
      <c r="AV937" s="15" t="s">
        <v>144</v>
      </c>
      <c r="AW937" s="15" t="s">
        <v>30</v>
      </c>
      <c r="AX937" s="15" t="s">
        <v>80</v>
      </c>
      <c r="AY937" s="277" t="s">
        <v>137</v>
      </c>
    </row>
    <row r="938" s="2" customFormat="1" ht="24.15" customHeight="1">
      <c r="A938" s="38"/>
      <c r="B938" s="39"/>
      <c r="C938" s="226" t="s">
        <v>1014</v>
      </c>
      <c r="D938" s="226" t="s">
        <v>139</v>
      </c>
      <c r="E938" s="227" t="s">
        <v>1015</v>
      </c>
      <c r="F938" s="228" t="s">
        <v>1016</v>
      </c>
      <c r="G938" s="229" t="s">
        <v>142</v>
      </c>
      <c r="H938" s="230">
        <v>320</v>
      </c>
      <c r="I938" s="231"/>
      <c r="J938" s="232">
        <f>ROUND(I938*H938,2)</f>
        <v>0</v>
      </c>
      <c r="K938" s="228" t="s">
        <v>143</v>
      </c>
      <c r="L938" s="44"/>
      <c r="M938" s="233" t="s">
        <v>1</v>
      </c>
      <c r="N938" s="234" t="s">
        <v>38</v>
      </c>
      <c r="O938" s="91"/>
      <c r="P938" s="235">
        <f>O938*H938</f>
        <v>0</v>
      </c>
      <c r="Q938" s="235">
        <v>0</v>
      </c>
      <c r="R938" s="235">
        <f>Q938*H938</f>
        <v>0</v>
      </c>
      <c r="S938" s="235">
        <v>0</v>
      </c>
      <c r="T938" s="236">
        <f>S938*H938</f>
        <v>0</v>
      </c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R938" s="237" t="s">
        <v>262</v>
      </c>
      <c r="AT938" s="237" t="s">
        <v>139</v>
      </c>
      <c r="AU938" s="237" t="s">
        <v>82</v>
      </c>
      <c r="AY938" s="17" t="s">
        <v>137</v>
      </c>
      <c r="BE938" s="238">
        <f>IF(N938="základní",J938,0)</f>
        <v>0</v>
      </c>
      <c r="BF938" s="238">
        <f>IF(N938="snížená",J938,0)</f>
        <v>0</v>
      </c>
      <c r="BG938" s="238">
        <f>IF(N938="zákl. přenesená",J938,0)</f>
        <v>0</v>
      </c>
      <c r="BH938" s="238">
        <f>IF(N938="sníž. přenesená",J938,0)</f>
        <v>0</v>
      </c>
      <c r="BI938" s="238">
        <f>IF(N938="nulová",J938,0)</f>
        <v>0</v>
      </c>
      <c r="BJ938" s="17" t="s">
        <v>80</v>
      </c>
      <c r="BK938" s="238">
        <f>ROUND(I938*H938,2)</f>
        <v>0</v>
      </c>
      <c r="BL938" s="17" t="s">
        <v>262</v>
      </c>
      <c r="BM938" s="237" t="s">
        <v>1017</v>
      </c>
    </row>
    <row r="939" s="2" customFormat="1">
      <c r="A939" s="38"/>
      <c r="B939" s="39"/>
      <c r="C939" s="40"/>
      <c r="D939" s="239" t="s">
        <v>146</v>
      </c>
      <c r="E939" s="40"/>
      <c r="F939" s="240" t="s">
        <v>1018</v>
      </c>
      <c r="G939" s="40"/>
      <c r="H939" s="40"/>
      <c r="I939" s="241"/>
      <c r="J939" s="40"/>
      <c r="K939" s="40"/>
      <c r="L939" s="44"/>
      <c r="M939" s="242"/>
      <c r="N939" s="243"/>
      <c r="O939" s="91"/>
      <c r="P939" s="91"/>
      <c r="Q939" s="91"/>
      <c r="R939" s="91"/>
      <c r="S939" s="91"/>
      <c r="T939" s="92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T939" s="17" t="s">
        <v>146</v>
      </c>
      <c r="AU939" s="17" t="s">
        <v>82</v>
      </c>
    </row>
    <row r="940" s="2" customFormat="1">
      <c r="A940" s="38"/>
      <c r="B940" s="39"/>
      <c r="C940" s="40"/>
      <c r="D940" s="244" t="s">
        <v>148</v>
      </c>
      <c r="E940" s="40"/>
      <c r="F940" s="245" t="s">
        <v>1019</v>
      </c>
      <c r="G940" s="40"/>
      <c r="H940" s="40"/>
      <c r="I940" s="241"/>
      <c r="J940" s="40"/>
      <c r="K940" s="40"/>
      <c r="L940" s="44"/>
      <c r="M940" s="242"/>
      <c r="N940" s="243"/>
      <c r="O940" s="91"/>
      <c r="P940" s="91"/>
      <c r="Q940" s="91"/>
      <c r="R940" s="91"/>
      <c r="S940" s="91"/>
      <c r="T940" s="92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T940" s="17" t="s">
        <v>148</v>
      </c>
      <c r="AU940" s="17" t="s">
        <v>82</v>
      </c>
    </row>
    <row r="941" s="2" customFormat="1" ht="24.15" customHeight="1">
      <c r="A941" s="38"/>
      <c r="B941" s="39"/>
      <c r="C941" s="226" t="s">
        <v>1020</v>
      </c>
      <c r="D941" s="226" t="s">
        <v>139</v>
      </c>
      <c r="E941" s="227" t="s">
        <v>1021</v>
      </c>
      <c r="F941" s="228" t="s">
        <v>1022</v>
      </c>
      <c r="G941" s="229" t="s">
        <v>185</v>
      </c>
      <c r="H941" s="230">
        <v>17</v>
      </c>
      <c r="I941" s="231"/>
      <c r="J941" s="232">
        <f>ROUND(I941*H941,2)</f>
        <v>0</v>
      </c>
      <c r="K941" s="228" t="s">
        <v>143</v>
      </c>
      <c r="L941" s="44"/>
      <c r="M941" s="233" t="s">
        <v>1</v>
      </c>
      <c r="N941" s="234" t="s">
        <v>38</v>
      </c>
      <c r="O941" s="91"/>
      <c r="P941" s="235">
        <f>O941*H941</f>
        <v>0</v>
      </c>
      <c r="Q941" s="235">
        <v>0</v>
      </c>
      <c r="R941" s="235">
        <f>Q941*H941</f>
        <v>0</v>
      </c>
      <c r="S941" s="235">
        <v>0.018079999999999999</v>
      </c>
      <c r="T941" s="236">
        <f>S941*H941</f>
        <v>0.30735999999999997</v>
      </c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R941" s="237" t="s">
        <v>262</v>
      </c>
      <c r="AT941" s="237" t="s">
        <v>139</v>
      </c>
      <c r="AU941" s="237" t="s">
        <v>82</v>
      </c>
      <c r="AY941" s="17" t="s">
        <v>137</v>
      </c>
      <c r="BE941" s="238">
        <f>IF(N941="základní",J941,0)</f>
        <v>0</v>
      </c>
      <c r="BF941" s="238">
        <f>IF(N941="snížená",J941,0)</f>
        <v>0</v>
      </c>
      <c r="BG941" s="238">
        <f>IF(N941="zákl. přenesená",J941,0)</f>
        <v>0</v>
      </c>
      <c r="BH941" s="238">
        <f>IF(N941="sníž. přenesená",J941,0)</f>
        <v>0</v>
      </c>
      <c r="BI941" s="238">
        <f>IF(N941="nulová",J941,0)</f>
        <v>0</v>
      </c>
      <c r="BJ941" s="17" t="s">
        <v>80</v>
      </c>
      <c r="BK941" s="238">
        <f>ROUND(I941*H941,2)</f>
        <v>0</v>
      </c>
      <c r="BL941" s="17" t="s">
        <v>262</v>
      </c>
      <c r="BM941" s="237" t="s">
        <v>1023</v>
      </c>
    </row>
    <row r="942" s="2" customFormat="1">
      <c r="A942" s="38"/>
      <c r="B942" s="39"/>
      <c r="C942" s="40"/>
      <c r="D942" s="239" t="s">
        <v>146</v>
      </c>
      <c r="E942" s="40"/>
      <c r="F942" s="240" t="s">
        <v>1024</v>
      </c>
      <c r="G942" s="40"/>
      <c r="H942" s="40"/>
      <c r="I942" s="241"/>
      <c r="J942" s="40"/>
      <c r="K942" s="40"/>
      <c r="L942" s="44"/>
      <c r="M942" s="242"/>
      <c r="N942" s="243"/>
      <c r="O942" s="91"/>
      <c r="P942" s="91"/>
      <c r="Q942" s="91"/>
      <c r="R942" s="91"/>
      <c r="S942" s="91"/>
      <c r="T942" s="92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T942" s="17" t="s">
        <v>146</v>
      </c>
      <c r="AU942" s="17" t="s">
        <v>82</v>
      </c>
    </row>
    <row r="943" s="2" customFormat="1">
      <c r="A943" s="38"/>
      <c r="B943" s="39"/>
      <c r="C943" s="40"/>
      <c r="D943" s="244" t="s">
        <v>148</v>
      </c>
      <c r="E943" s="40"/>
      <c r="F943" s="245" t="s">
        <v>1025</v>
      </c>
      <c r="G943" s="40"/>
      <c r="H943" s="40"/>
      <c r="I943" s="241"/>
      <c r="J943" s="40"/>
      <c r="K943" s="40"/>
      <c r="L943" s="44"/>
      <c r="M943" s="242"/>
      <c r="N943" s="243"/>
      <c r="O943" s="91"/>
      <c r="P943" s="91"/>
      <c r="Q943" s="91"/>
      <c r="R943" s="91"/>
      <c r="S943" s="91"/>
      <c r="T943" s="92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T943" s="17" t="s">
        <v>148</v>
      </c>
      <c r="AU943" s="17" t="s">
        <v>82</v>
      </c>
    </row>
    <row r="944" s="14" customFormat="1">
      <c r="A944" s="14"/>
      <c r="B944" s="256"/>
      <c r="C944" s="257"/>
      <c r="D944" s="239" t="s">
        <v>150</v>
      </c>
      <c r="E944" s="258" t="s">
        <v>1</v>
      </c>
      <c r="F944" s="259" t="s">
        <v>1026</v>
      </c>
      <c r="G944" s="257"/>
      <c r="H944" s="260">
        <v>17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6" t="s">
        <v>150</v>
      </c>
      <c r="AU944" s="266" t="s">
        <v>82</v>
      </c>
      <c r="AV944" s="14" t="s">
        <v>82</v>
      </c>
      <c r="AW944" s="14" t="s">
        <v>30</v>
      </c>
      <c r="AX944" s="14" t="s">
        <v>73</v>
      </c>
      <c r="AY944" s="266" t="s">
        <v>137</v>
      </c>
    </row>
    <row r="945" s="15" customFormat="1">
      <c r="A945" s="15"/>
      <c r="B945" s="267"/>
      <c r="C945" s="268"/>
      <c r="D945" s="239" t="s">
        <v>150</v>
      </c>
      <c r="E945" s="269" t="s">
        <v>1</v>
      </c>
      <c r="F945" s="270" t="s">
        <v>153</v>
      </c>
      <c r="G945" s="268"/>
      <c r="H945" s="271">
        <v>17</v>
      </c>
      <c r="I945" s="272"/>
      <c r="J945" s="268"/>
      <c r="K945" s="268"/>
      <c r="L945" s="273"/>
      <c r="M945" s="274"/>
      <c r="N945" s="275"/>
      <c r="O945" s="275"/>
      <c r="P945" s="275"/>
      <c r="Q945" s="275"/>
      <c r="R945" s="275"/>
      <c r="S945" s="275"/>
      <c r="T945" s="276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7" t="s">
        <v>150</v>
      </c>
      <c r="AU945" s="277" t="s">
        <v>82</v>
      </c>
      <c r="AV945" s="15" t="s">
        <v>144</v>
      </c>
      <c r="AW945" s="15" t="s">
        <v>30</v>
      </c>
      <c r="AX945" s="15" t="s">
        <v>80</v>
      </c>
      <c r="AY945" s="277" t="s">
        <v>137</v>
      </c>
    </row>
    <row r="946" s="2" customFormat="1" ht="24.15" customHeight="1">
      <c r="A946" s="38"/>
      <c r="B946" s="39"/>
      <c r="C946" s="226" t="s">
        <v>1027</v>
      </c>
      <c r="D946" s="226" t="s">
        <v>139</v>
      </c>
      <c r="E946" s="227" t="s">
        <v>1028</v>
      </c>
      <c r="F946" s="228" t="s">
        <v>1029</v>
      </c>
      <c r="G946" s="229" t="s">
        <v>185</v>
      </c>
      <c r="H946" s="230">
        <v>17</v>
      </c>
      <c r="I946" s="231"/>
      <c r="J946" s="232">
        <f>ROUND(I946*H946,2)</f>
        <v>0</v>
      </c>
      <c r="K946" s="228" t="s">
        <v>143</v>
      </c>
      <c r="L946" s="44"/>
      <c r="M946" s="233" t="s">
        <v>1</v>
      </c>
      <c r="N946" s="234" t="s">
        <v>38</v>
      </c>
      <c r="O946" s="91"/>
      <c r="P946" s="235">
        <f>O946*H946</f>
        <v>0</v>
      </c>
      <c r="Q946" s="235">
        <v>0</v>
      </c>
      <c r="R946" s="235">
        <f>Q946*H946</f>
        <v>0</v>
      </c>
      <c r="S946" s="235">
        <v>0</v>
      </c>
      <c r="T946" s="236">
        <f>S946*H946</f>
        <v>0</v>
      </c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R946" s="237" t="s">
        <v>262</v>
      </c>
      <c r="AT946" s="237" t="s">
        <v>139</v>
      </c>
      <c r="AU946" s="237" t="s">
        <v>82</v>
      </c>
      <c r="AY946" s="17" t="s">
        <v>137</v>
      </c>
      <c r="BE946" s="238">
        <f>IF(N946="základní",J946,0)</f>
        <v>0</v>
      </c>
      <c r="BF946" s="238">
        <f>IF(N946="snížená",J946,0)</f>
        <v>0</v>
      </c>
      <c r="BG946" s="238">
        <f>IF(N946="zákl. přenesená",J946,0)</f>
        <v>0</v>
      </c>
      <c r="BH946" s="238">
        <f>IF(N946="sníž. přenesená",J946,0)</f>
        <v>0</v>
      </c>
      <c r="BI946" s="238">
        <f>IF(N946="nulová",J946,0)</f>
        <v>0</v>
      </c>
      <c r="BJ946" s="17" t="s">
        <v>80</v>
      </c>
      <c r="BK946" s="238">
        <f>ROUND(I946*H946,2)</f>
        <v>0</v>
      </c>
      <c r="BL946" s="17" t="s">
        <v>262</v>
      </c>
      <c r="BM946" s="237" t="s">
        <v>1030</v>
      </c>
    </row>
    <row r="947" s="2" customFormat="1">
      <c r="A947" s="38"/>
      <c r="B947" s="39"/>
      <c r="C947" s="40"/>
      <c r="D947" s="239" t="s">
        <v>146</v>
      </c>
      <c r="E947" s="40"/>
      <c r="F947" s="240" t="s">
        <v>1018</v>
      </c>
      <c r="G947" s="40"/>
      <c r="H947" s="40"/>
      <c r="I947" s="241"/>
      <c r="J947" s="40"/>
      <c r="K947" s="40"/>
      <c r="L947" s="44"/>
      <c r="M947" s="242"/>
      <c r="N947" s="243"/>
      <c r="O947" s="91"/>
      <c r="P947" s="91"/>
      <c r="Q947" s="91"/>
      <c r="R947" s="91"/>
      <c r="S947" s="91"/>
      <c r="T947" s="92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T947" s="17" t="s">
        <v>146</v>
      </c>
      <c r="AU947" s="17" t="s">
        <v>82</v>
      </c>
    </row>
    <row r="948" s="2" customFormat="1">
      <c r="A948" s="38"/>
      <c r="B948" s="39"/>
      <c r="C948" s="40"/>
      <c r="D948" s="244" t="s">
        <v>148</v>
      </c>
      <c r="E948" s="40"/>
      <c r="F948" s="245" t="s">
        <v>1031</v>
      </c>
      <c r="G948" s="40"/>
      <c r="H948" s="40"/>
      <c r="I948" s="241"/>
      <c r="J948" s="40"/>
      <c r="K948" s="40"/>
      <c r="L948" s="44"/>
      <c r="M948" s="242"/>
      <c r="N948" s="243"/>
      <c r="O948" s="91"/>
      <c r="P948" s="91"/>
      <c r="Q948" s="91"/>
      <c r="R948" s="91"/>
      <c r="S948" s="91"/>
      <c r="T948" s="92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T948" s="17" t="s">
        <v>148</v>
      </c>
      <c r="AU948" s="17" t="s">
        <v>82</v>
      </c>
    </row>
    <row r="949" s="2" customFormat="1" ht="24.15" customHeight="1">
      <c r="A949" s="38"/>
      <c r="B949" s="39"/>
      <c r="C949" s="226" t="s">
        <v>1032</v>
      </c>
      <c r="D949" s="226" t="s">
        <v>139</v>
      </c>
      <c r="E949" s="227" t="s">
        <v>1033</v>
      </c>
      <c r="F949" s="228" t="s">
        <v>1034</v>
      </c>
      <c r="G949" s="229" t="s">
        <v>142</v>
      </c>
      <c r="H949" s="230">
        <v>320</v>
      </c>
      <c r="I949" s="231"/>
      <c r="J949" s="232">
        <f>ROUND(I949*H949,2)</f>
        <v>0</v>
      </c>
      <c r="K949" s="228" t="s">
        <v>143</v>
      </c>
      <c r="L949" s="44"/>
      <c r="M949" s="233" t="s">
        <v>1</v>
      </c>
      <c r="N949" s="234" t="s">
        <v>38</v>
      </c>
      <c r="O949" s="91"/>
      <c r="P949" s="235">
        <f>O949*H949</f>
        <v>0</v>
      </c>
      <c r="Q949" s="235">
        <v>0.075009999999999993</v>
      </c>
      <c r="R949" s="235">
        <f>Q949*H949</f>
        <v>24.0032</v>
      </c>
      <c r="S949" s="235">
        <v>0</v>
      </c>
      <c r="T949" s="236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37" t="s">
        <v>262</v>
      </c>
      <c r="AT949" s="237" t="s">
        <v>139</v>
      </c>
      <c r="AU949" s="237" t="s">
        <v>82</v>
      </c>
      <c r="AY949" s="17" t="s">
        <v>137</v>
      </c>
      <c r="BE949" s="238">
        <f>IF(N949="základní",J949,0)</f>
        <v>0</v>
      </c>
      <c r="BF949" s="238">
        <f>IF(N949="snížená",J949,0)</f>
        <v>0</v>
      </c>
      <c r="BG949" s="238">
        <f>IF(N949="zákl. přenesená",J949,0)</f>
        <v>0</v>
      </c>
      <c r="BH949" s="238">
        <f>IF(N949="sníž. přenesená",J949,0)</f>
        <v>0</v>
      </c>
      <c r="BI949" s="238">
        <f>IF(N949="nulová",J949,0)</f>
        <v>0</v>
      </c>
      <c r="BJ949" s="17" t="s">
        <v>80</v>
      </c>
      <c r="BK949" s="238">
        <f>ROUND(I949*H949,2)</f>
        <v>0</v>
      </c>
      <c r="BL949" s="17" t="s">
        <v>262</v>
      </c>
      <c r="BM949" s="237" t="s">
        <v>1035</v>
      </c>
    </row>
    <row r="950" s="2" customFormat="1">
      <c r="A950" s="38"/>
      <c r="B950" s="39"/>
      <c r="C950" s="40"/>
      <c r="D950" s="239" t="s">
        <v>146</v>
      </c>
      <c r="E950" s="40"/>
      <c r="F950" s="240" t="s">
        <v>1036</v>
      </c>
      <c r="G950" s="40"/>
      <c r="H950" s="40"/>
      <c r="I950" s="241"/>
      <c r="J950" s="40"/>
      <c r="K950" s="40"/>
      <c r="L950" s="44"/>
      <c r="M950" s="242"/>
      <c r="N950" s="243"/>
      <c r="O950" s="91"/>
      <c r="P950" s="91"/>
      <c r="Q950" s="91"/>
      <c r="R950" s="91"/>
      <c r="S950" s="91"/>
      <c r="T950" s="92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T950" s="17" t="s">
        <v>146</v>
      </c>
      <c r="AU950" s="17" t="s">
        <v>82</v>
      </c>
    </row>
    <row r="951" s="2" customFormat="1">
      <c r="A951" s="38"/>
      <c r="B951" s="39"/>
      <c r="C951" s="40"/>
      <c r="D951" s="244" t="s">
        <v>148</v>
      </c>
      <c r="E951" s="40"/>
      <c r="F951" s="245" t="s">
        <v>1037</v>
      </c>
      <c r="G951" s="40"/>
      <c r="H951" s="40"/>
      <c r="I951" s="241"/>
      <c r="J951" s="40"/>
      <c r="K951" s="40"/>
      <c r="L951" s="44"/>
      <c r="M951" s="242"/>
      <c r="N951" s="243"/>
      <c r="O951" s="91"/>
      <c r="P951" s="91"/>
      <c r="Q951" s="91"/>
      <c r="R951" s="91"/>
      <c r="S951" s="91"/>
      <c r="T951" s="92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T951" s="17" t="s">
        <v>148</v>
      </c>
      <c r="AU951" s="17" t="s">
        <v>82</v>
      </c>
    </row>
    <row r="952" s="13" customFormat="1">
      <c r="A952" s="13"/>
      <c r="B952" s="246"/>
      <c r="C952" s="247"/>
      <c r="D952" s="239" t="s">
        <v>150</v>
      </c>
      <c r="E952" s="248" t="s">
        <v>1</v>
      </c>
      <c r="F952" s="249" t="s">
        <v>809</v>
      </c>
      <c r="G952" s="247"/>
      <c r="H952" s="248" t="s">
        <v>1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5" t="s">
        <v>150</v>
      </c>
      <c r="AU952" s="255" t="s">
        <v>82</v>
      </c>
      <c r="AV952" s="13" t="s">
        <v>80</v>
      </c>
      <c r="AW952" s="13" t="s">
        <v>30</v>
      </c>
      <c r="AX952" s="13" t="s">
        <v>73</v>
      </c>
      <c r="AY952" s="255" t="s">
        <v>137</v>
      </c>
    </row>
    <row r="953" s="14" customFormat="1">
      <c r="A953" s="14"/>
      <c r="B953" s="256"/>
      <c r="C953" s="257"/>
      <c r="D953" s="239" t="s">
        <v>150</v>
      </c>
      <c r="E953" s="258" t="s">
        <v>1</v>
      </c>
      <c r="F953" s="259" t="s">
        <v>810</v>
      </c>
      <c r="G953" s="257"/>
      <c r="H953" s="260">
        <v>320</v>
      </c>
      <c r="I953" s="261"/>
      <c r="J953" s="257"/>
      <c r="K953" s="257"/>
      <c r="L953" s="262"/>
      <c r="M953" s="263"/>
      <c r="N953" s="264"/>
      <c r="O953" s="264"/>
      <c r="P953" s="264"/>
      <c r="Q953" s="264"/>
      <c r="R953" s="264"/>
      <c r="S953" s="264"/>
      <c r="T953" s="26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6" t="s">
        <v>150</v>
      </c>
      <c r="AU953" s="266" t="s">
        <v>82</v>
      </c>
      <c r="AV953" s="14" t="s">
        <v>82</v>
      </c>
      <c r="AW953" s="14" t="s">
        <v>30</v>
      </c>
      <c r="AX953" s="14" t="s">
        <v>73</v>
      </c>
      <c r="AY953" s="266" t="s">
        <v>137</v>
      </c>
    </row>
    <row r="954" s="15" customFormat="1">
      <c r="A954" s="15"/>
      <c r="B954" s="267"/>
      <c r="C954" s="268"/>
      <c r="D954" s="239" t="s">
        <v>150</v>
      </c>
      <c r="E954" s="269" t="s">
        <v>1</v>
      </c>
      <c r="F954" s="270" t="s">
        <v>153</v>
      </c>
      <c r="G954" s="268"/>
      <c r="H954" s="271">
        <v>320</v>
      </c>
      <c r="I954" s="272"/>
      <c r="J954" s="268"/>
      <c r="K954" s="268"/>
      <c r="L954" s="273"/>
      <c r="M954" s="274"/>
      <c r="N954" s="275"/>
      <c r="O954" s="275"/>
      <c r="P954" s="275"/>
      <c r="Q954" s="275"/>
      <c r="R954" s="275"/>
      <c r="S954" s="275"/>
      <c r="T954" s="276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77" t="s">
        <v>150</v>
      </c>
      <c r="AU954" s="277" t="s">
        <v>82</v>
      </c>
      <c r="AV954" s="15" t="s">
        <v>144</v>
      </c>
      <c r="AW954" s="15" t="s">
        <v>30</v>
      </c>
      <c r="AX954" s="15" t="s">
        <v>80</v>
      </c>
      <c r="AY954" s="277" t="s">
        <v>137</v>
      </c>
    </row>
    <row r="955" s="2" customFormat="1" ht="24.15" customHeight="1">
      <c r="A955" s="38"/>
      <c r="B955" s="39"/>
      <c r="C955" s="226" t="s">
        <v>1038</v>
      </c>
      <c r="D955" s="226" t="s">
        <v>139</v>
      </c>
      <c r="E955" s="227" t="s">
        <v>1039</v>
      </c>
      <c r="F955" s="228" t="s">
        <v>1040</v>
      </c>
      <c r="G955" s="229" t="s">
        <v>185</v>
      </c>
      <c r="H955" s="230">
        <v>17</v>
      </c>
      <c r="I955" s="231"/>
      <c r="J955" s="232">
        <f>ROUND(I955*H955,2)</f>
        <v>0</v>
      </c>
      <c r="K955" s="228" t="s">
        <v>143</v>
      </c>
      <c r="L955" s="44"/>
      <c r="M955" s="233" t="s">
        <v>1</v>
      </c>
      <c r="N955" s="234" t="s">
        <v>38</v>
      </c>
      <c r="O955" s="91"/>
      <c r="P955" s="235">
        <f>O955*H955</f>
        <v>0</v>
      </c>
      <c r="Q955" s="235">
        <v>0.01451</v>
      </c>
      <c r="R955" s="235">
        <f>Q955*H955</f>
        <v>0.24667</v>
      </c>
      <c r="S955" s="235">
        <v>0</v>
      </c>
      <c r="T955" s="236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37" t="s">
        <v>262</v>
      </c>
      <c r="AT955" s="237" t="s">
        <v>139</v>
      </c>
      <c r="AU955" s="237" t="s">
        <v>82</v>
      </c>
      <c r="AY955" s="17" t="s">
        <v>137</v>
      </c>
      <c r="BE955" s="238">
        <f>IF(N955="základní",J955,0)</f>
        <v>0</v>
      </c>
      <c r="BF955" s="238">
        <f>IF(N955="snížená",J955,0)</f>
        <v>0</v>
      </c>
      <c r="BG955" s="238">
        <f>IF(N955="zákl. přenesená",J955,0)</f>
        <v>0</v>
      </c>
      <c r="BH955" s="238">
        <f>IF(N955="sníž. přenesená",J955,0)</f>
        <v>0</v>
      </c>
      <c r="BI955" s="238">
        <f>IF(N955="nulová",J955,0)</f>
        <v>0</v>
      </c>
      <c r="BJ955" s="17" t="s">
        <v>80</v>
      </c>
      <c r="BK955" s="238">
        <f>ROUND(I955*H955,2)</f>
        <v>0</v>
      </c>
      <c r="BL955" s="17" t="s">
        <v>262</v>
      </c>
      <c r="BM955" s="237" t="s">
        <v>1041</v>
      </c>
    </row>
    <row r="956" s="2" customFormat="1">
      <c r="A956" s="38"/>
      <c r="B956" s="39"/>
      <c r="C956" s="40"/>
      <c r="D956" s="239" t="s">
        <v>146</v>
      </c>
      <c r="E956" s="40"/>
      <c r="F956" s="240" t="s">
        <v>1042</v>
      </c>
      <c r="G956" s="40"/>
      <c r="H956" s="40"/>
      <c r="I956" s="241"/>
      <c r="J956" s="40"/>
      <c r="K956" s="40"/>
      <c r="L956" s="44"/>
      <c r="M956" s="242"/>
      <c r="N956" s="243"/>
      <c r="O956" s="91"/>
      <c r="P956" s="91"/>
      <c r="Q956" s="91"/>
      <c r="R956" s="91"/>
      <c r="S956" s="91"/>
      <c r="T956" s="92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T956" s="17" t="s">
        <v>146</v>
      </c>
      <c r="AU956" s="17" t="s">
        <v>82</v>
      </c>
    </row>
    <row r="957" s="2" customFormat="1">
      <c r="A957" s="38"/>
      <c r="B957" s="39"/>
      <c r="C957" s="40"/>
      <c r="D957" s="244" t="s">
        <v>148</v>
      </c>
      <c r="E957" s="40"/>
      <c r="F957" s="245" t="s">
        <v>1043</v>
      </c>
      <c r="G957" s="40"/>
      <c r="H957" s="40"/>
      <c r="I957" s="241"/>
      <c r="J957" s="40"/>
      <c r="K957" s="40"/>
      <c r="L957" s="44"/>
      <c r="M957" s="242"/>
      <c r="N957" s="243"/>
      <c r="O957" s="91"/>
      <c r="P957" s="91"/>
      <c r="Q957" s="91"/>
      <c r="R957" s="91"/>
      <c r="S957" s="91"/>
      <c r="T957" s="92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T957" s="17" t="s">
        <v>148</v>
      </c>
      <c r="AU957" s="17" t="s">
        <v>82</v>
      </c>
    </row>
    <row r="958" s="14" customFormat="1">
      <c r="A958" s="14"/>
      <c r="B958" s="256"/>
      <c r="C958" s="257"/>
      <c r="D958" s="239" t="s">
        <v>150</v>
      </c>
      <c r="E958" s="258" t="s">
        <v>1</v>
      </c>
      <c r="F958" s="259" t="s">
        <v>1026</v>
      </c>
      <c r="G958" s="257"/>
      <c r="H958" s="260">
        <v>17</v>
      </c>
      <c r="I958" s="261"/>
      <c r="J958" s="257"/>
      <c r="K958" s="257"/>
      <c r="L958" s="262"/>
      <c r="M958" s="263"/>
      <c r="N958" s="264"/>
      <c r="O958" s="264"/>
      <c r="P958" s="264"/>
      <c r="Q958" s="264"/>
      <c r="R958" s="264"/>
      <c r="S958" s="264"/>
      <c r="T958" s="26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6" t="s">
        <v>150</v>
      </c>
      <c r="AU958" s="266" t="s">
        <v>82</v>
      </c>
      <c r="AV958" s="14" t="s">
        <v>82</v>
      </c>
      <c r="AW958" s="14" t="s">
        <v>30</v>
      </c>
      <c r="AX958" s="14" t="s">
        <v>73</v>
      </c>
      <c r="AY958" s="266" t="s">
        <v>137</v>
      </c>
    </row>
    <row r="959" s="15" customFormat="1">
      <c r="A959" s="15"/>
      <c r="B959" s="267"/>
      <c r="C959" s="268"/>
      <c r="D959" s="239" t="s">
        <v>150</v>
      </c>
      <c r="E959" s="269" t="s">
        <v>1</v>
      </c>
      <c r="F959" s="270" t="s">
        <v>153</v>
      </c>
      <c r="G959" s="268"/>
      <c r="H959" s="271">
        <v>17</v>
      </c>
      <c r="I959" s="272"/>
      <c r="J959" s="268"/>
      <c r="K959" s="268"/>
      <c r="L959" s="273"/>
      <c r="M959" s="274"/>
      <c r="N959" s="275"/>
      <c r="O959" s="275"/>
      <c r="P959" s="275"/>
      <c r="Q959" s="275"/>
      <c r="R959" s="275"/>
      <c r="S959" s="275"/>
      <c r="T959" s="276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77" t="s">
        <v>150</v>
      </c>
      <c r="AU959" s="277" t="s">
        <v>82</v>
      </c>
      <c r="AV959" s="15" t="s">
        <v>144</v>
      </c>
      <c r="AW959" s="15" t="s">
        <v>30</v>
      </c>
      <c r="AX959" s="15" t="s">
        <v>80</v>
      </c>
      <c r="AY959" s="277" t="s">
        <v>137</v>
      </c>
    </row>
    <row r="960" s="2" customFormat="1" ht="24.15" customHeight="1">
      <c r="A960" s="38"/>
      <c r="B960" s="39"/>
      <c r="C960" s="226" t="s">
        <v>1044</v>
      </c>
      <c r="D960" s="226" t="s">
        <v>139</v>
      </c>
      <c r="E960" s="227" t="s">
        <v>1045</v>
      </c>
      <c r="F960" s="228" t="s">
        <v>1046</v>
      </c>
      <c r="G960" s="229" t="s">
        <v>142</v>
      </c>
      <c r="H960" s="230">
        <v>320</v>
      </c>
      <c r="I960" s="231"/>
      <c r="J960" s="232">
        <f>ROUND(I960*H960,2)</f>
        <v>0</v>
      </c>
      <c r="K960" s="228" t="s">
        <v>143</v>
      </c>
      <c r="L960" s="44"/>
      <c r="M960" s="233" t="s">
        <v>1</v>
      </c>
      <c r="N960" s="234" t="s">
        <v>38</v>
      </c>
      <c r="O960" s="91"/>
      <c r="P960" s="235">
        <f>O960*H960</f>
        <v>0</v>
      </c>
      <c r="Q960" s="235">
        <v>0.00025999999999999998</v>
      </c>
      <c r="R960" s="235">
        <f>Q960*H960</f>
        <v>0.083199999999999996</v>
      </c>
      <c r="S960" s="235">
        <v>0</v>
      </c>
      <c r="T960" s="236">
        <f>S960*H960</f>
        <v>0</v>
      </c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R960" s="237" t="s">
        <v>262</v>
      </c>
      <c r="AT960" s="237" t="s">
        <v>139</v>
      </c>
      <c r="AU960" s="237" t="s">
        <v>82</v>
      </c>
      <c r="AY960" s="17" t="s">
        <v>137</v>
      </c>
      <c r="BE960" s="238">
        <f>IF(N960="základní",J960,0)</f>
        <v>0</v>
      </c>
      <c r="BF960" s="238">
        <f>IF(N960="snížená",J960,0)</f>
        <v>0</v>
      </c>
      <c r="BG960" s="238">
        <f>IF(N960="zákl. přenesená",J960,0)</f>
        <v>0</v>
      </c>
      <c r="BH960" s="238">
        <f>IF(N960="sníž. přenesená",J960,0)</f>
        <v>0</v>
      </c>
      <c r="BI960" s="238">
        <f>IF(N960="nulová",J960,0)</f>
        <v>0</v>
      </c>
      <c r="BJ960" s="17" t="s">
        <v>80</v>
      </c>
      <c r="BK960" s="238">
        <f>ROUND(I960*H960,2)</f>
        <v>0</v>
      </c>
      <c r="BL960" s="17" t="s">
        <v>262</v>
      </c>
      <c r="BM960" s="237" t="s">
        <v>1047</v>
      </c>
    </row>
    <row r="961" s="2" customFormat="1">
      <c r="A961" s="38"/>
      <c r="B961" s="39"/>
      <c r="C961" s="40"/>
      <c r="D961" s="239" t="s">
        <v>146</v>
      </c>
      <c r="E961" s="40"/>
      <c r="F961" s="240" t="s">
        <v>1048</v>
      </c>
      <c r="G961" s="40"/>
      <c r="H961" s="40"/>
      <c r="I961" s="241"/>
      <c r="J961" s="40"/>
      <c r="K961" s="40"/>
      <c r="L961" s="44"/>
      <c r="M961" s="242"/>
      <c r="N961" s="243"/>
      <c r="O961" s="91"/>
      <c r="P961" s="91"/>
      <c r="Q961" s="91"/>
      <c r="R961" s="91"/>
      <c r="S961" s="91"/>
      <c r="T961" s="92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T961" s="17" t="s">
        <v>146</v>
      </c>
      <c r="AU961" s="17" t="s">
        <v>82</v>
      </c>
    </row>
    <row r="962" s="2" customFormat="1">
      <c r="A962" s="38"/>
      <c r="B962" s="39"/>
      <c r="C962" s="40"/>
      <c r="D962" s="244" t="s">
        <v>148</v>
      </c>
      <c r="E962" s="40"/>
      <c r="F962" s="245" t="s">
        <v>1049</v>
      </c>
      <c r="G962" s="40"/>
      <c r="H962" s="40"/>
      <c r="I962" s="241"/>
      <c r="J962" s="40"/>
      <c r="K962" s="40"/>
      <c r="L962" s="44"/>
      <c r="M962" s="242"/>
      <c r="N962" s="243"/>
      <c r="O962" s="91"/>
      <c r="P962" s="91"/>
      <c r="Q962" s="91"/>
      <c r="R962" s="91"/>
      <c r="S962" s="91"/>
      <c r="T962" s="92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T962" s="17" t="s">
        <v>148</v>
      </c>
      <c r="AU962" s="17" t="s">
        <v>82</v>
      </c>
    </row>
    <row r="963" s="13" customFormat="1">
      <c r="A963" s="13"/>
      <c r="B963" s="246"/>
      <c r="C963" s="247"/>
      <c r="D963" s="239" t="s">
        <v>150</v>
      </c>
      <c r="E963" s="248" t="s">
        <v>1</v>
      </c>
      <c r="F963" s="249" t="s">
        <v>809</v>
      </c>
      <c r="G963" s="247"/>
      <c r="H963" s="248" t="s">
        <v>1</v>
      </c>
      <c r="I963" s="250"/>
      <c r="J963" s="247"/>
      <c r="K963" s="247"/>
      <c r="L963" s="251"/>
      <c r="M963" s="252"/>
      <c r="N963" s="253"/>
      <c r="O963" s="253"/>
      <c r="P963" s="253"/>
      <c r="Q963" s="253"/>
      <c r="R963" s="253"/>
      <c r="S963" s="253"/>
      <c r="T963" s="25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5" t="s">
        <v>150</v>
      </c>
      <c r="AU963" s="255" t="s">
        <v>82</v>
      </c>
      <c r="AV963" s="13" t="s">
        <v>80</v>
      </c>
      <c r="AW963" s="13" t="s">
        <v>30</v>
      </c>
      <c r="AX963" s="13" t="s">
        <v>73</v>
      </c>
      <c r="AY963" s="255" t="s">
        <v>137</v>
      </c>
    </row>
    <row r="964" s="14" customFormat="1">
      <c r="A964" s="14"/>
      <c r="B964" s="256"/>
      <c r="C964" s="257"/>
      <c r="D964" s="239" t="s">
        <v>150</v>
      </c>
      <c r="E964" s="258" t="s">
        <v>1</v>
      </c>
      <c r="F964" s="259" t="s">
        <v>810</v>
      </c>
      <c r="G964" s="257"/>
      <c r="H964" s="260">
        <v>320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150</v>
      </c>
      <c r="AU964" s="266" t="s">
        <v>82</v>
      </c>
      <c r="AV964" s="14" t="s">
        <v>82</v>
      </c>
      <c r="AW964" s="14" t="s">
        <v>30</v>
      </c>
      <c r="AX964" s="14" t="s">
        <v>73</v>
      </c>
      <c r="AY964" s="266" t="s">
        <v>137</v>
      </c>
    </row>
    <row r="965" s="15" customFormat="1">
      <c r="A965" s="15"/>
      <c r="B965" s="267"/>
      <c r="C965" s="268"/>
      <c r="D965" s="239" t="s">
        <v>150</v>
      </c>
      <c r="E965" s="269" t="s">
        <v>1</v>
      </c>
      <c r="F965" s="270" t="s">
        <v>153</v>
      </c>
      <c r="G965" s="268"/>
      <c r="H965" s="271">
        <v>320</v>
      </c>
      <c r="I965" s="272"/>
      <c r="J965" s="268"/>
      <c r="K965" s="268"/>
      <c r="L965" s="273"/>
      <c r="M965" s="274"/>
      <c r="N965" s="275"/>
      <c r="O965" s="275"/>
      <c r="P965" s="275"/>
      <c r="Q965" s="275"/>
      <c r="R965" s="275"/>
      <c r="S965" s="275"/>
      <c r="T965" s="276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7" t="s">
        <v>150</v>
      </c>
      <c r="AU965" s="277" t="s">
        <v>82</v>
      </c>
      <c r="AV965" s="15" t="s">
        <v>144</v>
      </c>
      <c r="AW965" s="15" t="s">
        <v>30</v>
      </c>
      <c r="AX965" s="15" t="s">
        <v>80</v>
      </c>
      <c r="AY965" s="277" t="s">
        <v>137</v>
      </c>
    </row>
    <row r="966" s="2" customFormat="1" ht="24.15" customHeight="1">
      <c r="A966" s="38"/>
      <c r="B966" s="39"/>
      <c r="C966" s="226" t="s">
        <v>1050</v>
      </c>
      <c r="D966" s="226" t="s">
        <v>139</v>
      </c>
      <c r="E966" s="227" t="s">
        <v>1051</v>
      </c>
      <c r="F966" s="228" t="s">
        <v>1052</v>
      </c>
      <c r="G966" s="229" t="s">
        <v>199</v>
      </c>
      <c r="H966" s="230">
        <v>2</v>
      </c>
      <c r="I966" s="231"/>
      <c r="J966" s="232">
        <f>ROUND(I966*H966,2)</f>
        <v>0</v>
      </c>
      <c r="K966" s="228" t="s">
        <v>143</v>
      </c>
      <c r="L966" s="44"/>
      <c r="M966" s="233" t="s">
        <v>1</v>
      </c>
      <c r="N966" s="234" t="s">
        <v>38</v>
      </c>
      <c r="O966" s="91"/>
      <c r="P966" s="235">
        <f>O966*H966</f>
        <v>0</v>
      </c>
      <c r="Q966" s="235">
        <v>0</v>
      </c>
      <c r="R966" s="235">
        <f>Q966*H966</f>
        <v>0</v>
      </c>
      <c r="S966" s="235">
        <v>0</v>
      </c>
      <c r="T966" s="236">
        <f>S966*H966</f>
        <v>0</v>
      </c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R966" s="237" t="s">
        <v>262</v>
      </c>
      <c r="AT966" s="237" t="s">
        <v>139</v>
      </c>
      <c r="AU966" s="237" t="s">
        <v>82</v>
      </c>
      <c r="AY966" s="17" t="s">
        <v>137</v>
      </c>
      <c r="BE966" s="238">
        <f>IF(N966="základní",J966,0)</f>
        <v>0</v>
      </c>
      <c r="BF966" s="238">
        <f>IF(N966="snížená",J966,0)</f>
        <v>0</v>
      </c>
      <c r="BG966" s="238">
        <f>IF(N966="zákl. přenesená",J966,0)</f>
        <v>0</v>
      </c>
      <c r="BH966" s="238">
        <f>IF(N966="sníž. přenesená",J966,0)</f>
        <v>0</v>
      </c>
      <c r="BI966" s="238">
        <f>IF(N966="nulová",J966,0)</f>
        <v>0</v>
      </c>
      <c r="BJ966" s="17" t="s">
        <v>80</v>
      </c>
      <c r="BK966" s="238">
        <f>ROUND(I966*H966,2)</f>
        <v>0</v>
      </c>
      <c r="BL966" s="17" t="s">
        <v>262</v>
      </c>
      <c r="BM966" s="237" t="s">
        <v>1053</v>
      </c>
    </row>
    <row r="967" s="2" customFormat="1">
      <c r="A967" s="38"/>
      <c r="B967" s="39"/>
      <c r="C967" s="40"/>
      <c r="D967" s="239" t="s">
        <v>146</v>
      </c>
      <c r="E967" s="40"/>
      <c r="F967" s="240" t="s">
        <v>1054</v>
      </c>
      <c r="G967" s="40"/>
      <c r="H967" s="40"/>
      <c r="I967" s="241"/>
      <c r="J967" s="40"/>
      <c r="K967" s="40"/>
      <c r="L967" s="44"/>
      <c r="M967" s="242"/>
      <c r="N967" s="243"/>
      <c r="O967" s="91"/>
      <c r="P967" s="91"/>
      <c r="Q967" s="91"/>
      <c r="R967" s="91"/>
      <c r="S967" s="91"/>
      <c r="T967" s="92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T967" s="17" t="s">
        <v>146</v>
      </c>
      <c r="AU967" s="17" t="s">
        <v>82</v>
      </c>
    </row>
    <row r="968" s="2" customFormat="1">
      <c r="A968" s="38"/>
      <c r="B968" s="39"/>
      <c r="C968" s="40"/>
      <c r="D968" s="244" t="s">
        <v>148</v>
      </c>
      <c r="E968" s="40"/>
      <c r="F968" s="245" t="s">
        <v>1055</v>
      </c>
      <c r="G968" s="40"/>
      <c r="H968" s="40"/>
      <c r="I968" s="241"/>
      <c r="J968" s="40"/>
      <c r="K968" s="40"/>
      <c r="L968" s="44"/>
      <c r="M968" s="242"/>
      <c r="N968" s="243"/>
      <c r="O968" s="91"/>
      <c r="P968" s="91"/>
      <c r="Q968" s="91"/>
      <c r="R968" s="91"/>
      <c r="S968" s="91"/>
      <c r="T968" s="92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T968" s="17" t="s">
        <v>148</v>
      </c>
      <c r="AU968" s="17" t="s">
        <v>82</v>
      </c>
    </row>
    <row r="969" s="14" customFormat="1">
      <c r="A969" s="14"/>
      <c r="B969" s="256"/>
      <c r="C969" s="257"/>
      <c r="D969" s="239" t="s">
        <v>150</v>
      </c>
      <c r="E969" s="258" t="s">
        <v>1</v>
      </c>
      <c r="F969" s="259" t="s">
        <v>82</v>
      </c>
      <c r="G969" s="257"/>
      <c r="H969" s="260">
        <v>2</v>
      </c>
      <c r="I969" s="261"/>
      <c r="J969" s="257"/>
      <c r="K969" s="257"/>
      <c r="L969" s="262"/>
      <c r="M969" s="263"/>
      <c r="N969" s="264"/>
      <c r="O969" s="264"/>
      <c r="P969" s="264"/>
      <c r="Q969" s="264"/>
      <c r="R969" s="264"/>
      <c r="S969" s="264"/>
      <c r="T969" s="26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6" t="s">
        <v>150</v>
      </c>
      <c r="AU969" s="266" t="s">
        <v>82</v>
      </c>
      <c r="AV969" s="14" t="s">
        <v>82</v>
      </c>
      <c r="AW969" s="14" t="s">
        <v>30</v>
      </c>
      <c r="AX969" s="14" t="s">
        <v>73</v>
      </c>
      <c r="AY969" s="266" t="s">
        <v>137</v>
      </c>
    </row>
    <row r="970" s="15" customFormat="1">
      <c r="A970" s="15"/>
      <c r="B970" s="267"/>
      <c r="C970" s="268"/>
      <c r="D970" s="239" t="s">
        <v>150</v>
      </c>
      <c r="E970" s="269" t="s">
        <v>1</v>
      </c>
      <c r="F970" s="270" t="s">
        <v>153</v>
      </c>
      <c r="G970" s="268"/>
      <c r="H970" s="271">
        <v>2</v>
      </c>
      <c r="I970" s="272"/>
      <c r="J970" s="268"/>
      <c r="K970" s="268"/>
      <c r="L970" s="273"/>
      <c r="M970" s="274"/>
      <c r="N970" s="275"/>
      <c r="O970" s="275"/>
      <c r="P970" s="275"/>
      <c r="Q970" s="275"/>
      <c r="R970" s="275"/>
      <c r="S970" s="275"/>
      <c r="T970" s="276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77" t="s">
        <v>150</v>
      </c>
      <c r="AU970" s="277" t="s">
        <v>82</v>
      </c>
      <c r="AV970" s="15" t="s">
        <v>144</v>
      </c>
      <c r="AW970" s="15" t="s">
        <v>30</v>
      </c>
      <c r="AX970" s="15" t="s">
        <v>80</v>
      </c>
      <c r="AY970" s="277" t="s">
        <v>137</v>
      </c>
    </row>
    <row r="971" s="2" customFormat="1" ht="21.75" customHeight="1">
      <c r="A971" s="38"/>
      <c r="B971" s="39"/>
      <c r="C971" s="278" t="s">
        <v>1056</v>
      </c>
      <c r="D971" s="278" t="s">
        <v>166</v>
      </c>
      <c r="E971" s="279" t="s">
        <v>1057</v>
      </c>
      <c r="F971" s="280" t="s">
        <v>1058</v>
      </c>
      <c r="G971" s="281" t="s">
        <v>199</v>
      </c>
      <c r="H971" s="282">
        <v>2</v>
      </c>
      <c r="I971" s="283"/>
      <c r="J971" s="284">
        <f>ROUND(I971*H971,2)</f>
        <v>0</v>
      </c>
      <c r="K971" s="280" t="s">
        <v>143</v>
      </c>
      <c r="L971" s="285"/>
      <c r="M971" s="286" t="s">
        <v>1</v>
      </c>
      <c r="N971" s="287" t="s">
        <v>38</v>
      </c>
      <c r="O971" s="91"/>
      <c r="P971" s="235">
        <f>O971*H971</f>
        <v>0</v>
      </c>
      <c r="Q971" s="235">
        <v>0.0089999999999999993</v>
      </c>
      <c r="R971" s="235">
        <f>Q971*H971</f>
        <v>0.017999999999999999</v>
      </c>
      <c r="S971" s="235">
        <v>0</v>
      </c>
      <c r="T971" s="236">
        <f>S971*H971</f>
        <v>0</v>
      </c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R971" s="237" t="s">
        <v>383</v>
      </c>
      <c r="AT971" s="237" t="s">
        <v>166</v>
      </c>
      <c r="AU971" s="237" t="s">
        <v>82</v>
      </c>
      <c r="AY971" s="17" t="s">
        <v>137</v>
      </c>
      <c r="BE971" s="238">
        <f>IF(N971="základní",J971,0)</f>
        <v>0</v>
      </c>
      <c r="BF971" s="238">
        <f>IF(N971="snížená",J971,0)</f>
        <v>0</v>
      </c>
      <c r="BG971" s="238">
        <f>IF(N971="zákl. přenesená",J971,0)</f>
        <v>0</v>
      </c>
      <c r="BH971" s="238">
        <f>IF(N971="sníž. přenesená",J971,0)</f>
        <v>0</v>
      </c>
      <c r="BI971" s="238">
        <f>IF(N971="nulová",J971,0)</f>
        <v>0</v>
      </c>
      <c r="BJ971" s="17" t="s">
        <v>80</v>
      </c>
      <c r="BK971" s="238">
        <f>ROUND(I971*H971,2)</f>
        <v>0</v>
      </c>
      <c r="BL971" s="17" t="s">
        <v>262</v>
      </c>
      <c r="BM971" s="237" t="s">
        <v>1059</v>
      </c>
    </row>
    <row r="972" s="2" customFormat="1">
      <c r="A972" s="38"/>
      <c r="B972" s="39"/>
      <c r="C972" s="40"/>
      <c r="D972" s="239" t="s">
        <v>146</v>
      </c>
      <c r="E972" s="40"/>
      <c r="F972" s="240" t="s">
        <v>1058</v>
      </c>
      <c r="G972" s="40"/>
      <c r="H972" s="40"/>
      <c r="I972" s="241"/>
      <c r="J972" s="40"/>
      <c r="K972" s="40"/>
      <c r="L972" s="44"/>
      <c r="M972" s="242"/>
      <c r="N972" s="243"/>
      <c r="O972" s="91"/>
      <c r="P972" s="91"/>
      <c r="Q972" s="91"/>
      <c r="R972" s="91"/>
      <c r="S972" s="91"/>
      <c r="T972" s="92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T972" s="17" t="s">
        <v>146</v>
      </c>
      <c r="AU972" s="17" t="s">
        <v>82</v>
      </c>
    </row>
    <row r="973" s="2" customFormat="1" ht="24.15" customHeight="1">
      <c r="A973" s="38"/>
      <c r="B973" s="39"/>
      <c r="C973" s="226" t="s">
        <v>1060</v>
      </c>
      <c r="D973" s="226" t="s">
        <v>139</v>
      </c>
      <c r="E973" s="227" t="s">
        <v>1061</v>
      </c>
      <c r="F973" s="228" t="s">
        <v>1062</v>
      </c>
      <c r="G973" s="229" t="s">
        <v>199</v>
      </c>
      <c r="H973" s="230">
        <v>7</v>
      </c>
      <c r="I973" s="231"/>
      <c r="J973" s="232">
        <f>ROUND(I973*H973,2)</f>
        <v>0</v>
      </c>
      <c r="K973" s="228" t="s">
        <v>143</v>
      </c>
      <c r="L973" s="44"/>
      <c r="M973" s="233" t="s">
        <v>1</v>
      </c>
      <c r="N973" s="234" t="s">
        <v>38</v>
      </c>
      <c r="O973" s="91"/>
      <c r="P973" s="235">
        <f>O973*H973</f>
        <v>0</v>
      </c>
      <c r="Q973" s="235">
        <v>0</v>
      </c>
      <c r="R973" s="235">
        <f>Q973*H973</f>
        <v>0</v>
      </c>
      <c r="S973" s="235">
        <v>0</v>
      </c>
      <c r="T973" s="236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37" t="s">
        <v>262</v>
      </c>
      <c r="AT973" s="237" t="s">
        <v>139</v>
      </c>
      <c r="AU973" s="237" t="s">
        <v>82</v>
      </c>
      <c r="AY973" s="17" t="s">
        <v>137</v>
      </c>
      <c r="BE973" s="238">
        <f>IF(N973="základní",J973,0)</f>
        <v>0</v>
      </c>
      <c r="BF973" s="238">
        <f>IF(N973="snížená",J973,0)</f>
        <v>0</v>
      </c>
      <c r="BG973" s="238">
        <f>IF(N973="zákl. přenesená",J973,0)</f>
        <v>0</v>
      </c>
      <c r="BH973" s="238">
        <f>IF(N973="sníž. přenesená",J973,0)</f>
        <v>0</v>
      </c>
      <c r="BI973" s="238">
        <f>IF(N973="nulová",J973,0)</f>
        <v>0</v>
      </c>
      <c r="BJ973" s="17" t="s">
        <v>80</v>
      </c>
      <c r="BK973" s="238">
        <f>ROUND(I973*H973,2)</f>
        <v>0</v>
      </c>
      <c r="BL973" s="17" t="s">
        <v>262</v>
      </c>
      <c r="BM973" s="237" t="s">
        <v>1063</v>
      </c>
    </row>
    <row r="974" s="2" customFormat="1">
      <c r="A974" s="38"/>
      <c r="B974" s="39"/>
      <c r="C974" s="40"/>
      <c r="D974" s="239" t="s">
        <v>146</v>
      </c>
      <c r="E974" s="40"/>
      <c r="F974" s="240" t="s">
        <v>1064</v>
      </c>
      <c r="G974" s="40"/>
      <c r="H974" s="40"/>
      <c r="I974" s="241"/>
      <c r="J974" s="40"/>
      <c r="K974" s="40"/>
      <c r="L974" s="44"/>
      <c r="M974" s="242"/>
      <c r="N974" s="243"/>
      <c r="O974" s="91"/>
      <c r="P974" s="91"/>
      <c r="Q974" s="91"/>
      <c r="R974" s="91"/>
      <c r="S974" s="91"/>
      <c r="T974" s="92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T974" s="17" t="s">
        <v>146</v>
      </c>
      <c r="AU974" s="17" t="s">
        <v>82</v>
      </c>
    </row>
    <row r="975" s="2" customFormat="1">
      <c r="A975" s="38"/>
      <c r="B975" s="39"/>
      <c r="C975" s="40"/>
      <c r="D975" s="244" t="s">
        <v>148</v>
      </c>
      <c r="E975" s="40"/>
      <c r="F975" s="245" t="s">
        <v>1065</v>
      </c>
      <c r="G975" s="40"/>
      <c r="H975" s="40"/>
      <c r="I975" s="241"/>
      <c r="J975" s="40"/>
      <c r="K975" s="40"/>
      <c r="L975" s="44"/>
      <c r="M975" s="242"/>
      <c r="N975" s="243"/>
      <c r="O975" s="91"/>
      <c r="P975" s="91"/>
      <c r="Q975" s="91"/>
      <c r="R975" s="91"/>
      <c r="S975" s="91"/>
      <c r="T975" s="92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T975" s="17" t="s">
        <v>148</v>
      </c>
      <c r="AU975" s="17" t="s">
        <v>82</v>
      </c>
    </row>
    <row r="976" s="2" customFormat="1" ht="37.8" customHeight="1">
      <c r="A976" s="38"/>
      <c r="B976" s="39"/>
      <c r="C976" s="278" t="s">
        <v>1066</v>
      </c>
      <c r="D976" s="278" t="s">
        <v>166</v>
      </c>
      <c r="E976" s="279" t="s">
        <v>1067</v>
      </c>
      <c r="F976" s="280" t="s">
        <v>1068</v>
      </c>
      <c r="G976" s="281" t="s">
        <v>1069</v>
      </c>
      <c r="H976" s="282">
        <v>7</v>
      </c>
      <c r="I976" s="283"/>
      <c r="J976" s="284">
        <f>ROUND(I976*H976,2)</f>
        <v>0</v>
      </c>
      <c r="K976" s="280" t="s">
        <v>143</v>
      </c>
      <c r="L976" s="285"/>
      <c r="M976" s="286" t="s">
        <v>1</v>
      </c>
      <c r="N976" s="287" t="s">
        <v>38</v>
      </c>
      <c r="O976" s="91"/>
      <c r="P976" s="235">
        <f>O976*H976</f>
        <v>0</v>
      </c>
      <c r="Q976" s="235">
        <v>0.0076</v>
      </c>
      <c r="R976" s="235">
        <f>Q976*H976</f>
        <v>0.053199999999999997</v>
      </c>
      <c r="S976" s="235">
        <v>0</v>
      </c>
      <c r="T976" s="236">
        <f>S976*H976</f>
        <v>0</v>
      </c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R976" s="237" t="s">
        <v>383</v>
      </c>
      <c r="AT976" s="237" t="s">
        <v>166</v>
      </c>
      <c r="AU976" s="237" t="s">
        <v>82</v>
      </c>
      <c r="AY976" s="17" t="s">
        <v>137</v>
      </c>
      <c r="BE976" s="238">
        <f>IF(N976="základní",J976,0)</f>
        <v>0</v>
      </c>
      <c r="BF976" s="238">
        <f>IF(N976="snížená",J976,0)</f>
        <v>0</v>
      </c>
      <c r="BG976" s="238">
        <f>IF(N976="zákl. přenesená",J976,0)</f>
        <v>0</v>
      </c>
      <c r="BH976" s="238">
        <f>IF(N976="sníž. přenesená",J976,0)</f>
        <v>0</v>
      </c>
      <c r="BI976" s="238">
        <f>IF(N976="nulová",J976,0)</f>
        <v>0</v>
      </c>
      <c r="BJ976" s="17" t="s">
        <v>80</v>
      </c>
      <c r="BK976" s="238">
        <f>ROUND(I976*H976,2)</f>
        <v>0</v>
      </c>
      <c r="BL976" s="17" t="s">
        <v>262</v>
      </c>
      <c r="BM976" s="237" t="s">
        <v>1070</v>
      </c>
    </row>
    <row r="977" s="2" customFormat="1">
      <c r="A977" s="38"/>
      <c r="B977" s="39"/>
      <c r="C977" s="40"/>
      <c r="D977" s="239" t="s">
        <v>146</v>
      </c>
      <c r="E977" s="40"/>
      <c r="F977" s="240" t="s">
        <v>1068</v>
      </c>
      <c r="G977" s="40"/>
      <c r="H977" s="40"/>
      <c r="I977" s="241"/>
      <c r="J977" s="40"/>
      <c r="K977" s="40"/>
      <c r="L977" s="44"/>
      <c r="M977" s="242"/>
      <c r="N977" s="243"/>
      <c r="O977" s="91"/>
      <c r="P977" s="91"/>
      <c r="Q977" s="91"/>
      <c r="R977" s="91"/>
      <c r="S977" s="91"/>
      <c r="T977" s="92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T977" s="17" t="s">
        <v>146</v>
      </c>
      <c r="AU977" s="17" t="s">
        <v>82</v>
      </c>
    </row>
    <row r="978" s="2" customFormat="1" ht="21.75" customHeight="1">
      <c r="A978" s="38"/>
      <c r="B978" s="39"/>
      <c r="C978" s="226" t="s">
        <v>1071</v>
      </c>
      <c r="D978" s="226" t="s">
        <v>139</v>
      </c>
      <c r="E978" s="227" t="s">
        <v>1072</v>
      </c>
      <c r="F978" s="228" t="s">
        <v>1073</v>
      </c>
      <c r="G978" s="229" t="s">
        <v>199</v>
      </c>
      <c r="H978" s="230">
        <v>351</v>
      </c>
      <c r="I978" s="231"/>
      <c r="J978" s="232">
        <f>ROUND(I978*H978,2)</f>
        <v>0</v>
      </c>
      <c r="K978" s="228" t="s">
        <v>143</v>
      </c>
      <c r="L978" s="44"/>
      <c r="M978" s="233" t="s">
        <v>1</v>
      </c>
      <c r="N978" s="234" t="s">
        <v>38</v>
      </c>
      <c r="O978" s="91"/>
      <c r="P978" s="235">
        <f>O978*H978</f>
        <v>0</v>
      </c>
      <c r="Q978" s="235">
        <v>0</v>
      </c>
      <c r="R978" s="235">
        <f>Q978*H978</f>
        <v>0</v>
      </c>
      <c r="S978" s="235">
        <v>0</v>
      </c>
      <c r="T978" s="236">
        <f>S978*H978</f>
        <v>0</v>
      </c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R978" s="237" t="s">
        <v>262</v>
      </c>
      <c r="AT978" s="237" t="s">
        <v>139</v>
      </c>
      <c r="AU978" s="237" t="s">
        <v>82</v>
      </c>
      <c r="AY978" s="17" t="s">
        <v>137</v>
      </c>
      <c r="BE978" s="238">
        <f>IF(N978="základní",J978,0)</f>
        <v>0</v>
      </c>
      <c r="BF978" s="238">
        <f>IF(N978="snížená",J978,0)</f>
        <v>0</v>
      </c>
      <c r="BG978" s="238">
        <f>IF(N978="zákl. přenesená",J978,0)</f>
        <v>0</v>
      </c>
      <c r="BH978" s="238">
        <f>IF(N978="sníž. přenesená",J978,0)</f>
        <v>0</v>
      </c>
      <c r="BI978" s="238">
        <f>IF(N978="nulová",J978,0)</f>
        <v>0</v>
      </c>
      <c r="BJ978" s="17" t="s">
        <v>80</v>
      </c>
      <c r="BK978" s="238">
        <f>ROUND(I978*H978,2)</f>
        <v>0</v>
      </c>
      <c r="BL978" s="17" t="s">
        <v>262</v>
      </c>
      <c r="BM978" s="237" t="s">
        <v>1074</v>
      </c>
    </row>
    <row r="979" s="2" customFormat="1">
      <c r="A979" s="38"/>
      <c r="B979" s="39"/>
      <c r="C979" s="40"/>
      <c r="D979" s="239" t="s">
        <v>146</v>
      </c>
      <c r="E979" s="40"/>
      <c r="F979" s="240" t="s">
        <v>1075</v>
      </c>
      <c r="G979" s="40"/>
      <c r="H979" s="40"/>
      <c r="I979" s="241"/>
      <c r="J979" s="40"/>
      <c r="K979" s="40"/>
      <c r="L979" s="44"/>
      <c r="M979" s="242"/>
      <c r="N979" s="243"/>
      <c r="O979" s="91"/>
      <c r="P979" s="91"/>
      <c r="Q979" s="91"/>
      <c r="R979" s="91"/>
      <c r="S979" s="91"/>
      <c r="T979" s="92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T979" s="17" t="s">
        <v>146</v>
      </c>
      <c r="AU979" s="17" t="s">
        <v>82</v>
      </c>
    </row>
    <row r="980" s="2" customFormat="1">
      <c r="A980" s="38"/>
      <c r="B980" s="39"/>
      <c r="C980" s="40"/>
      <c r="D980" s="244" t="s">
        <v>148</v>
      </c>
      <c r="E980" s="40"/>
      <c r="F980" s="245" t="s">
        <v>1076</v>
      </c>
      <c r="G980" s="40"/>
      <c r="H980" s="40"/>
      <c r="I980" s="241"/>
      <c r="J980" s="40"/>
      <c r="K980" s="40"/>
      <c r="L980" s="44"/>
      <c r="M980" s="242"/>
      <c r="N980" s="243"/>
      <c r="O980" s="91"/>
      <c r="P980" s="91"/>
      <c r="Q980" s="91"/>
      <c r="R980" s="91"/>
      <c r="S980" s="91"/>
      <c r="T980" s="92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T980" s="17" t="s">
        <v>148</v>
      </c>
      <c r="AU980" s="17" t="s">
        <v>82</v>
      </c>
    </row>
    <row r="981" s="13" customFormat="1">
      <c r="A981" s="13"/>
      <c r="B981" s="246"/>
      <c r="C981" s="247"/>
      <c r="D981" s="239" t="s">
        <v>150</v>
      </c>
      <c r="E981" s="248" t="s">
        <v>1</v>
      </c>
      <c r="F981" s="249" t="s">
        <v>1077</v>
      </c>
      <c r="G981" s="247"/>
      <c r="H981" s="248" t="s">
        <v>1</v>
      </c>
      <c r="I981" s="250"/>
      <c r="J981" s="247"/>
      <c r="K981" s="247"/>
      <c r="L981" s="251"/>
      <c r="M981" s="252"/>
      <c r="N981" s="253"/>
      <c r="O981" s="253"/>
      <c r="P981" s="253"/>
      <c r="Q981" s="253"/>
      <c r="R981" s="253"/>
      <c r="S981" s="253"/>
      <c r="T981" s="25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5" t="s">
        <v>150</v>
      </c>
      <c r="AU981" s="255" t="s">
        <v>82</v>
      </c>
      <c r="AV981" s="13" t="s">
        <v>80</v>
      </c>
      <c r="AW981" s="13" t="s">
        <v>30</v>
      </c>
      <c r="AX981" s="13" t="s">
        <v>73</v>
      </c>
      <c r="AY981" s="255" t="s">
        <v>137</v>
      </c>
    </row>
    <row r="982" s="14" customFormat="1">
      <c r="A982" s="14"/>
      <c r="B982" s="256"/>
      <c r="C982" s="257"/>
      <c r="D982" s="239" t="s">
        <v>150</v>
      </c>
      <c r="E982" s="258" t="s">
        <v>1</v>
      </c>
      <c r="F982" s="259" t="s">
        <v>1078</v>
      </c>
      <c r="G982" s="257"/>
      <c r="H982" s="260">
        <v>351</v>
      </c>
      <c r="I982" s="261"/>
      <c r="J982" s="257"/>
      <c r="K982" s="257"/>
      <c r="L982" s="262"/>
      <c r="M982" s="263"/>
      <c r="N982" s="264"/>
      <c r="O982" s="264"/>
      <c r="P982" s="264"/>
      <c r="Q982" s="264"/>
      <c r="R982" s="264"/>
      <c r="S982" s="264"/>
      <c r="T982" s="26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6" t="s">
        <v>150</v>
      </c>
      <c r="AU982" s="266" t="s">
        <v>82</v>
      </c>
      <c r="AV982" s="14" t="s">
        <v>82</v>
      </c>
      <c r="AW982" s="14" t="s">
        <v>30</v>
      </c>
      <c r="AX982" s="14" t="s">
        <v>73</v>
      </c>
      <c r="AY982" s="266" t="s">
        <v>137</v>
      </c>
    </row>
    <row r="983" s="15" customFormat="1">
      <c r="A983" s="15"/>
      <c r="B983" s="267"/>
      <c r="C983" s="268"/>
      <c r="D983" s="239" t="s">
        <v>150</v>
      </c>
      <c r="E983" s="269" t="s">
        <v>1</v>
      </c>
      <c r="F983" s="270" t="s">
        <v>153</v>
      </c>
      <c r="G983" s="268"/>
      <c r="H983" s="271">
        <v>351</v>
      </c>
      <c r="I983" s="272"/>
      <c r="J983" s="268"/>
      <c r="K983" s="268"/>
      <c r="L983" s="273"/>
      <c r="M983" s="274"/>
      <c r="N983" s="275"/>
      <c r="O983" s="275"/>
      <c r="P983" s="275"/>
      <c r="Q983" s="275"/>
      <c r="R983" s="275"/>
      <c r="S983" s="275"/>
      <c r="T983" s="276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77" t="s">
        <v>150</v>
      </c>
      <c r="AU983" s="277" t="s">
        <v>82</v>
      </c>
      <c r="AV983" s="15" t="s">
        <v>144</v>
      </c>
      <c r="AW983" s="15" t="s">
        <v>30</v>
      </c>
      <c r="AX983" s="15" t="s">
        <v>80</v>
      </c>
      <c r="AY983" s="277" t="s">
        <v>137</v>
      </c>
    </row>
    <row r="984" s="2" customFormat="1" ht="24.15" customHeight="1">
      <c r="A984" s="38"/>
      <c r="B984" s="39"/>
      <c r="C984" s="278" t="s">
        <v>1079</v>
      </c>
      <c r="D984" s="278" t="s">
        <v>166</v>
      </c>
      <c r="E984" s="279" t="s">
        <v>1080</v>
      </c>
      <c r="F984" s="280" t="s">
        <v>1081</v>
      </c>
      <c r="G984" s="281" t="s">
        <v>199</v>
      </c>
      <c r="H984" s="282">
        <v>351</v>
      </c>
      <c r="I984" s="283"/>
      <c r="J984" s="284">
        <f>ROUND(I984*H984,2)</f>
        <v>0</v>
      </c>
      <c r="K984" s="280" t="s">
        <v>143</v>
      </c>
      <c r="L984" s="285"/>
      <c r="M984" s="286" t="s">
        <v>1</v>
      </c>
      <c r="N984" s="287" t="s">
        <v>38</v>
      </c>
      <c r="O984" s="91"/>
      <c r="P984" s="235">
        <f>O984*H984</f>
        <v>0</v>
      </c>
      <c r="Q984" s="235">
        <v>0.00022000000000000001</v>
      </c>
      <c r="R984" s="235">
        <f>Q984*H984</f>
        <v>0.077219999999999997</v>
      </c>
      <c r="S984" s="235">
        <v>0</v>
      </c>
      <c r="T984" s="236">
        <f>S984*H984</f>
        <v>0</v>
      </c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R984" s="237" t="s">
        <v>383</v>
      </c>
      <c r="AT984" s="237" t="s">
        <v>166</v>
      </c>
      <c r="AU984" s="237" t="s">
        <v>82</v>
      </c>
      <c r="AY984" s="17" t="s">
        <v>137</v>
      </c>
      <c r="BE984" s="238">
        <f>IF(N984="základní",J984,0)</f>
        <v>0</v>
      </c>
      <c r="BF984" s="238">
        <f>IF(N984="snížená",J984,0)</f>
        <v>0</v>
      </c>
      <c r="BG984" s="238">
        <f>IF(N984="zákl. přenesená",J984,0)</f>
        <v>0</v>
      </c>
      <c r="BH984" s="238">
        <f>IF(N984="sníž. přenesená",J984,0)</f>
        <v>0</v>
      </c>
      <c r="BI984" s="238">
        <f>IF(N984="nulová",J984,0)</f>
        <v>0</v>
      </c>
      <c r="BJ984" s="17" t="s">
        <v>80</v>
      </c>
      <c r="BK984" s="238">
        <f>ROUND(I984*H984,2)</f>
        <v>0</v>
      </c>
      <c r="BL984" s="17" t="s">
        <v>262</v>
      </c>
      <c r="BM984" s="237" t="s">
        <v>1082</v>
      </c>
    </row>
    <row r="985" s="2" customFormat="1">
      <c r="A985" s="38"/>
      <c r="B985" s="39"/>
      <c r="C985" s="40"/>
      <c r="D985" s="239" t="s">
        <v>146</v>
      </c>
      <c r="E985" s="40"/>
      <c r="F985" s="240" t="s">
        <v>1081</v>
      </c>
      <c r="G985" s="40"/>
      <c r="H985" s="40"/>
      <c r="I985" s="241"/>
      <c r="J985" s="40"/>
      <c r="K985" s="40"/>
      <c r="L985" s="44"/>
      <c r="M985" s="242"/>
      <c r="N985" s="243"/>
      <c r="O985" s="91"/>
      <c r="P985" s="91"/>
      <c r="Q985" s="91"/>
      <c r="R985" s="91"/>
      <c r="S985" s="91"/>
      <c r="T985" s="92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T985" s="17" t="s">
        <v>146</v>
      </c>
      <c r="AU985" s="17" t="s">
        <v>82</v>
      </c>
    </row>
    <row r="986" s="2" customFormat="1" ht="16.5" customHeight="1">
      <c r="A986" s="38"/>
      <c r="B986" s="39"/>
      <c r="C986" s="226" t="s">
        <v>1083</v>
      </c>
      <c r="D986" s="226" t="s">
        <v>139</v>
      </c>
      <c r="E986" s="227" t="s">
        <v>1084</v>
      </c>
      <c r="F986" s="228" t="s">
        <v>1085</v>
      </c>
      <c r="G986" s="229" t="s">
        <v>142</v>
      </c>
      <c r="H986" s="230">
        <v>320</v>
      </c>
      <c r="I986" s="231"/>
      <c r="J986" s="232">
        <f>ROUND(I986*H986,2)</f>
        <v>0</v>
      </c>
      <c r="K986" s="228" t="s">
        <v>143</v>
      </c>
      <c r="L986" s="44"/>
      <c r="M986" s="233" t="s">
        <v>1</v>
      </c>
      <c r="N986" s="234" t="s">
        <v>38</v>
      </c>
      <c r="O986" s="91"/>
      <c r="P986" s="235">
        <f>O986*H986</f>
        <v>0</v>
      </c>
      <c r="Q986" s="235">
        <v>0.00025999999999999998</v>
      </c>
      <c r="R986" s="235">
        <f>Q986*H986</f>
        <v>0.083199999999999996</v>
      </c>
      <c r="S986" s="235">
        <v>0.00025999999999999998</v>
      </c>
      <c r="T986" s="236">
        <f>S986*H986</f>
        <v>0.083199999999999996</v>
      </c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R986" s="237" t="s">
        <v>262</v>
      </c>
      <c r="AT986" s="237" t="s">
        <v>139</v>
      </c>
      <c r="AU986" s="237" t="s">
        <v>82</v>
      </c>
      <c r="AY986" s="17" t="s">
        <v>137</v>
      </c>
      <c r="BE986" s="238">
        <f>IF(N986="základní",J986,0)</f>
        <v>0</v>
      </c>
      <c r="BF986" s="238">
        <f>IF(N986="snížená",J986,0)</f>
        <v>0</v>
      </c>
      <c r="BG986" s="238">
        <f>IF(N986="zákl. přenesená",J986,0)</f>
        <v>0</v>
      </c>
      <c r="BH986" s="238">
        <f>IF(N986="sníž. přenesená",J986,0)</f>
        <v>0</v>
      </c>
      <c r="BI986" s="238">
        <f>IF(N986="nulová",J986,0)</f>
        <v>0</v>
      </c>
      <c r="BJ986" s="17" t="s">
        <v>80</v>
      </c>
      <c r="BK986" s="238">
        <f>ROUND(I986*H986,2)</f>
        <v>0</v>
      </c>
      <c r="BL986" s="17" t="s">
        <v>262</v>
      </c>
      <c r="BM986" s="237" t="s">
        <v>1086</v>
      </c>
    </row>
    <row r="987" s="2" customFormat="1">
      <c r="A987" s="38"/>
      <c r="B987" s="39"/>
      <c r="C987" s="40"/>
      <c r="D987" s="239" t="s">
        <v>146</v>
      </c>
      <c r="E987" s="40"/>
      <c r="F987" s="240" t="s">
        <v>1087</v>
      </c>
      <c r="G987" s="40"/>
      <c r="H987" s="40"/>
      <c r="I987" s="241"/>
      <c r="J987" s="40"/>
      <c r="K987" s="40"/>
      <c r="L987" s="44"/>
      <c r="M987" s="242"/>
      <c r="N987" s="243"/>
      <c r="O987" s="91"/>
      <c r="P987" s="91"/>
      <c r="Q987" s="91"/>
      <c r="R987" s="91"/>
      <c r="S987" s="91"/>
      <c r="T987" s="92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T987" s="17" t="s">
        <v>146</v>
      </c>
      <c r="AU987" s="17" t="s">
        <v>82</v>
      </c>
    </row>
    <row r="988" s="2" customFormat="1">
      <c r="A988" s="38"/>
      <c r="B988" s="39"/>
      <c r="C988" s="40"/>
      <c r="D988" s="244" t="s">
        <v>148</v>
      </c>
      <c r="E988" s="40"/>
      <c r="F988" s="245" t="s">
        <v>1088</v>
      </c>
      <c r="G988" s="40"/>
      <c r="H988" s="40"/>
      <c r="I988" s="241"/>
      <c r="J988" s="40"/>
      <c r="K988" s="40"/>
      <c r="L988" s="44"/>
      <c r="M988" s="242"/>
      <c r="N988" s="243"/>
      <c r="O988" s="91"/>
      <c r="P988" s="91"/>
      <c r="Q988" s="91"/>
      <c r="R988" s="91"/>
      <c r="S988" s="91"/>
      <c r="T988" s="92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T988" s="17" t="s">
        <v>148</v>
      </c>
      <c r="AU988" s="17" t="s">
        <v>82</v>
      </c>
    </row>
    <row r="989" s="13" customFormat="1">
      <c r="A989" s="13"/>
      <c r="B989" s="246"/>
      <c r="C989" s="247"/>
      <c r="D989" s="239" t="s">
        <v>150</v>
      </c>
      <c r="E989" s="248" t="s">
        <v>1</v>
      </c>
      <c r="F989" s="249" t="s">
        <v>809</v>
      </c>
      <c r="G989" s="247"/>
      <c r="H989" s="248" t="s">
        <v>1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5" t="s">
        <v>150</v>
      </c>
      <c r="AU989" s="255" t="s">
        <v>82</v>
      </c>
      <c r="AV989" s="13" t="s">
        <v>80</v>
      </c>
      <c r="AW989" s="13" t="s">
        <v>30</v>
      </c>
      <c r="AX989" s="13" t="s">
        <v>73</v>
      </c>
      <c r="AY989" s="255" t="s">
        <v>137</v>
      </c>
    </row>
    <row r="990" s="14" customFormat="1">
      <c r="A990" s="14"/>
      <c r="B990" s="256"/>
      <c r="C990" s="257"/>
      <c r="D990" s="239" t="s">
        <v>150</v>
      </c>
      <c r="E990" s="258" t="s">
        <v>1</v>
      </c>
      <c r="F990" s="259" t="s">
        <v>810</v>
      </c>
      <c r="G990" s="257"/>
      <c r="H990" s="260">
        <v>320</v>
      </c>
      <c r="I990" s="261"/>
      <c r="J990" s="257"/>
      <c r="K990" s="257"/>
      <c r="L990" s="262"/>
      <c r="M990" s="263"/>
      <c r="N990" s="264"/>
      <c r="O990" s="264"/>
      <c r="P990" s="264"/>
      <c r="Q990" s="264"/>
      <c r="R990" s="264"/>
      <c r="S990" s="264"/>
      <c r="T990" s="26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6" t="s">
        <v>150</v>
      </c>
      <c r="AU990" s="266" t="s">
        <v>82</v>
      </c>
      <c r="AV990" s="14" t="s">
        <v>82</v>
      </c>
      <c r="AW990" s="14" t="s">
        <v>30</v>
      </c>
      <c r="AX990" s="14" t="s">
        <v>73</v>
      </c>
      <c r="AY990" s="266" t="s">
        <v>137</v>
      </c>
    </row>
    <row r="991" s="15" customFormat="1">
      <c r="A991" s="15"/>
      <c r="B991" s="267"/>
      <c r="C991" s="268"/>
      <c r="D991" s="239" t="s">
        <v>150</v>
      </c>
      <c r="E991" s="269" t="s">
        <v>1</v>
      </c>
      <c r="F991" s="270" t="s">
        <v>153</v>
      </c>
      <c r="G991" s="268"/>
      <c r="H991" s="271">
        <v>320</v>
      </c>
      <c r="I991" s="272"/>
      <c r="J991" s="268"/>
      <c r="K991" s="268"/>
      <c r="L991" s="273"/>
      <c r="M991" s="274"/>
      <c r="N991" s="275"/>
      <c r="O991" s="275"/>
      <c r="P991" s="275"/>
      <c r="Q991" s="275"/>
      <c r="R991" s="275"/>
      <c r="S991" s="275"/>
      <c r="T991" s="276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77" t="s">
        <v>150</v>
      </c>
      <c r="AU991" s="277" t="s">
        <v>82</v>
      </c>
      <c r="AV991" s="15" t="s">
        <v>144</v>
      </c>
      <c r="AW991" s="15" t="s">
        <v>30</v>
      </c>
      <c r="AX991" s="15" t="s">
        <v>80</v>
      </c>
      <c r="AY991" s="277" t="s">
        <v>137</v>
      </c>
    </row>
    <row r="992" s="2" customFormat="1" ht="33" customHeight="1">
      <c r="A992" s="38"/>
      <c r="B992" s="39"/>
      <c r="C992" s="226" t="s">
        <v>1089</v>
      </c>
      <c r="D992" s="226" t="s">
        <v>139</v>
      </c>
      <c r="E992" s="227" t="s">
        <v>1090</v>
      </c>
      <c r="F992" s="228" t="s">
        <v>1091</v>
      </c>
      <c r="G992" s="229" t="s">
        <v>169</v>
      </c>
      <c r="H992" s="230">
        <v>25.114999999999998</v>
      </c>
      <c r="I992" s="231"/>
      <c r="J992" s="232">
        <f>ROUND(I992*H992,2)</f>
        <v>0</v>
      </c>
      <c r="K992" s="228" t="s">
        <v>143</v>
      </c>
      <c r="L992" s="44"/>
      <c r="M992" s="233" t="s">
        <v>1</v>
      </c>
      <c r="N992" s="234" t="s">
        <v>38</v>
      </c>
      <c r="O992" s="91"/>
      <c r="P992" s="235">
        <f>O992*H992</f>
        <v>0</v>
      </c>
      <c r="Q992" s="235">
        <v>0</v>
      </c>
      <c r="R992" s="235">
        <f>Q992*H992</f>
        <v>0</v>
      </c>
      <c r="S992" s="235">
        <v>0</v>
      </c>
      <c r="T992" s="236">
        <f>S992*H992</f>
        <v>0</v>
      </c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R992" s="237" t="s">
        <v>262</v>
      </c>
      <c r="AT992" s="237" t="s">
        <v>139</v>
      </c>
      <c r="AU992" s="237" t="s">
        <v>82</v>
      </c>
      <c r="AY992" s="17" t="s">
        <v>137</v>
      </c>
      <c r="BE992" s="238">
        <f>IF(N992="základní",J992,0)</f>
        <v>0</v>
      </c>
      <c r="BF992" s="238">
        <f>IF(N992="snížená",J992,0)</f>
        <v>0</v>
      </c>
      <c r="BG992" s="238">
        <f>IF(N992="zákl. přenesená",J992,0)</f>
        <v>0</v>
      </c>
      <c r="BH992" s="238">
        <f>IF(N992="sníž. přenesená",J992,0)</f>
        <v>0</v>
      </c>
      <c r="BI992" s="238">
        <f>IF(N992="nulová",J992,0)</f>
        <v>0</v>
      </c>
      <c r="BJ992" s="17" t="s">
        <v>80</v>
      </c>
      <c r="BK992" s="238">
        <f>ROUND(I992*H992,2)</f>
        <v>0</v>
      </c>
      <c r="BL992" s="17" t="s">
        <v>262</v>
      </c>
      <c r="BM992" s="237" t="s">
        <v>1092</v>
      </c>
    </row>
    <row r="993" s="2" customFormat="1">
      <c r="A993" s="38"/>
      <c r="B993" s="39"/>
      <c r="C993" s="40"/>
      <c r="D993" s="239" t="s">
        <v>146</v>
      </c>
      <c r="E993" s="40"/>
      <c r="F993" s="240" t="s">
        <v>1093</v>
      </c>
      <c r="G993" s="40"/>
      <c r="H993" s="40"/>
      <c r="I993" s="241"/>
      <c r="J993" s="40"/>
      <c r="K993" s="40"/>
      <c r="L993" s="44"/>
      <c r="M993" s="242"/>
      <c r="N993" s="243"/>
      <c r="O993" s="91"/>
      <c r="P993" s="91"/>
      <c r="Q993" s="91"/>
      <c r="R993" s="91"/>
      <c r="S993" s="91"/>
      <c r="T993" s="92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T993" s="17" t="s">
        <v>146</v>
      </c>
      <c r="AU993" s="17" t="s">
        <v>82</v>
      </c>
    </row>
    <row r="994" s="2" customFormat="1">
      <c r="A994" s="38"/>
      <c r="B994" s="39"/>
      <c r="C994" s="40"/>
      <c r="D994" s="244" t="s">
        <v>148</v>
      </c>
      <c r="E994" s="40"/>
      <c r="F994" s="245" t="s">
        <v>1094</v>
      </c>
      <c r="G994" s="40"/>
      <c r="H994" s="40"/>
      <c r="I994" s="241"/>
      <c r="J994" s="40"/>
      <c r="K994" s="40"/>
      <c r="L994" s="44"/>
      <c r="M994" s="242"/>
      <c r="N994" s="243"/>
      <c r="O994" s="91"/>
      <c r="P994" s="91"/>
      <c r="Q994" s="91"/>
      <c r="R994" s="91"/>
      <c r="S994" s="91"/>
      <c r="T994" s="92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T994" s="17" t="s">
        <v>148</v>
      </c>
      <c r="AU994" s="17" t="s">
        <v>82</v>
      </c>
    </row>
    <row r="995" s="12" customFormat="1" ht="22.8" customHeight="1">
      <c r="A995" s="12"/>
      <c r="B995" s="210"/>
      <c r="C995" s="211"/>
      <c r="D995" s="212" t="s">
        <v>72</v>
      </c>
      <c r="E995" s="224" t="s">
        <v>1095</v>
      </c>
      <c r="F995" s="224" t="s">
        <v>1096</v>
      </c>
      <c r="G995" s="211"/>
      <c r="H995" s="211"/>
      <c r="I995" s="214"/>
      <c r="J995" s="225">
        <f>BK995</f>
        <v>0</v>
      </c>
      <c r="K995" s="211"/>
      <c r="L995" s="216"/>
      <c r="M995" s="217"/>
      <c r="N995" s="218"/>
      <c r="O995" s="218"/>
      <c r="P995" s="219">
        <f>SUM(P996:P1009)</f>
        <v>0</v>
      </c>
      <c r="Q995" s="218"/>
      <c r="R995" s="219">
        <f>SUM(R996:R1009)</f>
        <v>0.0015</v>
      </c>
      <c r="S995" s="218"/>
      <c r="T995" s="220">
        <f>SUM(T996:T1009)</f>
        <v>0</v>
      </c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R995" s="221" t="s">
        <v>82</v>
      </c>
      <c r="AT995" s="222" t="s">
        <v>72</v>
      </c>
      <c r="AU995" s="222" t="s">
        <v>80</v>
      </c>
      <c r="AY995" s="221" t="s">
        <v>137</v>
      </c>
      <c r="BK995" s="223">
        <f>SUM(BK996:BK1009)</f>
        <v>0</v>
      </c>
    </row>
    <row r="996" s="2" customFormat="1" ht="24.15" customHeight="1">
      <c r="A996" s="38"/>
      <c r="B996" s="39"/>
      <c r="C996" s="226" t="s">
        <v>1097</v>
      </c>
      <c r="D996" s="226" t="s">
        <v>139</v>
      </c>
      <c r="E996" s="227" t="s">
        <v>1098</v>
      </c>
      <c r="F996" s="228" t="s">
        <v>1099</v>
      </c>
      <c r="G996" s="229" t="s">
        <v>199</v>
      </c>
      <c r="H996" s="230">
        <v>6</v>
      </c>
      <c r="I996" s="231"/>
      <c r="J996" s="232">
        <f>ROUND(I996*H996,2)</f>
        <v>0</v>
      </c>
      <c r="K996" s="228" t="s">
        <v>143</v>
      </c>
      <c r="L996" s="44"/>
      <c r="M996" s="233" t="s">
        <v>1</v>
      </c>
      <c r="N996" s="234" t="s">
        <v>38</v>
      </c>
      <c r="O996" s="91"/>
      <c r="P996" s="235">
        <f>O996*H996</f>
        <v>0</v>
      </c>
      <c r="Q996" s="235">
        <v>0.00025000000000000001</v>
      </c>
      <c r="R996" s="235">
        <f>Q996*H996</f>
        <v>0.0015</v>
      </c>
      <c r="S996" s="235">
        <v>0</v>
      </c>
      <c r="T996" s="236">
        <f>S996*H996</f>
        <v>0</v>
      </c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R996" s="237" t="s">
        <v>262</v>
      </c>
      <c r="AT996" s="237" t="s">
        <v>139</v>
      </c>
      <c r="AU996" s="237" t="s">
        <v>82</v>
      </c>
      <c r="AY996" s="17" t="s">
        <v>137</v>
      </c>
      <c r="BE996" s="238">
        <f>IF(N996="základní",J996,0)</f>
        <v>0</v>
      </c>
      <c r="BF996" s="238">
        <f>IF(N996="snížená",J996,0)</f>
        <v>0</v>
      </c>
      <c r="BG996" s="238">
        <f>IF(N996="zákl. přenesená",J996,0)</f>
        <v>0</v>
      </c>
      <c r="BH996" s="238">
        <f>IF(N996="sníž. přenesená",J996,0)</f>
        <v>0</v>
      </c>
      <c r="BI996" s="238">
        <f>IF(N996="nulová",J996,0)</f>
        <v>0</v>
      </c>
      <c r="BJ996" s="17" t="s">
        <v>80</v>
      </c>
      <c r="BK996" s="238">
        <f>ROUND(I996*H996,2)</f>
        <v>0</v>
      </c>
      <c r="BL996" s="17" t="s">
        <v>262</v>
      </c>
      <c r="BM996" s="237" t="s">
        <v>1100</v>
      </c>
    </row>
    <row r="997" s="2" customFormat="1">
      <c r="A997" s="38"/>
      <c r="B997" s="39"/>
      <c r="C997" s="40"/>
      <c r="D997" s="239" t="s">
        <v>146</v>
      </c>
      <c r="E997" s="40"/>
      <c r="F997" s="240" t="s">
        <v>1101</v>
      </c>
      <c r="G997" s="40"/>
      <c r="H997" s="40"/>
      <c r="I997" s="241"/>
      <c r="J997" s="40"/>
      <c r="K997" s="40"/>
      <c r="L997" s="44"/>
      <c r="M997" s="242"/>
      <c r="N997" s="243"/>
      <c r="O997" s="91"/>
      <c r="P997" s="91"/>
      <c r="Q997" s="91"/>
      <c r="R997" s="91"/>
      <c r="S997" s="91"/>
      <c r="T997" s="92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T997" s="17" t="s">
        <v>146</v>
      </c>
      <c r="AU997" s="17" t="s">
        <v>82</v>
      </c>
    </row>
    <row r="998" s="2" customFormat="1">
      <c r="A998" s="38"/>
      <c r="B998" s="39"/>
      <c r="C998" s="40"/>
      <c r="D998" s="244" t="s">
        <v>148</v>
      </c>
      <c r="E998" s="40"/>
      <c r="F998" s="245" t="s">
        <v>1102</v>
      </c>
      <c r="G998" s="40"/>
      <c r="H998" s="40"/>
      <c r="I998" s="241"/>
      <c r="J998" s="40"/>
      <c r="K998" s="40"/>
      <c r="L998" s="44"/>
      <c r="M998" s="242"/>
      <c r="N998" s="243"/>
      <c r="O998" s="91"/>
      <c r="P998" s="91"/>
      <c r="Q998" s="91"/>
      <c r="R998" s="91"/>
      <c r="S998" s="91"/>
      <c r="T998" s="92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T998" s="17" t="s">
        <v>148</v>
      </c>
      <c r="AU998" s="17" t="s">
        <v>82</v>
      </c>
    </row>
    <row r="999" s="13" customFormat="1">
      <c r="A999" s="13"/>
      <c r="B999" s="246"/>
      <c r="C999" s="247"/>
      <c r="D999" s="239" t="s">
        <v>150</v>
      </c>
      <c r="E999" s="248" t="s">
        <v>1</v>
      </c>
      <c r="F999" s="249" t="s">
        <v>1103</v>
      </c>
      <c r="G999" s="247"/>
      <c r="H999" s="248" t="s">
        <v>1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5" t="s">
        <v>150</v>
      </c>
      <c r="AU999" s="255" t="s">
        <v>82</v>
      </c>
      <c r="AV999" s="13" t="s">
        <v>80</v>
      </c>
      <c r="AW999" s="13" t="s">
        <v>30</v>
      </c>
      <c r="AX999" s="13" t="s">
        <v>73</v>
      </c>
      <c r="AY999" s="255" t="s">
        <v>137</v>
      </c>
    </row>
    <row r="1000" s="14" customFormat="1">
      <c r="A1000" s="14"/>
      <c r="B1000" s="256"/>
      <c r="C1000" s="257"/>
      <c r="D1000" s="239" t="s">
        <v>150</v>
      </c>
      <c r="E1000" s="258" t="s">
        <v>1</v>
      </c>
      <c r="F1000" s="259" t="s">
        <v>182</v>
      </c>
      <c r="G1000" s="257"/>
      <c r="H1000" s="260">
        <v>6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6" t="s">
        <v>150</v>
      </c>
      <c r="AU1000" s="266" t="s">
        <v>82</v>
      </c>
      <c r="AV1000" s="14" t="s">
        <v>82</v>
      </c>
      <c r="AW1000" s="14" t="s">
        <v>30</v>
      </c>
      <c r="AX1000" s="14" t="s">
        <v>73</v>
      </c>
      <c r="AY1000" s="266" t="s">
        <v>137</v>
      </c>
    </row>
    <row r="1001" s="15" customFormat="1">
      <c r="A1001" s="15"/>
      <c r="B1001" s="267"/>
      <c r="C1001" s="268"/>
      <c r="D1001" s="239" t="s">
        <v>150</v>
      </c>
      <c r="E1001" s="269" t="s">
        <v>1</v>
      </c>
      <c r="F1001" s="270" t="s">
        <v>153</v>
      </c>
      <c r="G1001" s="268"/>
      <c r="H1001" s="271">
        <v>6</v>
      </c>
      <c r="I1001" s="272"/>
      <c r="J1001" s="268"/>
      <c r="K1001" s="268"/>
      <c r="L1001" s="273"/>
      <c r="M1001" s="274"/>
      <c r="N1001" s="275"/>
      <c r="O1001" s="275"/>
      <c r="P1001" s="275"/>
      <c r="Q1001" s="275"/>
      <c r="R1001" s="275"/>
      <c r="S1001" s="275"/>
      <c r="T1001" s="276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77" t="s">
        <v>150</v>
      </c>
      <c r="AU1001" s="277" t="s">
        <v>82</v>
      </c>
      <c r="AV1001" s="15" t="s">
        <v>144</v>
      </c>
      <c r="AW1001" s="15" t="s">
        <v>30</v>
      </c>
      <c r="AX1001" s="15" t="s">
        <v>80</v>
      </c>
      <c r="AY1001" s="277" t="s">
        <v>137</v>
      </c>
    </row>
    <row r="1002" s="2" customFormat="1" ht="16.5" customHeight="1">
      <c r="A1002" s="38"/>
      <c r="B1002" s="39"/>
      <c r="C1002" s="278" t="s">
        <v>1104</v>
      </c>
      <c r="D1002" s="278" t="s">
        <v>166</v>
      </c>
      <c r="E1002" s="279" t="s">
        <v>1105</v>
      </c>
      <c r="F1002" s="280" t="s">
        <v>1106</v>
      </c>
      <c r="G1002" s="281" t="s">
        <v>657</v>
      </c>
      <c r="H1002" s="282">
        <v>6</v>
      </c>
      <c r="I1002" s="283"/>
      <c r="J1002" s="284">
        <f>ROUND(I1002*H1002,2)</f>
        <v>0</v>
      </c>
      <c r="K1002" s="280" t="s">
        <v>1</v>
      </c>
      <c r="L1002" s="285"/>
      <c r="M1002" s="286" t="s">
        <v>1</v>
      </c>
      <c r="N1002" s="287" t="s">
        <v>38</v>
      </c>
      <c r="O1002" s="91"/>
      <c r="P1002" s="235">
        <f>O1002*H1002</f>
        <v>0</v>
      </c>
      <c r="Q1002" s="235">
        <v>0</v>
      </c>
      <c r="R1002" s="235">
        <f>Q1002*H1002</f>
        <v>0</v>
      </c>
      <c r="S1002" s="235">
        <v>0</v>
      </c>
      <c r="T1002" s="236">
        <f>S1002*H1002</f>
        <v>0</v>
      </c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R1002" s="237" t="s">
        <v>383</v>
      </c>
      <c r="AT1002" s="237" t="s">
        <v>166</v>
      </c>
      <c r="AU1002" s="237" t="s">
        <v>82</v>
      </c>
      <c r="AY1002" s="17" t="s">
        <v>137</v>
      </c>
      <c r="BE1002" s="238">
        <f>IF(N1002="základní",J1002,0)</f>
        <v>0</v>
      </c>
      <c r="BF1002" s="238">
        <f>IF(N1002="snížená",J1002,0)</f>
        <v>0</v>
      </c>
      <c r="BG1002" s="238">
        <f>IF(N1002="zákl. přenesená",J1002,0)</f>
        <v>0</v>
      </c>
      <c r="BH1002" s="238">
        <f>IF(N1002="sníž. přenesená",J1002,0)</f>
        <v>0</v>
      </c>
      <c r="BI1002" s="238">
        <f>IF(N1002="nulová",J1002,0)</f>
        <v>0</v>
      </c>
      <c r="BJ1002" s="17" t="s">
        <v>80</v>
      </c>
      <c r="BK1002" s="238">
        <f>ROUND(I1002*H1002,2)</f>
        <v>0</v>
      </c>
      <c r="BL1002" s="17" t="s">
        <v>262</v>
      </c>
      <c r="BM1002" s="237" t="s">
        <v>1107</v>
      </c>
    </row>
    <row r="1003" s="2" customFormat="1">
      <c r="A1003" s="38"/>
      <c r="B1003" s="39"/>
      <c r="C1003" s="40"/>
      <c r="D1003" s="239" t="s">
        <v>146</v>
      </c>
      <c r="E1003" s="40"/>
      <c r="F1003" s="240" t="s">
        <v>1106</v>
      </c>
      <c r="G1003" s="40"/>
      <c r="H1003" s="40"/>
      <c r="I1003" s="241"/>
      <c r="J1003" s="40"/>
      <c r="K1003" s="40"/>
      <c r="L1003" s="44"/>
      <c r="M1003" s="242"/>
      <c r="N1003" s="243"/>
      <c r="O1003" s="91"/>
      <c r="P1003" s="91"/>
      <c r="Q1003" s="91"/>
      <c r="R1003" s="91"/>
      <c r="S1003" s="91"/>
      <c r="T1003" s="92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T1003" s="17" t="s">
        <v>146</v>
      </c>
      <c r="AU1003" s="17" t="s">
        <v>82</v>
      </c>
    </row>
    <row r="1004" s="13" customFormat="1">
      <c r="A1004" s="13"/>
      <c r="B1004" s="246"/>
      <c r="C1004" s="247"/>
      <c r="D1004" s="239" t="s">
        <v>150</v>
      </c>
      <c r="E1004" s="248" t="s">
        <v>1</v>
      </c>
      <c r="F1004" s="249" t="s">
        <v>1108</v>
      </c>
      <c r="G1004" s="247"/>
      <c r="H1004" s="248" t="s">
        <v>1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150</v>
      </c>
      <c r="AU1004" s="255" t="s">
        <v>82</v>
      </c>
      <c r="AV1004" s="13" t="s">
        <v>80</v>
      </c>
      <c r="AW1004" s="13" t="s">
        <v>30</v>
      </c>
      <c r="AX1004" s="13" t="s">
        <v>73</v>
      </c>
      <c r="AY1004" s="255" t="s">
        <v>137</v>
      </c>
    </row>
    <row r="1005" s="14" customFormat="1">
      <c r="A1005" s="14"/>
      <c r="B1005" s="256"/>
      <c r="C1005" s="257"/>
      <c r="D1005" s="239" t="s">
        <v>150</v>
      </c>
      <c r="E1005" s="258" t="s">
        <v>1</v>
      </c>
      <c r="F1005" s="259" t="s">
        <v>182</v>
      </c>
      <c r="G1005" s="257"/>
      <c r="H1005" s="260">
        <v>6</v>
      </c>
      <c r="I1005" s="261"/>
      <c r="J1005" s="257"/>
      <c r="K1005" s="257"/>
      <c r="L1005" s="262"/>
      <c r="M1005" s="263"/>
      <c r="N1005" s="264"/>
      <c r="O1005" s="264"/>
      <c r="P1005" s="264"/>
      <c r="Q1005" s="264"/>
      <c r="R1005" s="264"/>
      <c r="S1005" s="264"/>
      <c r="T1005" s="26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6" t="s">
        <v>150</v>
      </c>
      <c r="AU1005" s="266" t="s">
        <v>82</v>
      </c>
      <c r="AV1005" s="14" t="s">
        <v>82</v>
      </c>
      <c r="AW1005" s="14" t="s">
        <v>30</v>
      </c>
      <c r="AX1005" s="14" t="s">
        <v>73</v>
      </c>
      <c r="AY1005" s="266" t="s">
        <v>137</v>
      </c>
    </row>
    <row r="1006" s="15" customFormat="1">
      <c r="A1006" s="15"/>
      <c r="B1006" s="267"/>
      <c r="C1006" s="268"/>
      <c r="D1006" s="239" t="s">
        <v>150</v>
      </c>
      <c r="E1006" s="269" t="s">
        <v>1</v>
      </c>
      <c r="F1006" s="270" t="s">
        <v>153</v>
      </c>
      <c r="G1006" s="268"/>
      <c r="H1006" s="271">
        <v>6</v>
      </c>
      <c r="I1006" s="272"/>
      <c r="J1006" s="268"/>
      <c r="K1006" s="268"/>
      <c r="L1006" s="273"/>
      <c r="M1006" s="274"/>
      <c r="N1006" s="275"/>
      <c r="O1006" s="275"/>
      <c r="P1006" s="275"/>
      <c r="Q1006" s="275"/>
      <c r="R1006" s="275"/>
      <c r="S1006" s="275"/>
      <c r="T1006" s="276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7" t="s">
        <v>150</v>
      </c>
      <c r="AU1006" s="277" t="s">
        <v>82</v>
      </c>
      <c r="AV1006" s="15" t="s">
        <v>144</v>
      </c>
      <c r="AW1006" s="15" t="s">
        <v>30</v>
      </c>
      <c r="AX1006" s="15" t="s">
        <v>80</v>
      </c>
      <c r="AY1006" s="277" t="s">
        <v>137</v>
      </c>
    </row>
    <row r="1007" s="2" customFormat="1" ht="24.15" customHeight="1">
      <c r="A1007" s="38"/>
      <c r="B1007" s="39"/>
      <c r="C1007" s="226" t="s">
        <v>1109</v>
      </c>
      <c r="D1007" s="226" t="s">
        <v>139</v>
      </c>
      <c r="E1007" s="227" t="s">
        <v>1110</v>
      </c>
      <c r="F1007" s="228" t="s">
        <v>1111</v>
      </c>
      <c r="G1007" s="229" t="s">
        <v>1112</v>
      </c>
      <c r="H1007" s="288"/>
      <c r="I1007" s="231"/>
      <c r="J1007" s="232">
        <f>ROUND(I1007*H1007,2)</f>
        <v>0</v>
      </c>
      <c r="K1007" s="228" t="s">
        <v>143</v>
      </c>
      <c r="L1007" s="44"/>
      <c r="M1007" s="233" t="s">
        <v>1</v>
      </c>
      <c r="N1007" s="234" t="s">
        <v>38</v>
      </c>
      <c r="O1007" s="91"/>
      <c r="P1007" s="235">
        <f>O1007*H1007</f>
        <v>0</v>
      </c>
      <c r="Q1007" s="235">
        <v>0</v>
      </c>
      <c r="R1007" s="235">
        <f>Q1007*H1007</f>
        <v>0</v>
      </c>
      <c r="S1007" s="235">
        <v>0</v>
      </c>
      <c r="T1007" s="236">
        <f>S1007*H1007</f>
        <v>0</v>
      </c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R1007" s="237" t="s">
        <v>262</v>
      </c>
      <c r="AT1007" s="237" t="s">
        <v>139</v>
      </c>
      <c r="AU1007" s="237" t="s">
        <v>82</v>
      </c>
      <c r="AY1007" s="17" t="s">
        <v>137</v>
      </c>
      <c r="BE1007" s="238">
        <f>IF(N1007="základní",J1007,0)</f>
        <v>0</v>
      </c>
      <c r="BF1007" s="238">
        <f>IF(N1007="snížená",J1007,0)</f>
        <v>0</v>
      </c>
      <c r="BG1007" s="238">
        <f>IF(N1007="zákl. přenesená",J1007,0)</f>
        <v>0</v>
      </c>
      <c r="BH1007" s="238">
        <f>IF(N1007="sníž. přenesená",J1007,0)</f>
        <v>0</v>
      </c>
      <c r="BI1007" s="238">
        <f>IF(N1007="nulová",J1007,0)</f>
        <v>0</v>
      </c>
      <c r="BJ1007" s="17" t="s">
        <v>80</v>
      </c>
      <c r="BK1007" s="238">
        <f>ROUND(I1007*H1007,2)</f>
        <v>0</v>
      </c>
      <c r="BL1007" s="17" t="s">
        <v>262</v>
      </c>
      <c r="BM1007" s="237" t="s">
        <v>1113</v>
      </c>
    </row>
    <row r="1008" s="2" customFormat="1">
      <c r="A1008" s="38"/>
      <c r="B1008" s="39"/>
      <c r="C1008" s="40"/>
      <c r="D1008" s="239" t="s">
        <v>146</v>
      </c>
      <c r="E1008" s="40"/>
      <c r="F1008" s="240" t="s">
        <v>1114</v>
      </c>
      <c r="G1008" s="40"/>
      <c r="H1008" s="40"/>
      <c r="I1008" s="241"/>
      <c r="J1008" s="40"/>
      <c r="K1008" s="40"/>
      <c r="L1008" s="44"/>
      <c r="M1008" s="242"/>
      <c r="N1008" s="243"/>
      <c r="O1008" s="91"/>
      <c r="P1008" s="91"/>
      <c r="Q1008" s="91"/>
      <c r="R1008" s="91"/>
      <c r="S1008" s="91"/>
      <c r="T1008" s="92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T1008" s="17" t="s">
        <v>146</v>
      </c>
      <c r="AU1008" s="17" t="s">
        <v>82</v>
      </c>
    </row>
    <row r="1009" s="2" customFormat="1">
      <c r="A1009" s="38"/>
      <c r="B1009" s="39"/>
      <c r="C1009" s="40"/>
      <c r="D1009" s="244" t="s">
        <v>148</v>
      </c>
      <c r="E1009" s="40"/>
      <c r="F1009" s="245" t="s">
        <v>1115</v>
      </c>
      <c r="G1009" s="40"/>
      <c r="H1009" s="40"/>
      <c r="I1009" s="241"/>
      <c r="J1009" s="40"/>
      <c r="K1009" s="40"/>
      <c r="L1009" s="44"/>
      <c r="M1009" s="242"/>
      <c r="N1009" s="243"/>
      <c r="O1009" s="91"/>
      <c r="P1009" s="91"/>
      <c r="Q1009" s="91"/>
      <c r="R1009" s="91"/>
      <c r="S1009" s="91"/>
      <c r="T1009" s="92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T1009" s="17" t="s">
        <v>148</v>
      </c>
      <c r="AU1009" s="17" t="s">
        <v>82</v>
      </c>
    </row>
    <row r="1010" s="12" customFormat="1" ht="22.8" customHeight="1">
      <c r="A1010" s="12"/>
      <c r="B1010" s="210"/>
      <c r="C1010" s="211"/>
      <c r="D1010" s="212" t="s">
        <v>72</v>
      </c>
      <c r="E1010" s="224" t="s">
        <v>1116</v>
      </c>
      <c r="F1010" s="224" t="s">
        <v>1117</v>
      </c>
      <c r="G1010" s="211"/>
      <c r="H1010" s="211"/>
      <c r="I1010" s="214"/>
      <c r="J1010" s="225">
        <f>BK1010</f>
        <v>0</v>
      </c>
      <c r="K1010" s="211"/>
      <c r="L1010" s="216"/>
      <c r="M1010" s="217"/>
      <c r="N1010" s="218"/>
      <c r="O1010" s="218"/>
      <c r="P1010" s="219">
        <f>SUM(P1011:P1028)</f>
        <v>0</v>
      </c>
      <c r="Q1010" s="218"/>
      <c r="R1010" s="219">
        <f>SUM(R1011:R1028)</f>
        <v>0.25344</v>
      </c>
      <c r="S1010" s="218"/>
      <c r="T1010" s="220">
        <f>SUM(T1011:T1028)</f>
        <v>0</v>
      </c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R1010" s="221" t="s">
        <v>82</v>
      </c>
      <c r="AT1010" s="222" t="s">
        <v>72</v>
      </c>
      <c r="AU1010" s="222" t="s">
        <v>80</v>
      </c>
      <c r="AY1010" s="221" t="s">
        <v>137</v>
      </c>
      <c r="BK1010" s="223">
        <f>SUM(BK1011:BK1028)</f>
        <v>0</v>
      </c>
    </row>
    <row r="1011" s="2" customFormat="1" ht="24.15" customHeight="1">
      <c r="A1011" s="38"/>
      <c r="B1011" s="39"/>
      <c r="C1011" s="226" t="s">
        <v>1118</v>
      </c>
      <c r="D1011" s="226" t="s">
        <v>139</v>
      </c>
      <c r="E1011" s="227" t="s">
        <v>1119</v>
      </c>
      <c r="F1011" s="228" t="s">
        <v>1120</v>
      </c>
      <c r="G1011" s="229" t="s">
        <v>142</v>
      </c>
      <c r="H1011" s="230">
        <v>576</v>
      </c>
      <c r="I1011" s="231"/>
      <c r="J1011" s="232">
        <f>ROUND(I1011*H1011,2)</f>
        <v>0</v>
      </c>
      <c r="K1011" s="228" t="s">
        <v>143</v>
      </c>
      <c r="L1011" s="44"/>
      <c r="M1011" s="233" t="s">
        <v>1</v>
      </c>
      <c r="N1011" s="234" t="s">
        <v>38</v>
      </c>
      <c r="O1011" s="91"/>
      <c r="P1011" s="235">
        <f>O1011*H1011</f>
        <v>0</v>
      </c>
      <c r="Q1011" s="235">
        <v>0.00044000000000000002</v>
      </c>
      <c r="R1011" s="235">
        <f>Q1011*H1011</f>
        <v>0.25344</v>
      </c>
      <c r="S1011" s="235">
        <v>0</v>
      </c>
      <c r="T1011" s="236">
        <f>S1011*H1011</f>
        <v>0</v>
      </c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R1011" s="237" t="s">
        <v>262</v>
      </c>
      <c r="AT1011" s="237" t="s">
        <v>139</v>
      </c>
      <c r="AU1011" s="237" t="s">
        <v>82</v>
      </c>
      <c r="AY1011" s="17" t="s">
        <v>137</v>
      </c>
      <c r="BE1011" s="238">
        <f>IF(N1011="základní",J1011,0)</f>
        <v>0</v>
      </c>
      <c r="BF1011" s="238">
        <f>IF(N1011="snížená",J1011,0)</f>
        <v>0</v>
      </c>
      <c r="BG1011" s="238">
        <f>IF(N1011="zákl. přenesená",J1011,0)</f>
        <v>0</v>
      </c>
      <c r="BH1011" s="238">
        <f>IF(N1011="sníž. přenesená",J1011,0)</f>
        <v>0</v>
      </c>
      <c r="BI1011" s="238">
        <f>IF(N1011="nulová",J1011,0)</f>
        <v>0</v>
      </c>
      <c r="BJ1011" s="17" t="s">
        <v>80</v>
      </c>
      <c r="BK1011" s="238">
        <f>ROUND(I1011*H1011,2)</f>
        <v>0</v>
      </c>
      <c r="BL1011" s="17" t="s">
        <v>262</v>
      </c>
      <c r="BM1011" s="237" t="s">
        <v>1121</v>
      </c>
    </row>
    <row r="1012" s="2" customFormat="1">
      <c r="A1012" s="38"/>
      <c r="B1012" s="39"/>
      <c r="C1012" s="40"/>
      <c r="D1012" s="239" t="s">
        <v>146</v>
      </c>
      <c r="E1012" s="40"/>
      <c r="F1012" s="240" t="s">
        <v>1122</v>
      </c>
      <c r="G1012" s="40"/>
      <c r="H1012" s="40"/>
      <c r="I1012" s="241"/>
      <c r="J1012" s="40"/>
      <c r="K1012" s="40"/>
      <c r="L1012" s="44"/>
      <c r="M1012" s="242"/>
      <c r="N1012" s="243"/>
      <c r="O1012" s="91"/>
      <c r="P1012" s="91"/>
      <c r="Q1012" s="91"/>
      <c r="R1012" s="91"/>
      <c r="S1012" s="91"/>
      <c r="T1012" s="92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T1012" s="17" t="s">
        <v>146</v>
      </c>
      <c r="AU1012" s="17" t="s">
        <v>82</v>
      </c>
    </row>
    <row r="1013" s="2" customFormat="1">
      <c r="A1013" s="38"/>
      <c r="B1013" s="39"/>
      <c r="C1013" s="40"/>
      <c r="D1013" s="244" t="s">
        <v>148</v>
      </c>
      <c r="E1013" s="40"/>
      <c r="F1013" s="245" t="s">
        <v>1123</v>
      </c>
      <c r="G1013" s="40"/>
      <c r="H1013" s="40"/>
      <c r="I1013" s="241"/>
      <c r="J1013" s="40"/>
      <c r="K1013" s="40"/>
      <c r="L1013" s="44"/>
      <c r="M1013" s="242"/>
      <c r="N1013" s="243"/>
      <c r="O1013" s="91"/>
      <c r="P1013" s="91"/>
      <c r="Q1013" s="91"/>
      <c r="R1013" s="91"/>
      <c r="S1013" s="91"/>
      <c r="T1013" s="92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T1013" s="17" t="s">
        <v>148</v>
      </c>
      <c r="AU1013" s="17" t="s">
        <v>82</v>
      </c>
    </row>
    <row r="1014" s="13" customFormat="1">
      <c r="A1014" s="13"/>
      <c r="B1014" s="246"/>
      <c r="C1014" s="247"/>
      <c r="D1014" s="239" t="s">
        <v>150</v>
      </c>
      <c r="E1014" s="248" t="s">
        <v>1</v>
      </c>
      <c r="F1014" s="249" t="s">
        <v>316</v>
      </c>
      <c r="G1014" s="247"/>
      <c r="H1014" s="248" t="s">
        <v>1</v>
      </c>
      <c r="I1014" s="250"/>
      <c r="J1014" s="247"/>
      <c r="K1014" s="247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5" t="s">
        <v>150</v>
      </c>
      <c r="AU1014" s="255" t="s">
        <v>82</v>
      </c>
      <c r="AV1014" s="13" t="s">
        <v>80</v>
      </c>
      <c r="AW1014" s="13" t="s">
        <v>30</v>
      </c>
      <c r="AX1014" s="13" t="s">
        <v>73</v>
      </c>
      <c r="AY1014" s="255" t="s">
        <v>137</v>
      </c>
    </row>
    <row r="1015" s="14" customFormat="1">
      <c r="A1015" s="14"/>
      <c r="B1015" s="256"/>
      <c r="C1015" s="257"/>
      <c r="D1015" s="239" t="s">
        <v>150</v>
      </c>
      <c r="E1015" s="258" t="s">
        <v>1</v>
      </c>
      <c r="F1015" s="259" t="s">
        <v>317</v>
      </c>
      <c r="G1015" s="257"/>
      <c r="H1015" s="260">
        <v>576</v>
      </c>
      <c r="I1015" s="261"/>
      <c r="J1015" s="257"/>
      <c r="K1015" s="257"/>
      <c r="L1015" s="262"/>
      <c r="M1015" s="263"/>
      <c r="N1015" s="264"/>
      <c r="O1015" s="264"/>
      <c r="P1015" s="264"/>
      <c r="Q1015" s="264"/>
      <c r="R1015" s="264"/>
      <c r="S1015" s="264"/>
      <c r="T1015" s="26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6" t="s">
        <v>150</v>
      </c>
      <c r="AU1015" s="266" t="s">
        <v>82</v>
      </c>
      <c r="AV1015" s="14" t="s">
        <v>82</v>
      </c>
      <c r="AW1015" s="14" t="s">
        <v>30</v>
      </c>
      <c r="AX1015" s="14" t="s">
        <v>73</v>
      </c>
      <c r="AY1015" s="266" t="s">
        <v>137</v>
      </c>
    </row>
    <row r="1016" s="15" customFormat="1">
      <c r="A1016" s="15"/>
      <c r="B1016" s="267"/>
      <c r="C1016" s="268"/>
      <c r="D1016" s="239" t="s">
        <v>150</v>
      </c>
      <c r="E1016" s="269" t="s">
        <v>1</v>
      </c>
      <c r="F1016" s="270" t="s">
        <v>153</v>
      </c>
      <c r="G1016" s="268"/>
      <c r="H1016" s="271">
        <v>576</v>
      </c>
      <c r="I1016" s="272"/>
      <c r="J1016" s="268"/>
      <c r="K1016" s="268"/>
      <c r="L1016" s="273"/>
      <c r="M1016" s="274"/>
      <c r="N1016" s="275"/>
      <c r="O1016" s="275"/>
      <c r="P1016" s="275"/>
      <c r="Q1016" s="275"/>
      <c r="R1016" s="275"/>
      <c r="S1016" s="275"/>
      <c r="T1016" s="276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77" t="s">
        <v>150</v>
      </c>
      <c r="AU1016" s="277" t="s">
        <v>82</v>
      </c>
      <c r="AV1016" s="15" t="s">
        <v>144</v>
      </c>
      <c r="AW1016" s="15" t="s">
        <v>30</v>
      </c>
      <c r="AX1016" s="15" t="s">
        <v>80</v>
      </c>
      <c r="AY1016" s="277" t="s">
        <v>137</v>
      </c>
    </row>
    <row r="1017" s="2" customFormat="1" ht="24.15" customHeight="1">
      <c r="A1017" s="38"/>
      <c r="B1017" s="39"/>
      <c r="C1017" s="226" t="s">
        <v>1124</v>
      </c>
      <c r="D1017" s="226" t="s">
        <v>139</v>
      </c>
      <c r="E1017" s="227" t="s">
        <v>1125</v>
      </c>
      <c r="F1017" s="228" t="s">
        <v>1126</v>
      </c>
      <c r="G1017" s="229" t="s">
        <v>142</v>
      </c>
      <c r="H1017" s="230">
        <v>29.399999999999999</v>
      </c>
      <c r="I1017" s="231"/>
      <c r="J1017" s="232">
        <f>ROUND(I1017*H1017,2)</f>
        <v>0</v>
      </c>
      <c r="K1017" s="228" t="s">
        <v>1</v>
      </c>
      <c r="L1017" s="44"/>
      <c r="M1017" s="233" t="s">
        <v>1</v>
      </c>
      <c r="N1017" s="234" t="s">
        <v>38</v>
      </c>
      <c r="O1017" s="91"/>
      <c r="P1017" s="235">
        <f>O1017*H1017</f>
        <v>0</v>
      </c>
      <c r="Q1017" s="235">
        <v>0</v>
      </c>
      <c r="R1017" s="235">
        <f>Q1017*H1017</f>
        <v>0</v>
      </c>
      <c r="S1017" s="235">
        <v>0</v>
      </c>
      <c r="T1017" s="236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37" t="s">
        <v>262</v>
      </c>
      <c r="AT1017" s="237" t="s">
        <v>139</v>
      </c>
      <c r="AU1017" s="237" t="s">
        <v>82</v>
      </c>
      <c r="AY1017" s="17" t="s">
        <v>137</v>
      </c>
      <c r="BE1017" s="238">
        <f>IF(N1017="základní",J1017,0)</f>
        <v>0</v>
      </c>
      <c r="BF1017" s="238">
        <f>IF(N1017="snížená",J1017,0)</f>
        <v>0</v>
      </c>
      <c r="BG1017" s="238">
        <f>IF(N1017="zákl. přenesená",J1017,0)</f>
        <v>0</v>
      </c>
      <c r="BH1017" s="238">
        <f>IF(N1017="sníž. přenesená",J1017,0)</f>
        <v>0</v>
      </c>
      <c r="BI1017" s="238">
        <f>IF(N1017="nulová",J1017,0)</f>
        <v>0</v>
      </c>
      <c r="BJ1017" s="17" t="s">
        <v>80</v>
      </c>
      <c r="BK1017" s="238">
        <f>ROUND(I1017*H1017,2)</f>
        <v>0</v>
      </c>
      <c r="BL1017" s="17" t="s">
        <v>262</v>
      </c>
      <c r="BM1017" s="237" t="s">
        <v>1127</v>
      </c>
    </row>
    <row r="1018" s="2" customFormat="1">
      <c r="A1018" s="38"/>
      <c r="B1018" s="39"/>
      <c r="C1018" s="40"/>
      <c r="D1018" s="239" t="s">
        <v>146</v>
      </c>
      <c r="E1018" s="40"/>
      <c r="F1018" s="240" t="s">
        <v>1126</v>
      </c>
      <c r="G1018" s="40"/>
      <c r="H1018" s="40"/>
      <c r="I1018" s="241"/>
      <c r="J1018" s="40"/>
      <c r="K1018" s="40"/>
      <c r="L1018" s="44"/>
      <c r="M1018" s="242"/>
      <c r="N1018" s="243"/>
      <c r="O1018" s="91"/>
      <c r="P1018" s="91"/>
      <c r="Q1018" s="91"/>
      <c r="R1018" s="91"/>
      <c r="S1018" s="91"/>
      <c r="T1018" s="92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T1018" s="17" t="s">
        <v>146</v>
      </c>
      <c r="AU1018" s="17" t="s">
        <v>82</v>
      </c>
    </row>
    <row r="1019" s="13" customFormat="1">
      <c r="A1019" s="13"/>
      <c r="B1019" s="246"/>
      <c r="C1019" s="247"/>
      <c r="D1019" s="239" t="s">
        <v>150</v>
      </c>
      <c r="E1019" s="248" t="s">
        <v>1</v>
      </c>
      <c r="F1019" s="249" t="s">
        <v>220</v>
      </c>
      <c r="G1019" s="247"/>
      <c r="H1019" s="248" t="s">
        <v>1</v>
      </c>
      <c r="I1019" s="250"/>
      <c r="J1019" s="247"/>
      <c r="K1019" s="247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5" t="s">
        <v>150</v>
      </c>
      <c r="AU1019" s="255" t="s">
        <v>82</v>
      </c>
      <c r="AV1019" s="13" t="s">
        <v>80</v>
      </c>
      <c r="AW1019" s="13" t="s">
        <v>30</v>
      </c>
      <c r="AX1019" s="13" t="s">
        <v>73</v>
      </c>
      <c r="AY1019" s="255" t="s">
        <v>137</v>
      </c>
    </row>
    <row r="1020" s="14" customFormat="1">
      <c r="A1020" s="14"/>
      <c r="B1020" s="256"/>
      <c r="C1020" s="257"/>
      <c r="D1020" s="239" t="s">
        <v>150</v>
      </c>
      <c r="E1020" s="258" t="s">
        <v>1</v>
      </c>
      <c r="F1020" s="259" t="s">
        <v>221</v>
      </c>
      <c r="G1020" s="257"/>
      <c r="H1020" s="260">
        <v>11.1</v>
      </c>
      <c r="I1020" s="261"/>
      <c r="J1020" s="257"/>
      <c r="K1020" s="257"/>
      <c r="L1020" s="262"/>
      <c r="M1020" s="263"/>
      <c r="N1020" s="264"/>
      <c r="O1020" s="264"/>
      <c r="P1020" s="264"/>
      <c r="Q1020" s="264"/>
      <c r="R1020" s="264"/>
      <c r="S1020" s="264"/>
      <c r="T1020" s="26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6" t="s">
        <v>150</v>
      </c>
      <c r="AU1020" s="266" t="s">
        <v>82</v>
      </c>
      <c r="AV1020" s="14" t="s">
        <v>82</v>
      </c>
      <c r="AW1020" s="14" t="s">
        <v>30</v>
      </c>
      <c r="AX1020" s="14" t="s">
        <v>73</v>
      </c>
      <c r="AY1020" s="266" t="s">
        <v>137</v>
      </c>
    </row>
    <row r="1021" s="14" customFormat="1">
      <c r="A1021" s="14"/>
      <c r="B1021" s="256"/>
      <c r="C1021" s="257"/>
      <c r="D1021" s="239" t="s">
        <v>150</v>
      </c>
      <c r="E1021" s="258" t="s">
        <v>1</v>
      </c>
      <c r="F1021" s="259" t="s">
        <v>222</v>
      </c>
      <c r="G1021" s="257"/>
      <c r="H1021" s="260">
        <v>7.7999999999999998</v>
      </c>
      <c r="I1021" s="261"/>
      <c r="J1021" s="257"/>
      <c r="K1021" s="257"/>
      <c r="L1021" s="262"/>
      <c r="M1021" s="263"/>
      <c r="N1021" s="264"/>
      <c r="O1021" s="264"/>
      <c r="P1021" s="264"/>
      <c r="Q1021" s="264"/>
      <c r="R1021" s="264"/>
      <c r="S1021" s="264"/>
      <c r="T1021" s="265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6" t="s">
        <v>150</v>
      </c>
      <c r="AU1021" s="266" t="s">
        <v>82</v>
      </c>
      <c r="AV1021" s="14" t="s">
        <v>82</v>
      </c>
      <c r="AW1021" s="14" t="s">
        <v>30</v>
      </c>
      <c r="AX1021" s="14" t="s">
        <v>73</v>
      </c>
      <c r="AY1021" s="266" t="s">
        <v>137</v>
      </c>
    </row>
    <row r="1022" s="14" customFormat="1">
      <c r="A1022" s="14"/>
      <c r="B1022" s="256"/>
      <c r="C1022" s="257"/>
      <c r="D1022" s="239" t="s">
        <v>150</v>
      </c>
      <c r="E1022" s="258" t="s">
        <v>1</v>
      </c>
      <c r="F1022" s="259" t="s">
        <v>223</v>
      </c>
      <c r="G1022" s="257"/>
      <c r="H1022" s="260">
        <v>10.5</v>
      </c>
      <c r="I1022" s="261"/>
      <c r="J1022" s="257"/>
      <c r="K1022" s="257"/>
      <c r="L1022" s="262"/>
      <c r="M1022" s="263"/>
      <c r="N1022" s="264"/>
      <c r="O1022" s="264"/>
      <c r="P1022" s="264"/>
      <c r="Q1022" s="264"/>
      <c r="R1022" s="264"/>
      <c r="S1022" s="264"/>
      <c r="T1022" s="26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6" t="s">
        <v>150</v>
      </c>
      <c r="AU1022" s="266" t="s">
        <v>82</v>
      </c>
      <c r="AV1022" s="14" t="s">
        <v>82</v>
      </c>
      <c r="AW1022" s="14" t="s">
        <v>30</v>
      </c>
      <c r="AX1022" s="14" t="s">
        <v>73</v>
      </c>
      <c r="AY1022" s="266" t="s">
        <v>137</v>
      </c>
    </row>
    <row r="1023" s="15" customFormat="1">
      <c r="A1023" s="15"/>
      <c r="B1023" s="267"/>
      <c r="C1023" s="268"/>
      <c r="D1023" s="239" t="s">
        <v>150</v>
      </c>
      <c r="E1023" s="269" t="s">
        <v>1</v>
      </c>
      <c r="F1023" s="270" t="s">
        <v>153</v>
      </c>
      <c r="G1023" s="268"/>
      <c r="H1023" s="271">
        <v>29.399999999999999</v>
      </c>
      <c r="I1023" s="272"/>
      <c r="J1023" s="268"/>
      <c r="K1023" s="268"/>
      <c r="L1023" s="273"/>
      <c r="M1023" s="274"/>
      <c r="N1023" s="275"/>
      <c r="O1023" s="275"/>
      <c r="P1023" s="275"/>
      <c r="Q1023" s="275"/>
      <c r="R1023" s="275"/>
      <c r="S1023" s="275"/>
      <c r="T1023" s="276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77" t="s">
        <v>150</v>
      </c>
      <c r="AU1023" s="277" t="s">
        <v>82</v>
      </c>
      <c r="AV1023" s="15" t="s">
        <v>144</v>
      </c>
      <c r="AW1023" s="15" t="s">
        <v>30</v>
      </c>
      <c r="AX1023" s="15" t="s">
        <v>80</v>
      </c>
      <c r="AY1023" s="277" t="s">
        <v>137</v>
      </c>
    </row>
    <row r="1024" s="2" customFormat="1" ht="24.15" customHeight="1">
      <c r="A1024" s="38"/>
      <c r="B1024" s="39"/>
      <c r="C1024" s="226" t="s">
        <v>1128</v>
      </c>
      <c r="D1024" s="226" t="s">
        <v>139</v>
      </c>
      <c r="E1024" s="227" t="s">
        <v>1129</v>
      </c>
      <c r="F1024" s="228" t="s">
        <v>1130</v>
      </c>
      <c r="G1024" s="229" t="s">
        <v>142</v>
      </c>
      <c r="H1024" s="230">
        <v>69.040000000000006</v>
      </c>
      <c r="I1024" s="231"/>
      <c r="J1024" s="232">
        <f>ROUND(I1024*H1024,2)</f>
        <v>0</v>
      </c>
      <c r="K1024" s="228" t="s">
        <v>1</v>
      </c>
      <c r="L1024" s="44"/>
      <c r="M1024" s="233" t="s">
        <v>1</v>
      </c>
      <c r="N1024" s="234" t="s">
        <v>38</v>
      </c>
      <c r="O1024" s="91"/>
      <c r="P1024" s="235">
        <f>O1024*H1024</f>
        <v>0</v>
      </c>
      <c r="Q1024" s="235">
        <v>0</v>
      </c>
      <c r="R1024" s="235">
        <f>Q1024*H1024</f>
        <v>0</v>
      </c>
      <c r="S1024" s="235">
        <v>0</v>
      </c>
      <c r="T1024" s="236">
        <f>S1024*H1024</f>
        <v>0</v>
      </c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R1024" s="237" t="s">
        <v>262</v>
      </c>
      <c r="AT1024" s="237" t="s">
        <v>139</v>
      </c>
      <c r="AU1024" s="237" t="s">
        <v>82</v>
      </c>
      <c r="AY1024" s="17" t="s">
        <v>137</v>
      </c>
      <c r="BE1024" s="238">
        <f>IF(N1024="základní",J1024,0)</f>
        <v>0</v>
      </c>
      <c r="BF1024" s="238">
        <f>IF(N1024="snížená",J1024,0)</f>
        <v>0</v>
      </c>
      <c r="BG1024" s="238">
        <f>IF(N1024="zákl. přenesená",J1024,0)</f>
        <v>0</v>
      </c>
      <c r="BH1024" s="238">
        <f>IF(N1024="sníž. přenesená",J1024,0)</f>
        <v>0</v>
      </c>
      <c r="BI1024" s="238">
        <f>IF(N1024="nulová",J1024,0)</f>
        <v>0</v>
      </c>
      <c r="BJ1024" s="17" t="s">
        <v>80</v>
      </c>
      <c r="BK1024" s="238">
        <f>ROUND(I1024*H1024,2)</f>
        <v>0</v>
      </c>
      <c r="BL1024" s="17" t="s">
        <v>262</v>
      </c>
      <c r="BM1024" s="237" t="s">
        <v>1131</v>
      </c>
    </row>
    <row r="1025" s="2" customFormat="1">
      <c r="A1025" s="38"/>
      <c r="B1025" s="39"/>
      <c r="C1025" s="40"/>
      <c r="D1025" s="239" t="s">
        <v>146</v>
      </c>
      <c r="E1025" s="40"/>
      <c r="F1025" s="240" t="s">
        <v>1130</v>
      </c>
      <c r="G1025" s="40"/>
      <c r="H1025" s="40"/>
      <c r="I1025" s="241"/>
      <c r="J1025" s="40"/>
      <c r="K1025" s="40"/>
      <c r="L1025" s="44"/>
      <c r="M1025" s="242"/>
      <c r="N1025" s="243"/>
      <c r="O1025" s="91"/>
      <c r="P1025" s="91"/>
      <c r="Q1025" s="91"/>
      <c r="R1025" s="91"/>
      <c r="S1025" s="91"/>
      <c r="T1025" s="92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T1025" s="17" t="s">
        <v>146</v>
      </c>
      <c r="AU1025" s="17" t="s">
        <v>82</v>
      </c>
    </row>
    <row r="1026" s="13" customFormat="1">
      <c r="A1026" s="13"/>
      <c r="B1026" s="246"/>
      <c r="C1026" s="247"/>
      <c r="D1026" s="239" t="s">
        <v>150</v>
      </c>
      <c r="E1026" s="248" t="s">
        <v>1</v>
      </c>
      <c r="F1026" s="249" t="s">
        <v>381</v>
      </c>
      <c r="G1026" s="247"/>
      <c r="H1026" s="248" t="s">
        <v>1</v>
      </c>
      <c r="I1026" s="250"/>
      <c r="J1026" s="247"/>
      <c r="K1026" s="247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5" t="s">
        <v>150</v>
      </c>
      <c r="AU1026" s="255" t="s">
        <v>82</v>
      </c>
      <c r="AV1026" s="13" t="s">
        <v>80</v>
      </c>
      <c r="AW1026" s="13" t="s">
        <v>30</v>
      </c>
      <c r="AX1026" s="13" t="s">
        <v>73</v>
      </c>
      <c r="AY1026" s="255" t="s">
        <v>137</v>
      </c>
    </row>
    <row r="1027" s="14" customFormat="1">
      <c r="A1027" s="14"/>
      <c r="B1027" s="256"/>
      <c r="C1027" s="257"/>
      <c r="D1027" s="239" t="s">
        <v>150</v>
      </c>
      <c r="E1027" s="258" t="s">
        <v>1</v>
      </c>
      <c r="F1027" s="259" t="s">
        <v>382</v>
      </c>
      <c r="G1027" s="257"/>
      <c r="H1027" s="260">
        <v>69.040000000000006</v>
      </c>
      <c r="I1027" s="261"/>
      <c r="J1027" s="257"/>
      <c r="K1027" s="257"/>
      <c r="L1027" s="262"/>
      <c r="M1027" s="263"/>
      <c r="N1027" s="264"/>
      <c r="O1027" s="264"/>
      <c r="P1027" s="264"/>
      <c r="Q1027" s="264"/>
      <c r="R1027" s="264"/>
      <c r="S1027" s="264"/>
      <c r="T1027" s="265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6" t="s">
        <v>150</v>
      </c>
      <c r="AU1027" s="266" t="s">
        <v>82</v>
      </c>
      <c r="AV1027" s="14" t="s">
        <v>82</v>
      </c>
      <c r="AW1027" s="14" t="s">
        <v>30</v>
      </c>
      <c r="AX1027" s="14" t="s">
        <v>73</v>
      </c>
      <c r="AY1027" s="266" t="s">
        <v>137</v>
      </c>
    </row>
    <row r="1028" s="15" customFormat="1">
      <c r="A1028" s="15"/>
      <c r="B1028" s="267"/>
      <c r="C1028" s="268"/>
      <c r="D1028" s="239" t="s">
        <v>150</v>
      </c>
      <c r="E1028" s="269" t="s">
        <v>1</v>
      </c>
      <c r="F1028" s="270" t="s">
        <v>153</v>
      </c>
      <c r="G1028" s="268"/>
      <c r="H1028" s="271">
        <v>69.040000000000006</v>
      </c>
      <c r="I1028" s="272"/>
      <c r="J1028" s="268"/>
      <c r="K1028" s="268"/>
      <c r="L1028" s="273"/>
      <c r="M1028" s="274"/>
      <c r="N1028" s="275"/>
      <c r="O1028" s="275"/>
      <c r="P1028" s="275"/>
      <c r="Q1028" s="275"/>
      <c r="R1028" s="275"/>
      <c r="S1028" s="275"/>
      <c r="T1028" s="276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77" t="s">
        <v>150</v>
      </c>
      <c r="AU1028" s="277" t="s">
        <v>82</v>
      </c>
      <c r="AV1028" s="15" t="s">
        <v>144</v>
      </c>
      <c r="AW1028" s="15" t="s">
        <v>30</v>
      </c>
      <c r="AX1028" s="15" t="s">
        <v>80</v>
      </c>
      <c r="AY1028" s="277" t="s">
        <v>137</v>
      </c>
    </row>
    <row r="1029" s="12" customFormat="1" ht="25.92" customHeight="1">
      <c r="A1029" s="12"/>
      <c r="B1029" s="210"/>
      <c r="C1029" s="211"/>
      <c r="D1029" s="212" t="s">
        <v>72</v>
      </c>
      <c r="E1029" s="213" t="s">
        <v>1132</v>
      </c>
      <c r="F1029" s="213" t="s">
        <v>1133</v>
      </c>
      <c r="G1029" s="211"/>
      <c r="H1029" s="211"/>
      <c r="I1029" s="214"/>
      <c r="J1029" s="215">
        <f>BK1029</f>
        <v>0</v>
      </c>
      <c r="K1029" s="211"/>
      <c r="L1029" s="216"/>
      <c r="M1029" s="217"/>
      <c r="N1029" s="218"/>
      <c r="O1029" s="218"/>
      <c r="P1029" s="219">
        <f>SUM(P1030:P1037)</f>
        <v>0</v>
      </c>
      <c r="Q1029" s="218"/>
      <c r="R1029" s="219">
        <f>SUM(R1030:R1037)</f>
        <v>0</v>
      </c>
      <c r="S1029" s="218"/>
      <c r="T1029" s="220">
        <f>SUM(T1030:T1037)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21" t="s">
        <v>144</v>
      </c>
      <c r="AT1029" s="222" t="s">
        <v>72</v>
      </c>
      <c r="AU1029" s="222" t="s">
        <v>73</v>
      </c>
      <c r="AY1029" s="221" t="s">
        <v>137</v>
      </c>
      <c r="BK1029" s="223">
        <f>SUM(BK1030:BK1037)</f>
        <v>0</v>
      </c>
    </row>
    <row r="1030" s="2" customFormat="1" ht="16.5" customHeight="1">
      <c r="A1030" s="38"/>
      <c r="B1030" s="39"/>
      <c r="C1030" s="226" t="s">
        <v>1134</v>
      </c>
      <c r="D1030" s="226" t="s">
        <v>139</v>
      </c>
      <c r="E1030" s="227" t="s">
        <v>1135</v>
      </c>
      <c r="F1030" s="228" t="s">
        <v>1136</v>
      </c>
      <c r="G1030" s="229" t="s">
        <v>1137</v>
      </c>
      <c r="H1030" s="230">
        <v>24</v>
      </c>
      <c r="I1030" s="231"/>
      <c r="J1030" s="232">
        <f>ROUND(I1030*H1030,2)</f>
        <v>0</v>
      </c>
      <c r="K1030" s="228" t="s">
        <v>1</v>
      </c>
      <c r="L1030" s="44"/>
      <c r="M1030" s="233" t="s">
        <v>1</v>
      </c>
      <c r="N1030" s="234" t="s">
        <v>38</v>
      </c>
      <c r="O1030" s="91"/>
      <c r="P1030" s="235">
        <f>O1030*H1030</f>
        <v>0</v>
      </c>
      <c r="Q1030" s="235">
        <v>0</v>
      </c>
      <c r="R1030" s="235">
        <f>Q1030*H1030</f>
        <v>0</v>
      </c>
      <c r="S1030" s="235">
        <v>0</v>
      </c>
      <c r="T1030" s="236">
        <f>S1030*H1030</f>
        <v>0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37" t="s">
        <v>1138</v>
      </c>
      <c r="AT1030" s="237" t="s">
        <v>139</v>
      </c>
      <c r="AU1030" s="237" t="s">
        <v>80</v>
      </c>
      <c r="AY1030" s="17" t="s">
        <v>137</v>
      </c>
      <c r="BE1030" s="238">
        <f>IF(N1030="základní",J1030,0)</f>
        <v>0</v>
      </c>
      <c r="BF1030" s="238">
        <f>IF(N1030="snížená",J1030,0)</f>
        <v>0</v>
      </c>
      <c r="BG1030" s="238">
        <f>IF(N1030="zákl. přenesená",J1030,0)</f>
        <v>0</v>
      </c>
      <c r="BH1030" s="238">
        <f>IF(N1030="sníž. přenesená",J1030,0)</f>
        <v>0</v>
      </c>
      <c r="BI1030" s="238">
        <f>IF(N1030="nulová",J1030,0)</f>
        <v>0</v>
      </c>
      <c r="BJ1030" s="17" t="s">
        <v>80</v>
      </c>
      <c r="BK1030" s="238">
        <f>ROUND(I1030*H1030,2)</f>
        <v>0</v>
      </c>
      <c r="BL1030" s="17" t="s">
        <v>1138</v>
      </c>
      <c r="BM1030" s="237" t="s">
        <v>1139</v>
      </c>
    </row>
    <row r="1031" s="2" customFormat="1">
      <c r="A1031" s="38"/>
      <c r="B1031" s="39"/>
      <c r="C1031" s="40"/>
      <c r="D1031" s="239" t="s">
        <v>146</v>
      </c>
      <c r="E1031" s="40"/>
      <c r="F1031" s="240" t="s">
        <v>1136</v>
      </c>
      <c r="G1031" s="40"/>
      <c r="H1031" s="40"/>
      <c r="I1031" s="241"/>
      <c r="J1031" s="40"/>
      <c r="K1031" s="40"/>
      <c r="L1031" s="44"/>
      <c r="M1031" s="242"/>
      <c r="N1031" s="243"/>
      <c r="O1031" s="91"/>
      <c r="P1031" s="91"/>
      <c r="Q1031" s="91"/>
      <c r="R1031" s="91"/>
      <c r="S1031" s="91"/>
      <c r="T1031" s="92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T1031" s="17" t="s">
        <v>146</v>
      </c>
      <c r="AU1031" s="17" t="s">
        <v>80</v>
      </c>
    </row>
    <row r="1032" s="2" customFormat="1" ht="16.5" customHeight="1">
      <c r="A1032" s="38"/>
      <c r="B1032" s="39"/>
      <c r="C1032" s="226" t="s">
        <v>1140</v>
      </c>
      <c r="D1032" s="226" t="s">
        <v>139</v>
      </c>
      <c r="E1032" s="227" t="s">
        <v>1141</v>
      </c>
      <c r="F1032" s="228" t="s">
        <v>1142</v>
      </c>
      <c r="G1032" s="229" t="s">
        <v>1137</v>
      </c>
      <c r="H1032" s="230">
        <v>50</v>
      </c>
      <c r="I1032" s="231"/>
      <c r="J1032" s="232">
        <f>ROUND(I1032*H1032,2)</f>
        <v>0</v>
      </c>
      <c r="K1032" s="228" t="s">
        <v>143</v>
      </c>
      <c r="L1032" s="44"/>
      <c r="M1032" s="233" t="s">
        <v>1</v>
      </c>
      <c r="N1032" s="234" t="s">
        <v>38</v>
      </c>
      <c r="O1032" s="91"/>
      <c r="P1032" s="235">
        <f>O1032*H1032</f>
        <v>0</v>
      </c>
      <c r="Q1032" s="235">
        <v>0</v>
      </c>
      <c r="R1032" s="235">
        <f>Q1032*H1032</f>
        <v>0</v>
      </c>
      <c r="S1032" s="235">
        <v>0</v>
      </c>
      <c r="T1032" s="236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37" t="s">
        <v>1138</v>
      </c>
      <c r="AT1032" s="237" t="s">
        <v>139</v>
      </c>
      <c r="AU1032" s="237" t="s">
        <v>80</v>
      </c>
      <c r="AY1032" s="17" t="s">
        <v>137</v>
      </c>
      <c r="BE1032" s="238">
        <f>IF(N1032="základní",J1032,0)</f>
        <v>0</v>
      </c>
      <c r="BF1032" s="238">
        <f>IF(N1032="snížená",J1032,0)</f>
        <v>0</v>
      </c>
      <c r="BG1032" s="238">
        <f>IF(N1032="zákl. přenesená",J1032,0)</f>
        <v>0</v>
      </c>
      <c r="BH1032" s="238">
        <f>IF(N1032="sníž. přenesená",J1032,0)</f>
        <v>0</v>
      </c>
      <c r="BI1032" s="238">
        <f>IF(N1032="nulová",J1032,0)</f>
        <v>0</v>
      </c>
      <c r="BJ1032" s="17" t="s">
        <v>80</v>
      </c>
      <c r="BK1032" s="238">
        <f>ROUND(I1032*H1032,2)</f>
        <v>0</v>
      </c>
      <c r="BL1032" s="17" t="s">
        <v>1138</v>
      </c>
      <c r="BM1032" s="237" t="s">
        <v>1143</v>
      </c>
    </row>
    <row r="1033" s="2" customFormat="1">
      <c r="A1033" s="38"/>
      <c r="B1033" s="39"/>
      <c r="C1033" s="40"/>
      <c r="D1033" s="239" t="s">
        <v>146</v>
      </c>
      <c r="E1033" s="40"/>
      <c r="F1033" s="240" t="s">
        <v>1144</v>
      </c>
      <c r="G1033" s="40"/>
      <c r="H1033" s="40"/>
      <c r="I1033" s="241"/>
      <c r="J1033" s="40"/>
      <c r="K1033" s="40"/>
      <c r="L1033" s="44"/>
      <c r="M1033" s="242"/>
      <c r="N1033" s="243"/>
      <c r="O1033" s="91"/>
      <c r="P1033" s="91"/>
      <c r="Q1033" s="91"/>
      <c r="R1033" s="91"/>
      <c r="S1033" s="91"/>
      <c r="T1033" s="92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T1033" s="17" t="s">
        <v>146</v>
      </c>
      <c r="AU1033" s="17" t="s">
        <v>80</v>
      </c>
    </row>
    <row r="1034" s="2" customFormat="1">
      <c r="A1034" s="38"/>
      <c r="B1034" s="39"/>
      <c r="C1034" s="40"/>
      <c r="D1034" s="244" t="s">
        <v>148</v>
      </c>
      <c r="E1034" s="40"/>
      <c r="F1034" s="245" t="s">
        <v>1145</v>
      </c>
      <c r="G1034" s="40"/>
      <c r="H1034" s="40"/>
      <c r="I1034" s="241"/>
      <c r="J1034" s="40"/>
      <c r="K1034" s="40"/>
      <c r="L1034" s="44"/>
      <c r="M1034" s="242"/>
      <c r="N1034" s="243"/>
      <c r="O1034" s="91"/>
      <c r="P1034" s="91"/>
      <c r="Q1034" s="91"/>
      <c r="R1034" s="91"/>
      <c r="S1034" s="91"/>
      <c r="T1034" s="92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T1034" s="17" t="s">
        <v>148</v>
      </c>
      <c r="AU1034" s="17" t="s">
        <v>80</v>
      </c>
    </row>
    <row r="1035" s="13" customFormat="1">
      <c r="A1035" s="13"/>
      <c r="B1035" s="246"/>
      <c r="C1035" s="247"/>
      <c r="D1035" s="239" t="s">
        <v>150</v>
      </c>
      <c r="E1035" s="248" t="s">
        <v>1</v>
      </c>
      <c r="F1035" s="249" t="s">
        <v>1146</v>
      </c>
      <c r="G1035" s="247"/>
      <c r="H1035" s="248" t="s">
        <v>1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5" t="s">
        <v>150</v>
      </c>
      <c r="AU1035" s="255" t="s">
        <v>80</v>
      </c>
      <c r="AV1035" s="13" t="s">
        <v>80</v>
      </c>
      <c r="AW1035" s="13" t="s">
        <v>30</v>
      </c>
      <c r="AX1035" s="13" t="s">
        <v>73</v>
      </c>
      <c r="AY1035" s="255" t="s">
        <v>137</v>
      </c>
    </row>
    <row r="1036" s="14" customFormat="1">
      <c r="A1036" s="14"/>
      <c r="B1036" s="256"/>
      <c r="C1036" s="257"/>
      <c r="D1036" s="239" t="s">
        <v>150</v>
      </c>
      <c r="E1036" s="258" t="s">
        <v>1</v>
      </c>
      <c r="F1036" s="259" t="s">
        <v>1147</v>
      </c>
      <c r="G1036" s="257"/>
      <c r="H1036" s="260">
        <v>50</v>
      </c>
      <c r="I1036" s="261"/>
      <c r="J1036" s="257"/>
      <c r="K1036" s="257"/>
      <c r="L1036" s="262"/>
      <c r="M1036" s="263"/>
      <c r="N1036" s="264"/>
      <c r="O1036" s="264"/>
      <c r="P1036" s="264"/>
      <c r="Q1036" s="264"/>
      <c r="R1036" s="264"/>
      <c r="S1036" s="264"/>
      <c r="T1036" s="26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6" t="s">
        <v>150</v>
      </c>
      <c r="AU1036" s="266" t="s">
        <v>80</v>
      </c>
      <c r="AV1036" s="14" t="s">
        <v>82</v>
      </c>
      <c r="AW1036" s="14" t="s">
        <v>30</v>
      </c>
      <c r="AX1036" s="14" t="s">
        <v>73</v>
      </c>
      <c r="AY1036" s="266" t="s">
        <v>137</v>
      </c>
    </row>
    <row r="1037" s="15" customFormat="1">
      <c r="A1037" s="15"/>
      <c r="B1037" s="267"/>
      <c r="C1037" s="268"/>
      <c r="D1037" s="239" t="s">
        <v>150</v>
      </c>
      <c r="E1037" s="269" t="s">
        <v>1</v>
      </c>
      <c r="F1037" s="270" t="s">
        <v>153</v>
      </c>
      <c r="G1037" s="268"/>
      <c r="H1037" s="271">
        <v>50</v>
      </c>
      <c r="I1037" s="272"/>
      <c r="J1037" s="268"/>
      <c r="K1037" s="268"/>
      <c r="L1037" s="273"/>
      <c r="M1037" s="289"/>
      <c r="N1037" s="290"/>
      <c r="O1037" s="290"/>
      <c r="P1037" s="290"/>
      <c r="Q1037" s="290"/>
      <c r="R1037" s="290"/>
      <c r="S1037" s="290"/>
      <c r="T1037" s="291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77" t="s">
        <v>150</v>
      </c>
      <c r="AU1037" s="277" t="s">
        <v>80</v>
      </c>
      <c r="AV1037" s="15" t="s">
        <v>144</v>
      </c>
      <c r="AW1037" s="15" t="s">
        <v>30</v>
      </c>
      <c r="AX1037" s="15" t="s">
        <v>80</v>
      </c>
      <c r="AY1037" s="277" t="s">
        <v>137</v>
      </c>
    </row>
    <row r="1038" s="2" customFormat="1" ht="6.96" customHeight="1">
      <c r="A1038" s="38"/>
      <c r="B1038" s="66"/>
      <c r="C1038" s="67"/>
      <c r="D1038" s="67"/>
      <c r="E1038" s="67"/>
      <c r="F1038" s="67"/>
      <c r="G1038" s="67"/>
      <c r="H1038" s="67"/>
      <c r="I1038" s="67"/>
      <c r="J1038" s="67"/>
      <c r="K1038" s="67"/>
      <c r="L1038" s="44"/>
      <c r="M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</row>
  </sheetData>
  <sheetProtection sheet="1" autoFilter="0" formatColumns="0" formatRows="0" objects="1" scenarios="1" spinCount="100000" saltValue="soj4qXkDejMoB3R9B2R56oNT6vmV8GBcw06dOSz5kVcgR1JmJ8pe5KrPa0tXBhfROOBP3+eRfITaqSAosJIG2w==" hashValue="mamHOL1v1Btmvwog7dtRokc2mtFVfV8sIT7imuZHA7VXvu1T6umaoA7XmS71X4AaLaay2hRWllsmyTNBrlZhsg==" algorithmName="SHA-512" password="CC35"/>
  <autoFilter ref="C137:K10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hyperlinks>
    <hyperlink ref="F143" r:id="rId1" display="https://podminky.urs.cz/item/CS_URS_2024_02/111211101"/>
    <hyperlink ref="F149" r:id="rId2" display="https://podminky.urs.cz/item/CS_URS_2024_02/162301501"/>
    <hyperlink ref="F152" r:id="rId3" display="https://podminky.urs.cz/item/CS_URS_2024_02/162301981"/>
    <hyperlink ref="F159" r:id="rId4" display="https://podminky.urs.cz/item/CS_URS_2024_02/314231511"/>
    <hyperlink ref="F169" r:id="rId5" display="https://podminky.urs.cz/item/CS_URS_2024_02/317235811"/>
    <hyperlink ref="F176" r:id="rId6" display="https://podminky.urs.cz/item/CS_URS_2024_02/413231231"/>
    <hyperlink ref="F183" r:id="rId7" display="https://podminky.urs.cz/item/CS_URS_2024_02/622325459"/>
    <hyperlink ref="F189" r:id="rId8" display="https://podminky.urs.cz/item/CS_URS_2024_02/623131100"/>
    <hyperlink ref="F199" r:id="rId9" display="https://podminky.urs.cz/item/CS_URS_2024_02/623311131"/>
    <hyperlink ref="F204" r:id="rId10" display="https://podminky.urs.cz/item/CS_URS_2024_02/623321121"/>
    <hyperlink ref="F207" r:id="rId11" display="https://podminky.urs.cz/item/CS_URS_2024_02/623321191"/>
    <hyperlink ref="F213" r:id="rId12" display="https://podminky.urs.cz/item/CS_URS_2024_02/635221421"/>
    <hyperlink ref="F219" r:id="rId13" display="https://podminky.urs.cz/item/CS_URS_2024_02/636211111"/>
    <hyperlink ref="F226" r:id="rId14" display="https://podminky.urs.cz/item/CS_URS_2024_02/941111132"/>
    <hyperlink ref="F241" r:id="rId15" display="https://podminky.urs.cz/item/CS_URS_2024_02/941111232"/>
    <hyperlink ref="F245" r:id="rId16" display="https://podminky.urs.cz/item/CS_URS_2024_02/941111832"/>
    <hyperlink ref="F248" r:id="rId17" display="https://podminky.urs.cz/item/CS_URS_2024_02/941121311"/>
    <hyperlink ref="F253" r:id="rId18" display="https://podminky.urs.cz/item/CS_URS_2024_02/949101112"/>
    <hyperlink ref="F259" r:id="rId19" display="https://podminky.urs.cz/item/CS_URS_2024_02/952902601"/>
    <hyperlink ref="F265" r:id="rId20" display="https://podminky.urs.cz/item/CS_URS_2024_02/952902611"/>
    <hyperlink ref="F271" r:id="rId21" display="https://podminky.urs.cz/item/CS_URS_2024_02/952903001"/>
    <hyperlink ref="F277" r:id="rId22" display="https://podminky.urs.cz/item/CS_URS_2024_02/962032641"/>
    <hyperlink ref="F283" r:id="rId23" display="https://podminky.urs.cz/item/CS_URS_2024_02/964061331"/>
    <hyperlink ref="F289" r:id="rId24" display="https://podminky.urs.cz/item/CS_URS_2024_02/965081112"/>
    <hyperlink ref="F295" r:id="rId25" display="https://podminky.urs.cz/item/CS_URS_2024_02/965083111"/>
    <hyperlink ref="F301" r:id="rId26" display="https://podminky.urs.cz/item/CS_URS_2024_02/968062244"/>
    <hyperlink ref="F307" r:id="rId27" display="https://podminky.urs.cz/item/CS_URS_2024_02/978013191"/>
    <hyperlink ref="F315" r:id="rId28" display="https://podminky.urs.cz/item/CS_URS_2024_02/978019391"/>
    <hyperlink ref="F321" r:id="rId29" display="https://podminky.urs.cz/item/CS_URS_2024_02/985221021"/>
    <hyperlink ref="F327" r:id="rId30" display="https://podminky.urs.cz/item/CS_URS_2024_02/985223310"/>
    <hyperlink ref="F338" r:id="rId31" display="https://podminky.urs.cz/item/CS_URS_2024_02/993111111"/>
    <hyperlink ref="F341" r:id="rId32" display="https://podminky.urs.cz/item/CS_URS_2024_02/993111119"/>
    <hyperlink ref="F345" r:id="rId33" display="https://podminky.urs.cz/item/CS_URS_2024_02/997013211"/>
    <hyperlink ref="F348" r:id="rId34" display="https://podminky.urs.cz/item/CS_URS_2024_02/997013219"/>
    <hyperlink ref="F352" r:id="rId35" display="https://podminky.urs.cz/item/CS_URS_2024_02/997013312"/>
    <hyperlink ref="F355" r:id="rId36" display="https://podminky.urs.cz/item/CS_URS_2024_02/997013322"/>
    <hyperlink ref="F359" r:id="rId37" display="https://podminky.urs.cz/item/CS_URS_2024_02/997013501"/>
    <hyperlink ref="F362" r:id="rId38" display="https://podminky.urs.cz/item/CS_URS_2024_02/997013509"/>
    <hyperlink ref="F389" r:id="rId39" display="https://podminky.urs.cz/item/CS_URS_2024_02/998011009"/>
    <hyperlink ref="F394" r:id="rId40" display="https://podminky.urs.cz/item/CS_URS_2024_02/712311101"/>
    <hyperlink ref="F403" r:id="rId41" display="https://podminky.urs.cz/item/CS_URS_2024_02/712331111"/>
    <hyperlink ref="F412" r:id="rId42" display="https://podminky.urs.cz/item/CS_URS_2024_02/712363115"/>
    <hyperlink ref="F419" r:id="rId43" display="https://podminky.urs.cz/item/CS_URS_2024_02/712363122"/>
    <hyperlink ref="F426" r:id="rId44" display="https://podminky.urs.cz/item/CS_URS_2024_02/712363352"/>
    <hyperlink ref="F431" r:id="rId45" display="https://podminky.urs.cz/item/CS_URS_2024_02/712363353"/>
    <hyperlink ref="F436" r:id="rId46" display="https://podminky.urs.cz/item/CS_URS_2024_02/712363553"/>
    <hyperlink ref="F448" r:id="rId47" display="https://podminky.urs.cz/item/CS_URS_2024_02/712391171"/>
    <hyperlink ref="F457" r:id="rId48" display="https://podminky.urs.cz/item/CS_URS_2024_02/712861705"/>
    <hyperlink ref="F463" r:id="rId49" display="https://podminky.urs.cz/item/CS_URS_2024_02/998712122"/>
    <hyperlink ref="F467" r:id="rId50" display="https://podminky.urs.cz/item/CS_URS_2024_02/713141136"/>
    <hyperlink ref="F476" r:id="rId51" display="https://podminky.urs.cz/item/CS_URS_2024_02/713141336"/>
    <hyperlink ref="F487" r:id="rId52" display="https://podminky.urs.cz/item/CS_URS_2024_02/998713122"/>
    <hyperlink ref="F491" r:id="rId53" display="https://podminky.urs.cz/item/CS_URS_2024_02/721233221"/>
    <hyperlink ref="F495" r:id="rId54" display="https://podminky.urs.cz/item/CS_URS_2024_02/762083121"/>
    <hyperlink ref="F501" r:id="rId55" display="https://podminky.urs.cz/item/CS_URS_2024_02/762311003"/>
    <hyperlink ref="F506" r:id="rId56" display="https://podminky.urs.cz/item/CS_URS_2024_02/762311004"/>
    <hyperlink ref="F515" r:id="rId57" display="https://podminky.urs.cz/item/CS_URS_2024_02/762331931"/>
    <hyperlink ref="F545" r:id="rId58" display="https://podminky.urs.cz/item/CS_URS_2024_02/762331941"/>
    <hyperlink ref="F571" r:id="rId59" display="https://podminky.urs.cz/item/CS_URS_2024_02/762332921"/>
    <hyperlink ref="F577" r:id="rId60" display="https://podminky.urs.cz/item/CS_URS_2024_02/762332933"/>
    <hyperlink ref="F641" r:id="rId61" display="https://podminky.urs.cz/item/CS_URS_2024_02/762332934"/>
    <hyperlink ref="F697" r:id="rId62" display="https://podminky.urs.cz/item/CS_URS_2024_02/762333913"/>
    <hyperlink ref="F727" r:id="rId63" display="https://podminky.urs.cz/item/CS_URS_2024_02/762333914"/>
    <hyperlink ref="F753" r:id="rId64" display="https://podminky.urs.cz/item/CS_URS_2024_02/762342311"/>
    <hyperlink ref="F764" r:id="rId65" display="https://podminky.urs.cz/item/CS_URS_2024_02/762342812"/>
    <hyperlink ref="F770" r:id="rId66" display="https://podminky.urs.cz/item/CS_URS_2024_02/762353510"/>
    <hyperlink ref="F792" r:id="rId67" display="https://podminky.urs.cz/item/CS_URS_2024_02/762354815"/>
    <hyperlink ref="F795" r:id="rId68" display="https://podminky.urs.cz/item/CS_URS_2024_02/762381012"/>
    <hyperlink ref="F800" r:id="rId69" display="https://podminky.urs.cz/item/CS_URS_2024_02/762382012"/>
    <hyperlink ref="F805" r:id="rId70" display="https://podminky.urs.cz/item/CS_URS_2024_02/762395000"/>
    <hyperlink ref="F810" r:id="rId71" display="https://podminky.urs.cz/item/CS_URS_2024_02/762812370"/>
    <hyperlink ref="F821" r:id="rId72" display="https://podminky.urs.cz/item/CS_URS_2024_02/762822120"/>
    <hyperlink ref="F836" r:id="rId73" display="https://podminky.urs.cz/item/CS_URS_2024_02/762895000"/>
    <hyperlink ref="F842" r:id="rId74" display="https://podminky.urs.cz/item/CS_URS_2024_02/998762112"/>
    <hyperlink ref="F846" r:id="rId75" display="https://podminky.urs.cz/item/CS_URS_2024_02/764002871"/>
    <hyperlink ref="F852" r:id="rId76" display="https://podminky.urs.cz/item/CS_URS_2024_02/764004801"/>
    <hyperlink ref="F858" r:id="rId77" display="https://podminky.urs.cz/item/CS_URS_2024_02/764004861"/>
    <hyperlink ref="F864" r:id="rId78" display="https://podminky.urs.cz/item/CS_URS_2024_02/764111671"/>
    <hyperlink ref="F870" r:id="rId79" display="https://podminky.urs.cz/item/CS_URS_2024_02/764214605"/>
    <hyperlink ref="F877" r:id="rId80" display="https://podminky.urs.cz/item/CS_URS_2024_02/764311615"/>
    <hyperlink ref="F884" r:id="rId81" display="https://podminky.urs.cz/item/CS_URS_2024_02/764312607"/>
    <hyperlink ref="F890" r:id="rId82" display="https://podminky.urs.cz/item/CS_URS_2024_02/764314612"/>
    <hyperlink ref="F899" r:id="rId83" display="https://podminky.urs.cz/item/CS_URS_2024_02/764511405"/>
    <hyperlink ref="F906" r:id="rId84" display="https://podminky.urs.cz/item/CS_URS_2024_02/764511445"/>
    <hyperlink ref="F911" r:id="rId85" display="https://podminky.urs.cz/item/CS_URS_2024_02/764518423"/>
    <hyperlink ref="F918" r:id="rId86" display="https://podminky.urs.cz/item/CS_URS_2024_02/998764122"/>
    <hyperlink ref="F922" r:id="rId87" display="https://podminky.urs.cz/item/CS_URS_2024_02/765111431"/>
    <hyperlink ref="F934" r:id="rId88" display="https://podminky.urs.cz/item/CS_URS_2024_02/765111825"/>
    <hyperlink ref="F940" r:id="rId89" display="https://podminky.urs.cz/item/CS_URS_2024_02/765111831"/>
    <hyperlink ref="F943" r:id="rId90" display="https://podminky.urs.cz/item/CS_URS_2024_02/765111865"/>
    <hyperlink ref="F948" r:id="rId91" display="https://podminky.urs.cz/item/CS_URS_2024_02/765111881"/>
    <hyperlink ref="F951" r:id="rId92" display="https://podminky.urs.cz/item/CS_URS_2024_02/765114061"/>
    <hyperlink ref="F957" r:id="rId93" display="https://podminky.urs.cz/item/CS_URS_2024_02/765114351"/>
    <hyperlink ref="F962" r:id="rId94" display="https://podminky.urs.cz/item/CS_URS_2024_02/765114585"/>
    <hyperlink ref="F968" r:id="rId95" display="https://podminky.urs.cz/item/CS_URS_2024_02/765115302"/>
    <hyperlink ref="F975" r:id="rId96" display="https://podminky.urs.cz/item/CS_URS_2024_02/765115352"/>
    <hyperlink ref="F980" r:id="rId97" display="https://podminky.urs.cz/item/CS_URS_2024_02/765115401"/>
    <hyperlink ref="F988" r:id="rId98" display="https://podminky.urs.cz/item/CS_URS_2024_02/765192001"/>
    <hyperlink ref="F994" r:id="rId99" display="https://podminky.urs.cz/item/CS_URS_2024_02/998765112"/>
    <hyperlink ref="F998" r:id="rId100" display="https://podminky.urs.cz/item/CS_URS_2024_02/766621601"/>
    <hyperlink ref="F1009" r:id="rId101" display="https://podminky.urs.cz/item/CS_URS_2024_02/998766312"/>
    <hyperlink ref="F1013" r:id="rId102" display="https://podminky.urs.cz/item/CS_URS_2024_02/783223121"/>
    <hyperlink ref="F1034" r:id="rId103" display="https://podminky.urs.cz/item/CS_URS_2024_02/HZS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94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95</v>
      </c>
      <c r="L8" s="20"/>
    </row>
    <row r="9" s="2" customFormat="1" ht="16.5" customHeight="1">
      <c r="A9" s="38"/>
      <c r="B9" s="44"/>
      <c r="C9" s="38"/>
      <c r="D9" s="38"/>
      <c r="E9" s="151" t="s">
        <v>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97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1148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21</v>
      </c>
      <c r="F17" s="38"/>
      <c r="G17" s="38"/>
      <c r="H17" s="38"/>
      <c r="I17" s="150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21</v>
      </c>
      <c r="F23" s="38"/>
      <c r="G23" s="38"/>
      <c r="H23" s="38"/>
      <c r="I23" s="150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21</v>
      </c>
      <c r="F26" s="38"/>
      <c r="G26" s="38"/>
      <c r="H26" s="38"/>
      <c r="I26" s="150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ROUND((SUM(BE125:BE215)),  2)</f>
        <v>0</v>
      </c>
      <c r="G35" s="38"/>
      <c r="H35" s="38"/>
      <c r="I35" s="164">
        <v>0.20999999999999999</v>
      </c>
      <c r="J35" s="163">
        <f>ROUND(((SUM(BE125:BE215))*I35),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ROUND((SUM(BF125:BF215)),  2)</f>
        <v>0</v>
      </c>
      <c r="G36" s="38"/>
      <c r="H36" s="38"/>
      <c r="I36" s="164">
        <v>0.12</v>
      </c>
      <c r="J36" s="163">
        <f>ROUND(((SUM(BF125:BF215))*I36),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ROUND((SUM(BG125:BG215)),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ROUND((SUM(BH125:BH215)),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ROUND((SUM(BI125:BI215)),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002 - Hromosvod Bílina objekt H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100</v>
      </c>
      <c r="D96" s="185"/>
      <c r="E96" s="185"/>
      <c r="F96" s="185"/>
      <c r="G96" s="185"/>
      <c r="H96" s="185"/>
      <c r="I96" s="185"/>
      <c r="J96" s="186" t="s">
        <v>101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102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103</v>
      </c>
    </row>
    <row r="99" s="9" customFormat="1" ht="24.96" customHeight="1">
      <c r="A99" s="9"/>
      <c r="B99" s="188"/>
      <c r="C99" s="189"/>
      <c r="D99" s="190" t="s">
        <v>112</v>
      </c>
      <c r="E99" s="191"/>
      <c r="F99" s="191"/>
      <c r="G99" s="191"/>
      <c r="H99" s="191"/>
      <c r="I99" s="191"/>
      <c r="J99" s="192">
        <f>J126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1149</v>
      </c>
      <c r="E100" s="196"/>
      <c r="F100" s="196"/>
      <c r="G100" s="196"/>
      <c r="H100" s="196"/>
      <c r="I100" s="196"/>
      <c r="J100" s="197">
        <f>J127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1150</v>
      </c>
      <c r="E101" s="191"/>
      <c r="F101" s="191"/>
      <c r="G101" s="191"/>
      <c r="H101" s="191"/>
      <c r="I101" s="191"/>
      <c r="J101" s="192">
        <f>J167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33"/>
      <c r="D102" s="195" t="s">
        <v>1151</v>
      </c>
      <c r="E102" s="196"/>
      <c r="F102" s="196"/>
      <c r="G102" s="196"/>
      <c r="H102" s="196"/>
      <c r="I102" s="196"/>
      <c r="J102" s="197">
        <f>J168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1152</v>
      </c>
      <c r="E103" s="196"/>
      <c r="F103" s="196"/>
      <c r="G103" s="196"/>
      <c r="H103" s="196"/>
      <c r="I103" s="196"/>
      <c r="J103" s="197">
        <f>J203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Bílina - oprava střech objektů bývalého pivovaru - rev 07.05.25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95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3" t="s">
        <v>96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002 - Hromosvod Bílina objekt H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 xml:space="preserve"> </v>
      </c>
      <c r="G119" s="40"/>
      <c r="H119" s="40"/>
      <c r="I119" s="32" t="s">
        <v>22</v>
      </c>
      <c r="J119" s="79" t="str">
        <f>IF(J14="","",J14)</f>
        <v>22. 11. 2024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29</v>
      </c>
      <c r="J121" s="36" t="str">
        <f>E23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IF(E20="","",E20)</f>
        <v>Vyplň údaj</v>
      </c>
      <c r="G122" s="40"/>
      <c r="H122" s="40"/>
      <c r="I122" s="32" t="s">
        <v>31</v>
      </c>
      <c r="J122" s="36" t="str">
        <f>E26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9"/>
      <c r="B124" s="200"/>
      <c r="C124" s="201" t="s">
        <v>123</v>
      </c>
      <c r="D124" s="202" t="s">
        <v>58</v>
      </c>
      <c r="E124" s="202" t="s">
        <v>54</v>
      </c>
      <c r="F124" s="202" t="s">
        <v>55</v>
      </c>
      <c r="G124" s="202" t="s">
        <v>124</v>
      </c>
      <c r="H124" s="202" t="s">
        <v>125</v>
      </c>
      <c r="I124" s="202" t="s">
        <v>126</v>
      </c>
      <c r="J124" s="202" t="s">
        <v>101</v>
      </c>
      <c r="K124" s="203" t="s">
        <v>127</v>
      </c>
      <c r="L124" s="204"/>
      <c r="M124" s="100" t="s">
        <v>1</v>
      </c>
      <c r="N124" s="101" t="s">
        <v>37</v>
      </c>
      <c r="O124" s="101" t="s">
        <v>128</v>
      </c>
      <c r="P124" s="101" t="s">
        <v>129</v>
      </c>
      <c r="Q124" s="101" t="s">
        <v>130</v>
      </c>
      <c r="R124" s="101" t="s">
        <v>131</v>
      </c>
      <c r="S124" s="101" t="s">
        <v>132</v>
      </c>
      <c r="T124" s="102" t="s">
        <v>133</v>
      </c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</row>
    <row r="125" s="2" customFormat="1" ht="22.8" customHeight="1">
      <c r="A125" s="38"/>
      <c r="B125" s="39"/>
      <c r="C125" s="107" t="s">
        <v>134</v>
      </c>
      <c r="D125" s="40"/>
      <c r="E125" s="40"/>
      <c r="F125" s="40"/>
      <c r="G125" s="40"/>
      <c r="H125" s="40"/>
      <c r="I125" s="40"/>
      <c r="J125" s="205">
        <f>BK125</f>
        <v>0</v>
      </c>
      <c r="K125" s="40"/>
      <c r="L125" s="44"/>
      <c r="M125" s="103"/>
      <c r="N125" s="206"/>
      <c r="O125" s="104"/>
      <c r="P125" s="207">
        <f>P126+P167</f>
        <v>0</v>
      </c>
      <c r="Q125" s="104"/>
      <c r="R125" s="207">
        <f>R126+R167</f>
        <v>0.19700000000000001</v>
      </c>
      <c r="S125" s="104"/>
      <c r="T125" s="208">
        <f>T126+T167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103</v>
      </c>
      <c r="BK125" s="209">
        <f>BK126+BK167</f>
        <v>0</v>
      </c>
    </row>
    <row r="126" s="12" customFormat="1" ht="25.92" customHeight="1">
      <c r="A126" s="12"/>
      <c r="B126" s="210"/>
      <c r="C126" s="211"/>
      <c r="D126" s="212" t="s">
        <v>72</v>
      </c>
      <c r="E126" s="213" t="s">
        <v>492</v>
      </c>
      <c r="F126" s="213" t="s">
        <v>493</v>
      </c>
      <c r="G126" s="211"/>
      <c r="H126" s="211"/>
      <c r="I126" s="214"/>
      <c r="J126" s="215">
        <f>BK126</f>
        <v>0</v>
      </c>
      <c r="K126" s="211"/>
      <c r="L126" s="216"/>
      <c r="M126" s="217"/>
      <c r="N126" s="218"/>
      <c r="O126" s="218"/>
      <c r="P126" s="219">
        <f>P127</f>
        <v>0</v>
      </c>
      <c r="Q126" s="218"/>
      <c r="R126" s="219">
        <f>R127</f>
        <v>0.11754000000000001</v>
      </c>
      <c r="S126" s="218"/>
      <c r="T126" s="220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1" t="s">
        <v>82</v>
      </c>
      <c r="AT126" s="222" t="s">
        <v>72</v>
      </c>
      <c r="AU126" s="222" t="s">
        <v>73</v>
      </c>
      <c r="AY126" s="221" t="s">
        <v>137</v>
      </c>
      <c r="BK126" s="223">
        <f>BK127</f>
        <v>0</v>
      </c>
    </row>
    <row r="127" s="12" customFormat="1" ht="22.8" customHeight="1">
      <c r="A127" s="12"/>
      <c r="B127" s="210"/>
      <c r="C127" s="211"/>
      <c r="D127" s="212" t="s">
        <v>72</v>
      </c>
      <c r="E127" s="224" t="s">
        <v>1153</v>
      </c>
      <c r="F127" s="224" t="s">
        <v>1154</v>
      </c>
      <c r="G127" s="211"/>
      <c r="H127" s="211"/>
      <c r="I127" s="214"/>
      <c r="J127" s="225">
        <f>BK127</f>
        <v>0</v>
      </c>
      <c r="K127" s="211"/>
      <c r="L127" s="216"/>
      <c r="M127" s="217"/>
      <c r="N127" s="218"/>
      <c r="O127" s="218"/>
      <c r="P127" s="219">
        <f>SUM(P128:P166)</f>
        <v>0</v>
      </c>
      <c r="Q127" s="218"/>
      <c r="R127" s="219">
        <f>SUM(R128:R166)</f>
        <v>0.11754000000000001</v>
      </c>
      <c r="S127" s="218"/>
      <c r="T127" s="220">
        <f>SUM(T128:T166)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82</v>
      </c>
      <c r="AT127" s="222" t="s">
        <v>72</v>
      </c>
      <c r="AU127" s="222" t="s">
        <v>80</v>
      </c>
      <c r="AY127" s="221" t="s">
        <v>137</v>
      </c>
      <c r="BK127" s="223">
        <f>SUM(BK128:BK166)</f>
        <v>0</v>
      </c>
    </row>
    <row r="128" s="2" customFormat="1" ht="24.15" customHeight="1">
      <c r="A128" s="38"/>
      <c r="B128" s="39"/>
      <c r="C128" s="226" t="s">
        <v>80</v>
      </c>
      <c r="D128" s="226" t="s">
        <v>139</v>
      </c>
      <c r="E128" s="227" t="s">
        <v>1155</v>
      </c>
      <c r="F128" s="228" t="s">
        <v>1156</v>
      </c>
      <c r="G128" s="229" t="s">
        <v>199</v>
      </c>
      <c r="H128" s="230">
        <v>2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38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262</v>
      </c>
      <c r="AT128" s="237" t="s">
        <v>139</v>
      </c>
      <c r="AU128" s="237" t="s">
        <v>82</v>
      </c>
      <c r="AY128" s="17" t="s">
        <v>137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80</v>
      </c>
      <c r="BK128" s="238">
        <f>ROUND(I128*H128,2)</f>
        <v>0</v>
      </c>
      <c r="BL128" s="17" t="s">
        <v>262</v>
      </c>
      <c r="BM128" s="237" t="s">
        <v>1157</v>
      </c>
    </row>
    <row r="129" s="2" customFormat="1">
      <c r="A129" s="38"/>
      <c r="B129" s="39"/>
      <c r="C129" s="40"/>
      <c r="D129" s="239" t="s">
        <v>146</v>
      </c>
      <c r="E129" s="40"/>
      <c r="F129" s="240" t="s">
        <v>1158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146</v>
      </c>
      <c r="AU129" s="17" t="s">
        <v>82</v>
      </c>
    </row>
    <row r="130" s="2" customFormat="1" ht="24.15" customHeight="1">
      <c r="A130" s="38"/>
      <c r="B130" s="39"/>
      <c r="C130" s="278" t="s">
        <v>82</v>
      </c>
      <c r="D130" s="278" t="s">
        <v>166</v>
      </c>
      <c r="E130" s="279" t="s">
        <v>1159</v>
      </c>
      <c r="F130" s="280" t="s">
        <v>1160</v>
      </c>
      <c r="G130" s="281" t="s">
        <v>199</v>
      </c>
      <c r="H130" s="282">
        <v>19</v>
      </c>
      <c r="I130" s="283"/>
      <c r="J130" s="284">
        <f>ROUND(I130*H130,2)</f>
        <v>0</v>
      </c>
      <c r="K130" s="280" t="s">
        <v>1</v>
      </c>
      <c r="L130" s="285"/>
      <c r="M130" s="286" t="s">
        <v>1</v>
      </c>
      <c r="N130" s="287" t="s">
        <v>38</v>
      </c>
      <c r="O130" s="91"/>
      <c r="P130" s="235">
        <f>O130*H130</f>
        <v>0</v>
      </c>
      <c r="Q130" s="235">
        <v>0.00089999999999999998</v>
      </c>
      <c r="R130" s="235">
        <f>Q130*H130</f>
        <v>0.017100000000000001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383</v>
      </c>
      <c r="AT130" s="237" t="s">
        <v>166</v>
      </c>
      <c r="AU130" s="237" t="s">
        <v>82</v>
      </c>
      <c r="AY130" s="17" t="s">
        <v>137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80</v>
      </c>
      <c r="BK130" s="238">
        <f>ROUND(I130*H130,2)</f>
        <v>0</v>
      </c>
      <c r="BL130" s="17" t="s">
        <v>262</v>
      </c>
      <c r="BM130" s="237" t="s">
        <v>1161</v>
      </c>
    </row>
    <row r="131" s="2" customFormat="1">
      <c r="A131" s="38"/>
      <c r="B131" s="39"/>
      <c r="C131" s="40"/>
      <c r="D131" s="239" t="s">
        <v>146</v>
      </c>
      <c r="E131" s="40"/>
      <c r="F131" s="240" t="s">
        <v>1160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82</v>
      </c>
    </row>
    <row r="132" s="2" customFormat="1" ht="16.5" customHeight="1">
      <c r="A132" s="38"/>
      <c r="B132" s="39"/>
      <c r="C132" s="278" t="s">
        <v>159</v>
      </c>
      <c r="D132" s="278" t="s">
        <v>166</v>
      </c>
      <c r="E132" s="279" t="s">
        <v>1162</v>
      </c>
      <c r="F132" s="280" t="s">
        <v>1163</v>
      </c>
      <c r="G132" s="281" t="s">
        <v>199</v>
      </c>
      <c r="H132" s="282">
        <v>19</v>
      </c>
      <c r="I132" s="283"/>
      <c r="J132" s="284">
        <f>ROUND(I132*H132,2)</f>
        <v>0</v>
      </c>
      <c r="K132" s="280" t="s">
        <v>1</v>
      </c>
      <c r="L132" s="285"/>
      <c r="M132" s="286" t="s">
        <v>1</v>
      </c>
      <c r="N132" s="287" t="s">
        <v>38</v>
      </c>
      <c r="O132" s="91"/>
      <c r="P132" s="235">
        <f>O132*H132</f>
        <v>0</v>
      </c>
      <c r="Q132" s="235">
        <v>1.0000000000000001E-05</v>
      </c>
      <c r="R132" s="235">
        <f>Q132*H132</f>
        <v>0.00019000000000000001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383</v>
      </c>
      <c r="AT132" s="237" t="s">
        <v>166</v>
      </c>
      <c r="AU132" s="237" t="s">
        <v>82</v>
      </c>
      <c r="AY132" s="17" t="s">
        <v>137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80</v>
      </c>
      <c r="BK132" s="238">
        <f>ROUND(I132*H132,2)</f>
        <v>0</v>
      </c>
      <c r="BL132" s="17" t="s">
        <v>262</v>
      </c>
      <c r="BM132" s="237" t="s">
        <v>1164</v>
      </c>
    </row>
    <row r="133" s="2" customFormat="1">
      <c r="A133" s="38"/>
      <c r="B133" s="39"/>
      <c r="C133" s="40"/>
      <c r="D133" s="239" t="s">
        <v>146</v>
      </c>
      <c r="E133" s="40"/>
      <c r="F133" s="240" t="s">
        <v>1163</v>
      </c>
      <c r="G133" s="40"/>
      <c r="H133" s="40"/>
      <c r="I133" s="241"/>
      <c r="J133" s="40"/>
      <c r="K133" s="40"/>
      <c r="L133" s="44"/>
      <c r="M133" s="242"/>
      <c r="N133" s="243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146</v>
      </c>
      <c r="AU133" s="17" t="s">
        <v>82</v>
      </c>
    </row>
    <row r="134" s="2" customFormat="1" ht="24.15" customHeight="1">
      <c r="A134" s="38"/>
      <c r="B134" s="39"/>
      <c r="C134" s="278" t="s">
        <v>144</v>
      </c>
      <c r="D134" s="278" t="s">
        <v>166</v>
      </c>
      <c r="E134" s="279" t="s">
        <v>1165</v>
      </c>
      <c r="F134" s="280" t="s">
        <v>1166</v>
      </c>
      <c r="G134" s="281" t="s">
        <v>199</v>
      </c>
      <c r="H134" s="282">
        <v>1</v>
      </c>
      <c r="I134" s="283"/>
      <c r="J134" s="284">
        <f>ROUND(I134*H134,2)</f>
        <v>0</v>
      </c>
      <c r="K134" s="280" t="s">
        <v>1</v>
      </c>
      <c r="L134" s="285"/>
      <c r="M134" s="286" t="s">
        <v>1</v>
      </c>
      <c r="N134" s="287" t="s">
        <v>38</v>
      </c>
      <c r="O134" s="91"/>
      <c r="P134" s="235">
        <f>O134*H134</f>
        <v>0</v>
      </c>
      <c r="Q134" s="235">
        <v>0.00025000000000000001</v>
      </c>
      <c r="R134" s="235">
        <f>Q134*H134</f>
        <v>0.00025000000000000001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383</v>
      </c>
      <c r="AT134" s="237" t="s">
        <v>166</v>
      </c>
      <c r="AU134" s="237" t="s">
        <v>82</v>
      </c>
      <c r="AY134" s="17" t="s">
        <v>137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80</v>
      </c>
      <c r="BK134" s="238">
        <f>ROUND(I134*H134,2)</f>
        <v>0</v>
      </c>
      <c r="BL134" s="17" t="s">
        <v>262</v>
      </c>
      <c r="BM134" s="237" t="s">
        <v>1167</v>
      </c>
    </row>
    <row r="135" s="2" customFormat="1">
      <c r="A135" s="38"/>
      <c r="B135" s="39"/>
      <c r="C135" s="40"/>
      <c r="D135" s="239" t="s">
        <v>146</v>
      </c>
      <c r="E135" s="40"/>
      <c r="F135" s="240" t="s">
        <v>1166</v>
      </c>
      <c r="G135" s="40"/>
      <c r="H135" s="40"/>
      <c r="I135" s="241"/>
      <c r="J135" s="40"/>
      <c r="K135" s="40"/>
      <c r="L135" s="44"/>
      <c r="M135" s="242"/>
      <c r="N135" s="243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146</v>
      </c>
      <c r="AU135" s="17" t="s">
        <v>82</v>
      </c>
    </row>
    <row r="136" s="2" customFormat="1" ht="16.5" customHeight="1">
      <c r="A136" s="38"/>
      <c r="B136" s="39"/>
      <c r="C136" s="226" t="s">
        <v>173</v>
      </c>
      <c r="D136" s="226" t="s">
        <v>139</v>
      </c>
      <c r="E136" s="227" t="s">
        <v>1168</v>
      </c>
      <c r="F136" s="228" t="s">
        <v>1169</v>
      </c>
      <c r="G136" s="229" t="s">
        <v>199</v>
      </c>
      <c r="H136" s="230">
        <v>1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262</v>
      </c>
      <c r="AT136" s="237" t="s">
        <v>139</v>
      </c>
      <c r="AU136" s="237" t="s">
        <v>82</v>
      </c>
      <c r="AY136" s="17" t="s">
        <v>137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262</v>
      </c>
      <c r="BM136" s="237" t="s">
        <v>1170</v>
      </c>
    </row>
    <row r="137" s="2" customFormat="1">
      <c r="A137" s="38"/>
      <c r="B137" s="39"/>
      <c r="C137" s="40"/>
      <c r="D137" s="239" t="s">
        <v>146</v>
      </c>
      <c r="E137" s="40"/>
      <c r="F137" s="240" t="s">
        <v>1171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146</v>
      </c>
      <c r="AU137" s="17" t="s">
        <v>82</v>
      </c>
    </row>
    <row r="138" s="2" customFormat="1" ht="24.15" customHeight="1">
      <c r="A138" s="38"/>
      <c r="B138" s="39"/>
      <c r="C138" s="226" t="s">
        <v>182</v>
      </c>
      <c r="D138" s="226" t="s">
        <v>139</v>
      </c>
      <c r="E138" s="227" t="s">
        <v>1172</v>
      </c>
      <c r="F138" s="228" t="s">
        <v>1173</v>
      </c>
      <c r="G138" s="229" t="s">
        <v>185</v>
      </c>
      <c r="H138" s="230">
        <v>62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38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262</v>
      </c>
      <c r="AT138" s="237" t="s">
        <v>139</v>
      </c>
      <c r="AU138" s="237" t="s">
        <v>82</v>
      </c>
      <c r="AY138" s="17" t="s">
        <v>137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80</v>
      </c>
      <c r="BK138" s="238">
        <f>ROUND(I138*H138,2)</f>
        <v>0</v>
      </c>
      <c r="BL138" s="17" t="s">
        <v>262</v>
      </c>
      <c r="BM138" s="237" t="s">
        <v>1174</v>
      </c>
    </row>
    <row r="139" s="2" customFormat="1">
      <c r="A139" s="38"/>
      <c r="B139" s="39"/>
      <c r="C139" s="40"/>
      <c r="D139" s="239" t="s">
        <v>146</v>
      </c>
      <c r="E139" s="40"/>
      <c r="F139" s="240" t="s">
        <v>1175</v>
      </c>
      <c r="G139" s="40"/>
      <c r="H139" s="40"/>
      <c r="I139" s="241"/>
      <c r="J139" s="40"/>
      <c r="K139" s="40"/>
      <c r="L139" s="44"/>
      <c r="M139" s="242"/>
      <c r="N139" s="243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146</v>
      </c>
      <c r="AU139" s="17" t="s">
        <v>82</v>
      </c>
    </row>
    <row r="140" s="2" customFormat="1" ht="16.5" customHeight="1">
      <c r="A140" s="38"/>
      <c r="B140" s="39"/>
      <c r="C140" s="278" t="s">
        <v>188</v>
      </c>
      <c r="D140" s="278" t="s">
        <v>166</v>
      </c>
      <c r="E140" s="279" t="s">
        <v>1176</v>
      </c>
      <c r="F140" s="280" t="s">
        <v>1177</v>
      </c>
      <c r="G140" s="281" t="s">
        <v>1178</v>
      </c>
      <c r="H140" s="282">
        <v>65.099999999999994</v>
      </c>
      <c r="I140" s="283"/>
      <c r="J140" s="284">
        <f>ROUND(I140*H140,2)</f>
        <v>0</v>
      </c>
      <c r="K140" s="280" t="s">
        <v>1</v>
      </c>
      <c r="L140" s="285"/>
      <c r="M140" s="286" t="s">
        <v>1</v>
      </c>
      <c r="N140" s="287" t="s">
        <v>38</v>
      </c>
      <c r="O140" s="91"/>
      <c r="P140" s="235">
        <f>O140*H140</f>
        <v>0</v>
      </c>
      <c r="Q140" s="235">
        <v>0.001</v>
      </c>
      <c r="R140" s="235">
        <f>Q140*H140</f>
        <v>0.065099999999999991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383</v>
      </c>
      <c r="AT140" s="237" t="s">
        <v>166</v>
      </c>
      <c r="AU140" s="237" t="s">
        <v>82</v>
      </c>
      <c r="AY140" s="17" t="s">
        <v>137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80</v>
      </c>
      <c r="BK140" s="238">
        <f>ROUND(I140*H140,2)</f>
        <v>0</v>
      </c>
      <c r="BL140" s="17" t="s">
        <v>262</v>
      </c>
      <c r="BM140" s="237" t="s">
        <v>1179</v>
      </c>
    </row>
    <row r="141" s="2" customFormat="1">
      <c r="A141" s="38"/>
      <c r="B141" s="39"/>
      <c r="C141" s="40"/>
      <c r="D141" s="239" t="s">
        <v>146</v>
      </c>
      <c r="E141" s="40"/>
      <c r="F141" s="240" t="s">
        <v>1177</v>
      </c>
      <c r="G141" s="40"/>
      <c r="H141" s="40"/>
      <c r="I141" s="241"/>
      <c r="J141" s="40"/>
      <c r="K141" s="40"/>
      <c r="L141" s="44"/>
      <c r="M141" s="242"/>
      <c r="N141" s="243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146</v>
      </c>
      <c r="AU141" s="17" t="s">
        <v>82</v>
      </c>
    </row>
    <row r="142" s="14" customFormat="1">
      <c r="A142" s="14"/>
      <c r="B142" s="256"/>
      <c r="C142" s="257"/>
      <c r="D142" s="239" t="s">
        <v>150</v>
      </c>
      <c r="E142" s="258" t="s">
        <v>1</v>
      </c>
      <c r="F142" s="259" t="s">
        <v>1180</v>
      </c>
      <c r="G142" s="257"/>
      <c r="H142" s="260">
        <v>65.099999999999994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150</v>
      </c>
      <c r="AU142" s="266" t="s">
        <v>82</v>
      </c>
      <c r="AV142" s="14" t="s">
        <v>82</v>
      </c>
      <c r="AW142" s="14" t="s">
        <v>30</v>
      </c>
      <c r="AX142" s="14" t="s">
        <v>80</v>
      </c>
      <c r="AY142" s="266" t="s">
        <v>137</v>
      </c>
    </row>
    <row r="143" s="2" customFormat="1" ht="24.15" customHeight="1">
      <c r="A143" s="38"/>
      <c r="B143" s="39"/>
      <c r="C143" s="226" t="s">
        <v>170</v>
      </c>
      <c r="D143" s="226" t="s">
        <v>139</v>
      </c>
      <c r="E143" s="227" t="s">
        <v>1181</v>
      </c>
      <c r="F143" s="228" t="s">
        <v>1182</v>
      </c>
      <c r="G143" s="229" t="s">
        <v>185</v>
      </c>
      <c r="H143" s="230">
        <v>58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38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262</v>
      </c>
      <c r="AT143" s="237" t="s">
        <v>139</v>
      </c>
      <c r="AU143" s="237" t="s">
        <v>82</v>
      </c>
      <c r="AY143" s="17" t="s">
        <v>137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80</v>
      </c>
      <c r="BK143" s="238">
        <f>ROUND(I143*H143,2)</f>
        <v>0</v>
      </c>
      <c r="BL143" s="17" t="s">
        <v>262</v>
      </c>
      <c r="BM143" s="237" t="s">
        <v>1183</v>
      </c>
    </row>
    <row r="144" s="2" customFormat="1">
      <c r="A144" s="38"/>
      <c r="B144" s="39"/>
      <c r="C144" s="40"/>
      <c r="D144" s="239" t="s">
        <v>146</v>
      </c>
      <c r="E144" s="40"/>
      <c r="F144" s="240" t="s">
        <v>1184</v>
      </c>
      <c r="G144" s="40"/>
      <c r="H144" s="40"/>
      <c r="I144" s="241"/>
      <c r="J144" s="40"/>
      <c r="K144" s="40"/>
      <c r="L144" s="44"/>
      <c r="M144" s="242"/>
      <c r="N144" s="243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146</v>
      </c>
      <c r="AU144" s="17" t="s">
        <v>82</v>
      </c>
    </row>
    <row r="145" s="2" customFormat="1" ht="16.5" customHeight="1">
      <c r="A145" s="38"/>
      <c r="B145" s="39"/>
      <c r="C145" s="278" t="s">
        <v>206</v>
      </c>
      <c r="D145" s="278" t="s">
        <v>166</v>
      </c>
      <c r="E145" s="279" t="s">
        <v>1185</v>
      </c>
      <c r="F145" s="280" t="s">
        <v>1186</v>
      </c>
      <c r="G145" s="281" t="s">
        <v>1178</v>
      </c>
      <c r="H145" s="282">
        <v>8.6999999999999993</v>
      </c>
      <c r="I145" s="283"/>
      <c r="J145" s="284">
        <f>ROUND(I145*H145,2)</f>
        <v>0</v>
      </c>
      <c r="K145" s="280" t="s">
        <v>1</v>
      </c>
      <c r="L145" s="285"/>
      <c r="M145" s="286" t="s">
        <v>1</v>
      </c>
      <c r="N145" s="287" t="s">
        <v>38</v>
      </c>
      <c r="O145" s="91"/>
      <c r="P145" s="235">
        <f>O145*H145</f>
        <v>0</v>
      </c>
      <c r="Q145" s="235">
        <v>0.001</v>
      </c>
      <c r="R145" s="235">
        <f>Q145*H145</f>
        <v>0.0086999999999999994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383</v>
      </c>
      <c r="AT145" s="237" t="s">
        <v>166</v>
      </c>
      <c r="AU145" s="237" t="s">
        <v>82</v>
      </c>
      <c r="AY145" s="17" t="s">
        <v>137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80</v>
      </c>
      <c r="BK145" s="238">
        <f>ROUND(I145*H145,2)</f>
        <v>0</v>
      </c>
      <c r="BL145" s="17" t="s">
        <v>262</v>
      </c>
      <c r="BM145" s="237" t="s">
        <v>1187</v>
      </c>
    </row>
    <row r="146" s="2" customFormat="1">
      <c r="A146" s="38"/>
      <c r="B146" s="39"/>
      <c r="C146" s="40"/>
      <c r="D146" s="239" t="s">
        <v>146</v>
      </c>
      <c r="E146" s="40"/>
      <c r="F146" s="240" t="s">
        <v>1186</v>
      </c>
      <c r="G146" s="40"/>
      <c r="H146" s="40"/>
      <c r="I146" s="241"/>
      <c r="J146" s="40"/>
      <c r="K146" s="40"/>
      <c r="L146" s="44"/>
      <c r="M146" s="242"/>
      <c r="N146" s="243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146</v>
      </c>
      <c r="AU146" s="17" t="s">
        <v>82</v>
      </c>
    </row>
    <row r="147" s="14" customFormat="1">
      <c r="A147" s="14"/>
      <c r="B147" s="256"/>
      <c r="C147" s="257"/>
      <c r="D147" s="239" t="s">
        <v>150</v>
      </c>
      <c r="E147" s="258" t="s">
        <v>1</v>
      </c>
      <c r="F147" s="259" t="s">
        <v>1188</v>
      </c>
      <c r="G147" s="257"/>
      <c r="H147" s="260">
        <v>8.6999999999999993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6" t="s">
        <v>150</v>
      </c>
      <c r="AU147" s="266" t="s">
        <v>82</v>
      </c>
      <c r="AV147" s="14" t="s">
        <v>82</v>
      </c>
      <c r="AW147" s="14" t="s">
        <v>30</v>
      </c>
      <c r="AX147" s="14" t="s">
        <v>73</v>
      </c>
      <c r="AY147" s="266" t="s">
        <v>137</v>
      </c>
    </row>
    <row r="148" s="15" customFormat="1">
      <c r="A148" s="15"/>
      <c r="B148" s="267"/>
      <c r="C148" s="268"/>
      <c r="D148" s="239" t="s">
        <v>150</v>
      </c>
      <c r="E148" s="269" t="s">
        <v>1</v>
      </c>
      <c r="F148" s="270" t="s">
        <v>153</v>
      </c>
      <c r="G148" s="268"/>
      <c r="H148" s="271">
        <v>8.6999999999999993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150</v>
      </c>
      <c r="AU148" s="277" t="s">
        <v>82</v>
      </c>
      <c r="AV148" s="15" t="s">
        <v>144</v>
      </c>
      <c r="AW148" s="15" t="s">
        <v>30</v>
      </c>
      <c r="AX148" s="15" t="s">
        <v>80</v>
      </c>
      <c r="AY148" s="277" t="s">
        <v>137</v>
      </c>
    </row>
    <row r="149" s="2" customFormat="1" ht="16.5" customHeight="1">
      <c r="A149" s="38"/>
      <c r="B149" s="39"/>
      <c r="C149" s="226" t="s">
        <v>214</v>
      </c>
      <c r="D149" s="226" t="s">
        <v>139</v>
      </c>
      <c r="E149" s="227" t="s">
        <v>1189</v>
      </c>
      <c r="F149" s="228" t="s">
        <v>1190</v>
      </c>
      <c r="G149" s="229" t="s">
        <v>199</v>
      </c>
      <c r="H149" s="230">
        <v>1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38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262</v>
      </c>
      <c r="AT149" s="237" t="s">
        <v>139</v>
      </c>
      <c r="AU149" s="237" t="s">
        <v>82</v>
      </c>
      <c r="AY149" s="17" t="s">
        <v>137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80</v>
      </c>
      <c r="BK149" s="238">
        <f>ROUND(I149*H149,2)</f>
        <v>0</v>
      </c>
      <c r="BL149" s="17" t="s">
        <v>262</v>
      </c>
      <c r="BM149" s="237" t="s">
        <v>1191</v>
      </c>
    </row>
    <row r="150" s="2" customFormat="1">
      <c r="A150" s="38"/>
      <c r="B150" s="39"/>
      <c r="C150" s="40"/>
      <c r="D150" s="239" t="s">
        <v>146</v>
      </c>
      <c r="E150" s="40"/>
      <c r="F150" s="240" t="s">
        <v>1192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146</v>
      </c>
      <c r="AU150" s="17" t="s">
        <v>82</v>
      </c>
    </row>
    <row r="151" s="2" customFormat="1" ht="24.15" customHeight="1">
      <c r="A151" s="38"/>
      <c r="B151" s="39"/>
      <c r="C151" s="278" t="s">
        <v>226</v>
      </c>
      <c r="D151" s="278" t="s">
        <v>166</v>
      </c>
      <c r="E151" s="279" t="s">
        <v>1193</v>
      </c>
      <c r="F151" s="280" t="s">
        <v>1194</v>
      </c>
      <c r="G151" s="281" t="s">
        <v>199</v>
      </c>
      <c r="H151" s="282">
        <v>1</v>
      </c>
      <c r="I151" s="283"/>
      <c r="J151" s="284">
        <f>ROUND(I151*H151,2)</f>
        <v>0</v>
      </c>
      <c r="K151" s="280" t="s">
        <v>1</v>
      </c>
      <c r="L151" s="285"/>
      <c r="M151" s="286" t="s">
        <v>1</v>
      </c>
      <c r="N151" s="287" t="s">
        <v>38</v>
      </c>
      <c r="O151" s="91"/>
      <c r="P151" s="235">
        <f>O151*H151</f>
        <v>0</v>
      </c>
      <c r="Q151" s="235">
        <v>0.001</v>
      </c>
      <c r="R151" s="235">
        <f>Q151*H151</f>
        <v>0.001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383</v>
      </c>
      <c r="AT151" s="237" t="s">
        <v>166</v>
      </c>
      <c r="AU151" s="237" t="s">
        <v>82</v>
      </c>
      <c r="AY151" s="17" t="s">
        <v>137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80</v>
      </c>
      <c r="BK151" s="238">
        <f>ROUND(I151*H151,2)</f>
        <v>0</v>
      </c>
      <c r="BL151" s="17" t="s">
        <v>262</v>
      </c>
      <c r="BM151" s="237" t="s">
        <v>1195</v>
      </c>
    </row>
    <row r="152" s="2" customFormat="1">
      <c r="A152" s="38"/>
      <c r="B152" s="39"/>
      <c r="C152" s="40"/>
      <c r="D152" s="239" t="s">
        <v>146</v>
      </c>
      <c r="E152" s="40"/>
      <c r="F152" s="240" t="s">
        <v>1194</v>
      </c>
      <c r="G152" s="40"/>
      <c r="H152" s="40"/>
      <c r="I152" s="241"/>
      <c r="J152" s="40"/>
      <c r="K152" s="40"/>
      <c r="L152" s="44"/>
      <c r="M152" s="242"/>
      <c r="N152" s="243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146</v>
      </c>
      <c r="AU152" s="17" t="s">
        <v>82</v>
      </c>
    </row>
    <row r="153" s="2" customFormat="1" ht="24.15" customHeight="1">
      <c r="A153" s="38"/>
      <c r="B153" s="39"/>
      <c r="C153" s="278" t="s">
        <v>8</v>
      </c>
      <c r="D153" s="278" t="s">
        <v>166</v>
      </c>
      <c r="E153" s="279" t="s">
        <v>1196</v>
      </c>
      <c r="F153" s="280" t="s">
        <v>1197</v>
      </c>
      <c r="G153" s="281" t="s">
        <v>199</v>
      </c>
      <c r="H153" s="282">
        <v>1</v>
      </c>
      <c r="I153" s="283"/>
      <c r="J153" s="284">
        <f>ROUND(I153*H153,2)</f>
        <v>0</v>
      </c>
      <c r="K153" s="280" t="s">
        <v>1</v>
      </c>
      <c r="L153" s="285"/>
      <c r="M153" s="286" t="s">
        <v>1</v>
      </c>
      <c r="N153" s="287" t="s">
        <v>38</v>
      </c>
      <c r="O153" s="91"/>
      <c r="P153" s="235">
        <f>O153*H153</f>
        <v>0</v>
      </c>
      <c r="Q153" s="235">
        <v>0.0011999999999999999</v>
      </c>
      <c r="R153" s="235">
        <f>Q153*H153</f>
        <v>0.0011999999999999999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383</v>
      </c>
      <c r="AT153" s="237" t="s">
        <v>166</v>
      </c>
      <c r="AU153" s="237" t="s">
        <v>82</v>
      </c>
      <c r="AY153" s="17" t="s">
        <v>137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80</v>
      </c>
      <c r="BK153" s="238">
        <f>ROUND(I153*H153,2)</f>
        <v>0</v>
      </c>
      <c r="BL153" s="17" t="s">
        <v>262</v>
      </c>
      <c r="BM153" s="237" t="s">
        <v>1198</v>
      </c>
    </row>
    <row r="154" s="2" customFormat="1">
      <c r="A154" s="38"/>
      <c r="B154" s="39"/>
      <c r="C154" s="40"/>
      <c r="D154" s="239" t="s">
        <v>146</v>
      </c>
      <c r="E154" s="40"/>
      <c r="F154" s="240" t="s">
        <v>1197</v>
      </c>
      <c r="G154" s="40"/>
      <c r="H154" s="40"/>
      <c r="I154" s="241"/>
      <c r="J154" s="40"/>
      <c r="K154" s="40"/>
      <c r="L154" s="44"/>
      <c r="M154" s="242"/>
      <c r="N154" s="243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146</v>
      </c>
      <c r="AU154" s="17" t="s">
        <v>82</v>
      </c>
    </row>
    <row r="155" s="2" customFormat="1" ht="16.5" customHeight="1">
      <c r="A155" s="38"/>
      <c r="B155" s="39"/>
      <c r="C155" s="278" t="s">
        <v>238</v>
      </c>
      <c r="D155" s="278" t="s">
        <v>166</v>
      </c>
      <c r="E155" s="279" t="s">
        <v>1199</v>
      </c>
      <c r="F155" s="280" t="s">
        <v>1200</v>
      </c>
      <c r="G155" s="281" t="s">
        <v>1</v>
      </c>
      <c r="H155" s="282">
        <v>1</v>
      </c>
      <c r="I155" s="283"/>
      <c r="J155" s="284">
        <f>ROUND(I155*H155,2)</f>
        <v>0</v>
      </c>
      <c r="K155" s="280" t="s">
        <v>1</v>
      </c>
      <c r="L155" s="285"/>
      <c r="M155" s="286" t="s">
        <v>1</v>
      </c>
      <c r="N155" s="287" t="s">
        <v>38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383</v>
      </c>
      <c r="AT155" s="237" t="s">
        <v>166</v>
      </c>
      <c r="AU155" s="237" t="s">
        <v>82</v>
      </c>
      <c r="AY155" s="17" t="s">
        <v>137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80</v>
      </c>
      <c r="BK155" s="238">
        <f>ROUND(I155*H155,2)</f>
        <v>0</v>
      </c>
      <c r="BL155" s="17" t="s">
        <v>262</v>
      </c>
      <c r="BM155" s="237" t="s">
        <v>1201</v>
      </c>
    </row>
    <row r="156" s="2" customFormat="1">
      <c r="A156" s="38"/>
      <c r="B156" s="39"/>
      <c r="C156" s="40"/>
      <c r="D156" s="239" t="s">
        <v>146</v>
      </c>
      <c r="E156" s="40"/>
      <c r="F156" s="240" t="s">
        <v>1200</v>
      </c>
      <c r="G156" s="40"/>
      <c r="H156" s="40"/>
      <c r="I156" s="241"/>
      <c r="J156" s="40"/>
      <c r="K156" s="40"/>
      <c r="L156" s="44"/>
      <c r="M156" s="242"/>
      <c r="N156" s="243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146</v>
      </c>
      <c r="AU156" s="17" t="s">
        <v>82</v>
      </c>
    </row>
    <row r="157" s="2" customFormat="1" ht="24.15" customHeight="1">
      <c r="A157" s="38"/>
      <c r="B157" s="39"/>
      <c r="C157" s="226" t="s">
        <v>246</v>
      </c>
      <c r="D157" s="226" t="s">
        <v>139</v>
      </c>
      <c r="E157" s="227" t="s">
        <v>1202</v>
      </c>
      <c r="F157" s="228" t="s">
        <v>1203</v>
      </c>
      <c r="G157" s="229" t="s">
        <v>199</v>
      </c>
      <c r="H157" s="230">
        <v>16</v>
      </c>
      <c r="I157" s="231"/>
      <c r="J157" s="232">
        <f>ROUND(I157*H157,2)</f>
        <v>0</v>
      </c>
      <c r="K157" s="228" t="s">
        <v>1</v>
      </c>
      <c r="L157" s="44"/>
      <c r="M157" s="233" t="s">
        <v>1</v>
      </c>
      <c r="N157" s="234" t="s">
        <v>38</v>
      </c>
      <c r="O157" s="91"/>
      <c r="P157" s="235">
        <f>O157*H157</f>
        <v>0</v>
      </c>
      <c r="Q157" s="235">
        <v>0</v>
      </c>
      <c r="R157" s="235">
        <f>Q157*H157</f>
        <v>0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262</v>
      </c>
      <c r="AT157" s="237" t="s">
        <v>139</v>
      </c>
      <c r="AU157" s="237" t="s">
        <v>82</v>
      </c>
      <c r="AY157" s="17" t="s">
        <v>137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80</v>
      </c>
      <c r="BK157" s="238">
        <f>ROUND(I157*H157,2)</f>
        <v>0</v>
      </c>
      <c r="BL157" s="17" t="s">
        <v>262</v>
      </c>
      <c r="BM157" s="237" t="s">
        <v>1204</v>
      </c>
    </row>
    <row r="158" s="2" customFormat="1">
      <c r="A158" s="38"/>
      <c r="B158" s="39"/>
      <c r="C158" s="40"/>
      <c r="D158" s="239" t="s">
        <v>146</v>
      </c>
      <c r="E158" s="40"/>
      <c r="F158" s="240" t="s">
        <v>1205</v>
      </c>
      <c r="G158" s="40"/>
      <c r="H158" s="40"/>
      <c r="I158" s="241"/>
      <c r="J158" s="40"/>
      <c r="K158" s="40"/>
      <c r="L158" s="44"/>
      <c r="M158" s="242"/>
      <c r="N158" s="243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146</v>
      </c>
      <c r="AU158" s="17" t="s">
        <v>82</v>
      </c>
    </row>
    <row r="159" s="2" customFormat="1" ht="21.75" customHeight="1">
      <c r="A159" s="38"/>
      <c r="B159" s="39"/>
      <c r="C159" s="226" t="s">
        <v>254</v>
      </c>
      <c r="D159" s="226" t="s">
        <v>139</v>
      </c>
      <c r="E159" s="227" t="s">
        <v>1206</v>
      </c>
      <c r="F159" s="228" t="s">
        <v>1207</v>
      </c>
      <c r="G159" s="229" t="s">
        <v>199</v>
      </c>
      <c r="H159" s="230">
        <v>6</v>
      </c>
      <c r="I159" s="231"/>
      <c r="J159" s="232">
        <f>ROUND(I159*H159,2)</f>
        <v>0</v>
      </c>
      <c r="K159" s="228" t="s">
        <v>1</v>
      </c>
      <c r="L159" s="44"/>
      <c r="M159" s="233" t="s">
        <v>1</v>
      </c>
      <c r="N159" s="234" t="s">
        <v>38</v>
      </c>
      <c r="O159" s="91"/>
      <c r="P159" s="235">
        <f>O159*H159</f>
        <v>0</v>
      </c>
      <c r="Q159" s="235">
        <v>0</v>
      </c>
      <c r="R159" s="235">
        <f>Q159*H159</f>
        <v>0</v>
      </c>
      <c r="S159" s="235">
        <v>0</v>
      </c>
      <c r="T159" s="23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262</v>
      </c>
      <c r="AT159" s="237" t="s">
        <v>139</v>
      </c>
      <c r="AU159" s="237" t="s">
        <v>82</v>
      </c>
      <c r="AY159" s="17" t="s">
        <v>137</v>
      </c>
      <c r="BE159" s="238">
        <f>IF(N159="základní",J159,0)</f>
        <v>0</v>
      </c>
      <c r="BF159" s="238">
        <f>IF(N159="snížená",J159,0)</f>
        <v>0</v>
      </c>
      <c r="BG159" s="238">
        <f>IF(N159="zákl. přenesená",J159,0)</f>
        <v>0</v>
      </c>
      <c r="BH159" s="238">
        <f>IF(N159="sníž. přenesená",J159,0)</f>
        <v>0</v>
      </c>
      <c r="BI159" s="238">
        <f>IF(N159="nulová",J159,0)</f>
        <v>0</v>
      </c>
      <c r="BJ159" s="17" t="s">
        <v>80</v>
      </c>
      <c r="BK159" s="238">
        <f>ROUND(I159*H159,2)</f>
        <v>0</v>
      </c>
      <c r="BL159" s="17" t="s">
        <v>262</v>
      </c>
      <c r="BM159" s="237" t="s">
        <v>1208</v>
      </c>
    </row>
    <row r="160" s="2" customFormat="1">
      <c r="A160" s="38"/>
      <c r="B160" s="39"/>
      <c r="C160" s="40"/>
      <c r="D160" s="239" t="s">
        <v>146</v>
      </c>
      <c r="E160" s="40"/>
      <c r="F160" s="240" t="s">
        <v>1209</v>
      </c>
      <c r="G160" s="40"/>
      <c r="H160" s="40"/>
      <c r="I160" s="241"/>
      <c r="J160" s="40"/>
      <c r="K160" s="40"/>
      <c r="L160" s="44"/>
      <c r="M160" s="242"/>
      <c r="N160" s="243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146</v>
      </c>
      <c r="AU160" s="17" t="s">
        <v>82</v>
      </c>
    </row>
    <row r="161" s="2" customFormat="1" ht="16.5" customHeight="1">
      <c r="A161" s="38"/>
      <c r="B161" s="39"/>
      <c r="C161" s="278" t="s">
        <v>262</v>
      </c>
      <c r="D161" s="278" t="s">
        <v>166</v>
      </c>
      <c r="E161" s="279" t="s">
        <v>1210</v>
      </c>
      <c r="F161" s="280" t="s">
        <v>1211</v>
      </c>
      <c r="G161" s="281" t="s">
        <v>199</v>
      </c>
      <c r="H161" s="282">
        <v>6</v>
      </c>
      <c r="I161" s="283"/>
      <c r="J161" s="284">
        <f>ROUND(I161*H161,2)</f>
        <v>0</v>
      </c>
      <c r="K161" s="280" t="s">
        <v>1</v>
      </c>
      <c r="L161" s="285"/>
      <c r="M161" s="286" t="s">
        <v>1</v>
      </c>
      <c r="N161" s="287" t="s">
        <v>38</v>
      </c>
      <c r="O161" s="91"/>
      <c r="P161" s="235">
        <f>O161*H161</f>
        <v>0</v>
      </c>
      <c r="Q161" s="235">
        <v>0.0040000000000000001</v>
      </c>
      <c r="R161" s="235">
        <f>Q161*H161</f>
        <v>0.024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383</v>
      </c>
      <c r="AT161" s="237" t="s">
        <v>166</v>
      </c>
      <c r="AU161" s="237" t="s">
        <v>82</v>
      </c>
      <c r="AY161" s="17" t="s">
        <v>137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80</v>
      </c>
      <c r="BK161" s="238">
        <f>ROUND(I161*H161,2)</f>
        <v>0</v>
      </c>
      <c r="BL161" s="17" t="s">
        <v>262</v>
      </c>
      <c r="BM161" s="237" t="s">
        <v>1212</v>
      </c>
    </row>
    <row r="162" s="2" customFormat="1">
      <c r="A162" s="38"/>
      <c r="B162" s="39"/>
      <c r="C162" s="40"/>
      <c r="D162" s="239" t="s">
        <v>146</v>
      </c>
      <c r="E162" s="40"/>
      <c r="F162" s="240" t="s">
        <v>1211</v>
      </c>
      <c r="G162" s="40"/>
      <c r="H162" s="40"/>
      <c r="I162" s="241"/>
      <c r="J162" s="40"/>
      <c r="K162" s="40"/>
      <c r="L162" s="44"/>
      <c r="M162" s="242"/>
      <c r="N162" s="243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146</v>
      </c>
      <c r="AU162" s="17" t="s">
        <v>82</v>
      </c>
    </row>
    <row r="163" s="2" customFormat="1" ht="16.5" customHeight="1">
      <c r="A163" s="38"/>
      <c r="B163" s="39"/>
      <c r="C163" s="226" t="s">
        <v>279</v>
      </c>
      <c r="D163" s="226" t="s">
        <v>139</v>
      </c>
      <c r="E163" s="227" t="s">
        <v>1213</v>
      </c>
      <c r="F163" s="228" t="s">
        <v>1214</v>
      </c>
      <c r="G163" s="229" t="s">
        <v>199</v>
      </c>
      <c r="H163" s="230">
        <v>6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38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262</v>
      </c>
      <c r="AT163" s="237" t="s">
        <v>139</v>
      </c>
      <c r="AU163" s="237" t="s">
        <v>82</v>
      </c>
      <c r="AY163" s="17" t="s">
        <v>137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80</v>
      </c>
      <c r="BK163" s="238">
        <f>ROUND(I163*H163,2)</f>
        <v>0</v>
      </c>
      <c r="BL163" s="17" t="s">
        <v>262</v>
      </c>
      <c r="BM163" s="237" t="s">
        <v>1215</v>
      </c>
    </row>
    <row r="164" s="2" customFormat="1">
      <c r="A164" s="38"/>
      <c r="B164" s="39"/>
      <c r="C164" s="40"/>
      <c r="D164" s="239" t="s">
        <v>146</v>
      </c>
      <c r="E164" s="40"/>
      <c r="F164" s="240" t="s">
        <v>1214</v>
      </c>
      <c r="G164" s="40"/>
      <c r="H164" s="40"/>
      <c r="I164" s="241"/>
      <c r="J164" s="40"/>
      <c r="K164" s="40"/>
      <c r="L164" s="44"/>
      <c r="M164" s="242"/>
      <c r="N164" s="243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146</v>
      </c>
      <c r="AU164" s="17" t="s">
        <v>82</v>
      </c>
    </row>
    <row r="165" s="2" customFormat="1" ht="21.75" customHeight="1">
      <c r="A165" s="38"/>
      <c r="B165" s="39"/>
      <c r="C165" s="226" t="s">
        <v>286</v>
      </c>
      <c r="D165" s="226" t="s">
        <v>139</v>
      </c>
      <c r="E165" s="227" t="s">
        <v>1216</v>
      </c>
      <c r="F165" s="228" t="s">
        <v>1217</v>
      </c>
      <c r="G165" s="229" t="s">
        <v>199</v>
      </c>
      <c r="H165" s="230">
        <v>1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38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262</v>
      </c>
      <c r="AT165" s="237" t="s">
        <v>139</v>
      </c>
      <c r="AU165" s="237" t="s">
        <v>82</v>
      </c>
      <c r="AY165" s="17" t="s">
        <v>137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80</v>
      </c>
      <c r="BK165" s="238">
        <f>ROUND(I165*H165,2)</f>
        <v>0</v>
      </c>
      <c r="BL165" s="17" t="s">
        <v>262</v>
      </c>
      <c r="BM165" s="237" t="s">
        <v>1218</v>
      </c>
    </row>
    <row r="166" s="2" customFormat="1">
      <c r="A166" s="38"/>
      <c r="B166" s="39"/>
      <c r="C166" s="40"/>
      <c r="D166" s="239" t="s">
        <v>146</v>
      </c>
      <c r="E166" s="40"/>
      <c r="F166" s="240" t="s">
        <v>1219</v>
      </c>
      <c r="G166" s="40"/>
      <c r="H166" s="40"/>
      <c r="I166" s="241"/>
      <c r="J166" s="40"/>
      <c r="K166" s="40"/>
      <c r="L166" s="44"/>
      <c r="M166" s="242"/>
      <c r="N166" s="243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146</v>
      </c>
      <c r="AU166" s="17" t="s">
        <v>82</v>
      </c>
    </row>
    <row r="167" s="12" customFormat="1" ht="25.92" customHeight="1">
      <c r="A167" s="12"/>
      <c r="B167" s="210"/>
      <c r="C167" s="211"/>
      <c r="D167" s="212" t="s">
        <v>72</v>
      </c>
      <c r="E167" s="213" t="s">
        <v>166</v>
      </c>
      <c r="F167" s="213" t="s">
        <v>1220</v>
      </c>
      <c r="G167" s="211"/>
      <c r="H167" s="211"/>
      <c r="I167" s="214"/>
      <c r="J167" s="215">
        <f>BK167</f>
        <v>0</v>
      </c>
      <c r="K167" s="211"/>
      <c r="L167" s="216"/>
      <c r="M167" s="217"/>
      <c r="N167" s="218"/>
      <c r="O167" s="218"/>
      <c r="P167" s="219">
        <f>P168+P203</f>
        <v>0</v>
      </c>
      <c r="Q167" s="218"/>
      <c r="R167" s="219">
        <f>R168+R203</f>
        <v>0.079460000000000003</v>
      </c>
      <c r="S167" s="218"/>
      <c r="T167" s="220">
        <f>T168+T203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1" t="s">
        <v>159</v>
      </c>
      <c r="AT167" s="222" t="s">
        <v>72</v>
      </c>
      <c r="AU167" s="222" t="s">
        <v>73</v>
      </c>
      <c r="AY167" s="221" t="s">
        <v>137</v>
      </c>
      <c r="BK167" s="223">
        <f>BK168+BK203</f>
        <v>0</v>
      </c>
    </row>
    <row r="168" s="12" customFormat="1" ht="22.8" customHeight="1">
      <c r="A168" s="12"/>
      <c r="B168" s="210"/>
      <c r="C168" s="211"/>
      <c r="D168" s="212" t="s">
        <v>72</v>
      </c>
      <c r="E168" s="224" t="s">
        <v>1221</v>
      </c>
      <c r="F168" s="224" t="s">
        <v>1222</v>
      </c>
      <c r="G168" s="211"/>
      <c r="H168" s="211"/>
      <c r="I168" s="214"/>
      <c r="J168" s="225">
        <f>BK168</f>
        <v>0</v>
      </c>
      <c r="K168" s="211"/>
      <c r="L168" s="216"/>
      <c r="M168" s="217"/>
      <c r="N168" s="218"/>
      <c r="O168" s="218"/>
      <c r="P168" s="219">
        <f>SUM(P169:P202)</f>
        <v>0</v>
      </c>
      <c r="Q168" s="218"/>
      <c r="R168" s="219">
        <f>SUM(R169:R202)</f>
        <v>0.079460000000000003</v>
      </c>
      <c r="S168" s="218"/>
      <c r="T168" s="220">
        <f>SUM(T169:T202)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1" t="s">
        <v>159</v>
      </c>
      <c r="AT168" s="222" t="s">
        <v>72</v>
      </c>
      <c r="AU168" s="222" t="s">
        <v>80</v>
      </c>
      <c r="AY168" s="221" t="s">
        <v>137</v>
      </c>
      <c r="BK168" s="223">
        <f>SUM(BK169:BK202)</f>
        <v>0</v>
      </c>
    </row>
    <row r="169" s="2" customFormat="1" ht="24.15" customHeight="1">
      <c r="A169" s="38"/>
      <c r="B169" s="39"/>
      <c r="C169" s="226" t="s">
        <v>292</v>
      </c>
      <c r="D169" s="226" t="s">
        <v>139</v>
      </c>
      <c r="E169" s="227" t="s">
        <v>1223</v>
      </c>
      <c r="F169" s="228" t="s">
        <v>1224</v>
      </c>
      <c r="G169" s="229" t="s">
        <v>185</v>
      </c>
      <c r="H169" s="230">
        <v>18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38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578</v>
      </c>
      <c r="AT169" s="237" t="s">
        <v>139</v>
      </c>
      <c r="AU169" s="237" t="s">
        <v>82</v>
      </c>
      <c r="AY169" s="17" t="s">
        <v>137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80</v>
      </c>
      <c r="BK169" s="238">
        <f>ROUND(I169*H169,2)</f>
        <v>0</v>
      </c>
      <c r="BL169" s="17" t="s">
        <v>578</v>
      </c>
      <c r="BM169" s="237" t="s">
        <v>1225</v>
      </c>
    </row>
    <row r="170" s="2" customFormat="1">
      <c r="A170" s="38"/>
      <c r="B170" s="39"/>
      <c r="C170" s="40"/>
      <c r="D170" s="239" t="s">
        <v>146</v>
      </c>
      <c r="E170" s="40"/>
      <c r="F170" s="240" t="s">
        <v>1226</v>
      </c>
      <c r="G170" s="40"/>
      <c r="H170" s="40"/>
      <c r="I170" s="241"/>
      <c r="J170" s="40"/>
      <c r="K170" s="40"/>
      <c r="L170" s="44"/>
      <c r="M170" s="242"/>
      <c r="N170" s="243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146</v>
      </c>
      <c r="AU170" s="17" t="s">
        <v>82</v>
      </c>
    </row>
    <row r="171" s="2" customFormat="1" ht="16.5" customHeight="1">
      <c r="A171" s="38"/>
      <c r="B171" s="39"/>
      <c r="C171" s="278" t="s">
        <v>298</v>
      </c>
      <c r="D171" s="278" t="s">
        <v>166</v>
      </c>
      <c r="E171" s="279" t="s">
        <v>1227</v>
      </c>
      <c r="F171" s="280" t="s">
        <v>1228</v>
      </c>
      <c r="G171" s="281" t="s">
        <v>1178</v>
      </c>
      <c r="H171" s="282">
        <v>18</v>
      </c>
      <c r="I171" s="283"/>
      <c r="J171" s="284">
        <f>ROUND(I171*H171,2)</f>
        <v>0</v>
      </c>
      <c r="K171" s="280" t="s">
        <v>1</v>
      </c>
      <c r="L171" s="285"/>
      <c r="M171" s="286" t="s">
        <v>1</v>
      </c>
      <c r="N171" s="287" t="s">
        <v>38</v>
      </c>
      <c r="O171" s="91"/>
      <c r="P171" s="235">
        <f>O171*H171</f>
        <v>0</v>
      </c>
      <c r="Q171" s="235">
        <v>0.001</v>
      </c>
      <c r="R171" s="235">
        <f>Q171*H171</f>
        <v>0.018000000000000002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1089</v>
      </c>
      <c r="AT171" s="237" t="s">
        <v>166</v>
      </c>
      <c r="AU171" s="237" t="s">
        <v>82</v>
      </c>
      <c r="AY171" s="17" t="s">
        <v>137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80</v>
      </c>
      <c r="BK171" s="238">
        <f>ROUND(I171*H171,2)</f>
        <v>0</v>
      </c>
      <c r="BL171" s="17" t="s">
        <v>1089</v>
      </c>
      <c r="BM171" s="237" t="s">
        <v>1229</v>
      </c>
    </row>
    <row r="172" s="2" customFormat="1">
      <c r="A172" s="38"/>
      <c r="B172" s="39"/>
      <c r="C172" s="40"/>
      <c r="D172" s="239" t="s">
        <v>146</v>
      </c>
      <c r="E172" s="40"/>
      <c r="F172" s="240" t="s">
        <v>1228</v>
      </c>
      <c r="G172" s="40"/>
      <c r="H172" s="40"/>
      <c r="I172" s="241"/>
      <c r="J172" s="40"/>
      <c r="K172" s="40"/>
      <c r="L172" s="44"/>
      <c r="M172" s="242"/>
      <c r="N172" s="243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146</v>
      </c>
      <c r="AU172" s="17" t="s">
        <v>82</v>
      </c>
    </row>
    <row r="173" s="2" customFormat="1" ht="16.5" customHeight="1">
      <c r="A173" s="38"/>
      <c r="B173" s="39"/>
      <c r="C173" s="226" t="s">
        <v>7</v>
      </c>
      <c r="D173" s="226" t="s">
        <v>139</v>
      </c>
      <c r="E173" s="227" t="s">
        <v>1230</v>
      </c>
      <c r="F173" s="228" t="s">
        <v>1231</v>
      </c>
      <c r="G173" s="229" t="s">
        <v>199</v>
      </c>
      <c r="H173" s="230">
        <v>12</v>
      </c>
      <c r="I173" s="231"/>
      <c r="J173" s="232">
        <f>ROUND(I173*H173,2)</f>
        <v>0</v>
      </c>
      <c r="K173" s="228" t="s">
        <v>1</v>
      </c>
      <c r="L173" s="44"/>
      <c r="M173" s="233" t="s">
        <v>1</v>
      </c>
      <c r="N173" s="234" t="s">
        <v>38</v>
      </c>
      <c r="O173" s="91"/>
      <c r="P173" s="235">
        <f>O173*H173</f>
        <v>0</v>
      </c>
      <c r="Q173" s="235">
        <v>0</v>
      </c>
      <c r="R173" s="235">
        <f>Q173*H173</f>
        <v>0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578</v>
      </c>
      <c r="AT173" s="237" t="s">
        <v>139</v>
      </c>
      <c r="AU173" s="237" t="s">
        <v>82</v>
      </c>
      <c r="AY173" s="17" t="s">
        <v>137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80</v>
      </c>
      <c r="BK173" s="238">
        <f>ROUND(I173*H173,2)</f>
        <v>0</v>
      </c>
      <c r="BL173" s="17" t="s">
        <v>578</v>
      </c>
      <c r="BM173" s="237" t="s">
        <v>1232</v>
      </c>
    </row>
    <row r="174" s="2" customFormat="1">
      <c r="A174" s="38"/>
      <c r="B174" s="39"/>
      <c r="C174" s="40"/>
      <c r="D174" s="239" t="s">
        <v>146</v>
      </c>
      <c r="E174" s="40"/>
      <c r="F174" s="240" t="s">
        <v>1233</v>
      </c>
      <c r="G174" s="40"/>
      <c r="H174" s="40"/>
      <c r="I174" s="241"/>
      <c r="J174" s="40"/>
      <c r="K174" s="40"/>
      <c r="L174" s="44"/>
      <c r="M174" s="242"/>
      <c r="N174" s="243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146</v>
      </c>
      <c r="AU174" s="17" t="s">
        <v>82</v>
      </c>
    </row>
    <row r="175" s="2" customFormat="1" ht="16.5" customHeight="1">
      <c r="A175" s="38"/>
      <c r="B175" s="39"/>
      <c r="C175" s="278" t="s">
        <v>310</v>
      </c>
      <c r="D175" s="278" t="s">
        <v>166</v>
      </c>
      <c r="E175" s="279" t="s">
        <v>1234</v>
      </c>
      <c r="F175" s="280" t="s">
        <v>1235</v>
      </c>
      <c r="G175" s="281" t="s">
        <v>199</v>
      </c>
      <c r="H175" s="282">
        <v>12</v>
      </c>
      <c r="I175" s="283"/>
      <c r="J175" s="284">
        <f>ROUND(I175*H175,2)</f>
        <v>0</v>
      </c>
      <c r="K175" s="280" t="s">
        <v>1</v>
      </c>
      <c r="L175" s="285"/>
      <c r="M175" s="286" t="s">
        <v>1</v>
      </c>
      <c r="N175" s="287" t="s">
        <v>38</v>
      </c>
      <c r="O175" s="91"/>
      <c r="P175" s="235">
        <f>O175*H175</f>
        <v>0</v>
      </c>
      <c r="Q175" s="235">
        <v>0.00023000000000000001</v>
      </c>
      <c r="R175" s="235">
        <f>Q175*H175</f>
        <v>0.0027600000000000003</v>
      </c>
      <c r="S175" s="235">
        <v>0</v>
      </c>
      <c r="T175" s="23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7" t="s">
        <v>1089</v>
      </c>
      <c r="AT175" s="237" t="s">
        <v>166</v>
      </c>
      <c r="AU175" s="237" t="s">
        <v>82</v>
      </c>
      <c r="AY175" s="17" t="s">
        <v>137</v>
      </c>
      <c r="BE175" s="238">
        <f>IF(N175="základní",J175,0)</f>
        <v>0</v>
      </c>
      <c r="BF175" s="238">
        <f>IF(N175="snížená",J175,0)</f>
        <v>0</v>
      </c>
      <c r="BG175" s="238">
        <f>IF(N175="zákl. přenesená",J175,0)</f>
        <v>0</v>
      </c>
      <c r="BH175" s="238">
        <f>IF(N175="sníž. přenesená",J175,0)</f>
        <v>0</v>
      </c>
      <c r="BI175" s="238">
        <f>IF(N175="nulová",J175,0)</f>
        <v>0</v>
      </c>
      <c r="BJ175" s="17" t="s">
        <v>80</v>
      </c>
      <c r="BK175" s="238">
        <f>ROUND(I175*H175,2)</f>
        <v>0</v>
      </c>
      <c r="BL175" s="17" t="s">
        <v>1089</v>
      </c>
      <c r="BM175" s="237" t="s">
        <v>1236</v>
      </c>
    </row>
    <row r="176" s="2" customFormat="1">
      <c r="A176" s="38"/>
      <c r="B176" s="39"/>
      <c r="C176" s="40"/>
      <c r="D176" s="239" t="s">
        <v>146</v>
      </c>
      <c r="E176" s="40"/>
      <c r="F176" s="240" t="s">
        <v>1235</v>
      </c>
      <c r="G176" s="40"/>
      <c r="H176" s="40"/>
      <c r="I176" s="241"/>
      <c r="J176" s="40"/>
      <c r="K176" s="40"/>
      <c r="L176" s="44"/>
      <c r="M176" s="242"/>
      <c r="N176" s="243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146</v>
      </c>
      <c r="AU176" s="17" t="s">
        <v>82</v>
      </c>
    </row>
    <row r="177" s="2" customFormat="1" ht="21.75" customHeight="1">
      <c r="A177" s="38"/>
      <c r="B177" s="39"/>
      <c r="C177" s="226" t="s">
        <v>318</v>
      </c>
      <c r="D177" s="226" t="s">
        <v>139</v>
      </c>
      <c r="E177" s="227" t="s">
        <v>1237</v>
      </c>
      <c r="F177" s="228" t="s">
        <v>1238</v>
      </c>
      <c r="G177" s="229" t="s">
        <v>199</v>
      </c>
      <c r="H177" s="230">
        <v>25</v>
      </c>
      <c r="I177" s="231"/>
      <c r="J177" s="232">
        <f>ROUND(I177*H177,2)</f>
        <v>0</v>
      </c>
      <c r="K177" s="228" t="s">
        <v>1</v>
      </c>
      <c r="L177" s="44"/>
      <c r="M177" s="233" t="s">
        <v>1</v>
      </c>
      <c r="N177" s="234" t="s">
        <v>38</v>
      </c>
      <c r="O177" s="91"/>
      <c r="P177" s="235">
        <f>O177*H177</f>
        <v>0</v>
      </c>
      <c r="Q177" s="235">
        <v>0</v>
      </c>
      <c r="R177" s="235">
        <f>Q177*H177</f>
        <v>0</v>
      </c>
      <c r="S177" s="235">
        <v>0</v>
      </c>
      <c r="T177" s="23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7" t="s">
        <v>578</v>
      </c>
      <c r="AT177" s="237" t="s">
        <v>139</v>
      </c>
      <c r="AU177" s="237" t="s">
        <v>82</v>
      </c>
      <c r="AY177" s="17" t="s">
        <v>137</v>
      </c>
      <c r="BE177" s="238">
        <f>IF(N177="základní",J177,0)</f>
        <v>0</v>
      </c>
      <c r="BF177" s="238">
        <f>IF(N177="snížená",J177,0)</f>
        <v>0</v>
      </c>
      <c r="BG177" s="238">
        <f>IF(N177="zákl. přenesená",J177,0)</f>
        <v>0</v>
      </c>
      <c r="BH177" s="238">
        <f>IF(N177="sníž. přenesená",J177,0)</f>
        <v>0</v>
      </c>
      <c r="BI177" s="238">
        <f>IF(N177="nulová",J177,0)</f>
        <v>0</v>
      </c>
      <c r="BJ177" s="17" t="s">
        <v>80</v>
      </c>
      <c r="BK177" s="238">
        <f>ROUND(I177*H177,2)</f>
        <v>0</v>
      </c>
      <c r="BL177" s="17" t="s">
        <v>578</v>
      </c>
      <c r="BM177" s="237" t="s">
        <v>1239</v>
      </c>
    </row>
    <row r="178" s="2" customFormat="1">
      <c r="A178" s="38"/>
      <c r="B178" s="39"/>
      <c r="C178" s="40"/>
      <c r="D178" s="239" t="s">
        <v>146</v>
      </c>
      <c r="E178" s="40"/>
      <c r="F178" s="240" t="s">
        <v>1240</v>
      </c>
      <c r="G178" s="40"/>
      <c r="H178" s="40"/>
      <c r="I178" s="241"/>
      <c r="J178" s="40"/>
      <c r="K178" s="40"/>
      <c r="L178" s="44"/>
      <c r="M178" s="242"/>
      <c r="N178" s="243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146</v>
      </c>
      <c r="AU178" s="17" t="s">
        <v>82</v>
      </c>
    </row>
    <row r="179" s="2" customFormat="1" ht="16.5" customHeight="1">
      <c r="A179" s="38"/>
      <c r="B179" s="39"/>
      <c r="C179" s="226" t="s">
        <v>326</v>
      </c>
      <c r="D179" s="226" t="s">
        <v>139</v>
      </c>
      <c r="E179" s="227" t="s">
        <v>1241</v>
      </c>
      <c r="F179" s="228" t="s">
        <v>1242</v>
      </c>
      <c r="G179" s="229" t="s">
        <v>199</v>
      </c>
      <c r="H179" s="230">
        <v>15</v>
      </c>
      <c r="I179" s="231"/>
      <c r="J179" s="232">
        <f>ROUND(I179*H179,2)</f>
        <v>0</v>
      </c>
      <c r="K179" s="228" t="s">
        <v>1</v>
      </c>
      <c r="L179" s="44"/>
      <c r="M179" s="233" t="s">
        <v>1</v>
      </c>
      <c r="N179" s="234" t="s">
        <v>38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578</v>
      </c>
      <c r="AT179" s="237" t="s">
        <v>139</v>
      </c>
      <c r="AU179" s="237" t="s">
        <v>82</v>
      </c>
      <c r="AY179" s="17" t="s">
        <v>137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80</v>
      </c>
      <c r="BK179" s="238">
        <f>ROUND(I179*H179,2)</f>
        <v>0</v>
      </c>
      <c r="BL179" s="17" t="s">
        <v>578</v>
      </c>
      <c r="BM179" s="237" t="s">
        <v>1243</v>
      </c>
    </row>
    <row r="180" s="2" customFormat="1">
      <c r="A180" s="38"/>
      <c r="B180" s="39"/>
      <c r="C180" s="40"/>
      <c r="D180" s="239" t="s">
        <v>146</v>
      </c>
      <c r="E180" s="40"/>
      <c r="F180" s="240" t="s">
        <v>1244</v>
      </c>
      <c r="G180" s="40"/>
      <c r="H180" s="40"/>
      <c r="I180" s="241"/>
      <c r="J180" s="40"/>
      <c r="K180" s="40"/>
      <c r="L180" s="44"/>
      <c r="M180" s="242"/>
      <c r="N180" s="243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146</v>
      </c>
      <c r="AU180" s="17" t="s">
        <v>82</v>
      </c>
    </row>
    <row r="181" s="2" customFormat="1" ht="16.5" customHeight="1">
      <c r="A181" s="38"/>
      <c r="B181" s="39"/>
      <c r="C181" s="278" t="s">
        <v>334</v>
      </c>
      <c r="D181" s="278" t="s">
        <v>166</v>
      </c>
      <c r="E181" s="279" t="s">
        <v>1245</v>
      </c>
      <c r="F181" s="280" t="s">
        <v>1246</v>
      </c>
      <c r="G181" s="281" t="s">
        <v>199</v>
      </c>
      <c r="H181" s="282">
        <v>10</v>
      </c>
      <c r="I181" s="283"/>
      <c r="J181" s="284">
        <f>ROUND(I181*H181,2)</f>
        <v>0</v>
      </c>
      <c r="K181" s="280" t="s">
        <v>1</v>
      </c>
      <c r="L181" s="285"/>
      <c r="M181" s="286" t="s">
        <v>1</v>
      </c>
      <c r="N181" s="287" t="s">
        <v>38</v>
      </c>
      <c r="O181" s="91"/>
      <c r="P181" s="235">
        <f>O181*H181</f>
        <v>0</v>
      </c>
      <c r="Q181" s="235">
        <v>0.00042999999999999999</v>
      </c>
      <c r="R181" s="235">
        <f>Q181*H181</f>
        <v>0.0043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1089</v>
      </c>
      <c r="AT181" s="237" t="s">
        <v>166</v>
      </c>
      <c r="AU181" s="237" t="s">
        <v>82</v>
      </c>
      <c r="AY181" s="17" t="s">
        <v>137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80</v>
      </c>
      <c r="BK181" s="238">
        <f>ROUND(I181*H181,2)</f>
        <v>0</v>
      </c>
      <c r="BL181" s="17" t="s">
        <v>1089</v>
      </c>
      <c r="BM181" s="237" t="s">
        <v>1247</v>
      </c>
    </row>
    <row r="182" s="2" customFormat="1">
      <c r="A182" s="38"/>
      <c r="B182" s="39"/>
      <c r="C182" s="40"/>
      <c r="D182" s="239" t="s">
        <v>146</v>
      </c>
      <c r="E182" s="40"/>
      <c r="F182" s="240" t="s">
        <v>1246</v>
      </c>
      <c r="G182" s="40"/>
      <c r="H182" s="40"/>
      <c r="I182" s="241"/>
      <c r="J182" s="40"/>
      <c r="K182" s="40"/>
      <c r="L182" s="44"/>
      <c r="M182" s="242"/>
      <c r="N182" s="243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146</v>
      </c>
      <c r="AU182" s="17" t="s">
        <v>82</v>
      </c>
    </row>
    <row r="183" s="2" customFormat="1" ht="24.15" customHeight="1">
      <c r="A183" s="38"/>
      <c r="B183" s="39"/>
      <c r="C183" s="226" t="s">
        <v>341</v>
      </c>
      <c r="D183" s="226" t="s">
        <v>139</v>
      </c>
      <c r="E183" s="227" t="s">
        <v>1248</v>
      </c>
      <c r="F183" s="228" t="s">
        <v>1249</v>
      </c>
      <c r="G183" s="229" t="s">
        <v>199</v>
      </c>
      <c r="H183" s="230">
        <v>2</v>
      </c>
      <c r="I183" s="231"/>
      <c r="J183" s="232">
        <f>ROUND(I183*H183,2)</f>
        <v>0</v>
      </c>
      <c r="K183" s="228" t="s">
        <v>1</v>
      </c>
      <c r="L183" s="44"/>
      <c r="M183" s="233" t="s">
        <v>1</v>
      </c>
      <c r="N183" s="234" t="s">
        <v>38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578</v>
      </c>
      <c r="AT183" s="237" t="s">
        <v>139</v>
      </c>
      <c r="AU183" s="237" t="s">
        <v>82</v>
      </c>
      <c r="AY183" s="17" t="s">
        <v>137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80</v>
      </c>
      <c r="BK183" s="238">
        <f>ROUND(I183*H183,2)</f>
        <v>0</v>
      </c>
      <c r="BL183" s="17" t="s">
        <v>578</v>
      </c>
      <c r="BM183" s="237" t="s">
        <v>1250</v>
      </c>
    </row>
    <row r="184" s="2" customFormat="1">
      <c r="A184" s="38"/>
      <c r="B184" s="39"/>
      <c r="C184" s="40"/>
      <c r="D184" s="239" t="s">
        <v>146</v>
      </c>
      <c r="E184" s="40"/>
      <c r="F184" s="240" t="s">
        <v>1251</v>
      </c>
      <c r="G184" s="40"/>
      <c r="H184" s="40"/>
      <c r="I184" s="241"/>
      <c r="J184" s="40"/>
      <c r="K184" s="40"/>
      <c r="L184" s="44"/>
      <c r="M184" s="242"/>
      <c r="N184" s="243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146</v>
      </c>
      <c r="AU184" s="17" t="s">
        <v>82</v>
      </c>
    </row>
    <row r="185" s="2" customFormat="1" ht="16.5" customHeight="1">
      <c r="A185" s="38"/>
      <c r="B185" s="39"/>
      <c r="C185" s="278" t="s">
        <v>349</v>
      </c>
      <c r="D185" s="278" t="s">
        <v>166</v>
      </c>
      <c r="E185" s="279" t="s">
        <v>1252</v>
      </c>
      <c r="F185" s="280" t="s">
        <v>1253</v>
      </c>
      <c r="G185" s="281" t="s">
        <v>199</v>
      </c>
      <c r="H185" s="282">
        <v>2</v>
      </c>
      <c r="I185" s="283"/>
      <c r="J185" s="284">
        <f>ROUND(I185*H185,2)</f>
        <v>0</v>
      </c>
      <c r="K185" s="280" t="s">
        <v>1</v>
      </c>
      <c r="L185" s="285"/>
      <c r="M185" s="286" t="s">
        <v>1</v>
      </c>
      <c r="N185" s="287" t="s">
        <v>38</v>
      </c>
      <c r="O185" s="91"/>
      <c r="P185" s="235">
        <f>O185*H185</f>
        <v>0</v>
      </c>
      <c r="Q185" s="235">
        <v>0.017000000000000001</v>
      </c>
      <c r="R185" s="235">
        <f>Q185*H185</f>
        <v>0.034000000000000002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1089</v>
      </c>
      <c r="AT185" s="237" t="s">
        <v>166</v>
      </c>
      <c r="AU185" s="237" t="s">
        <v>82</v>
      </c>
      <c r="AY185" s="17" t="s">
        <v>137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80</v>
      </c>
      <c r="BK185" s="238">
        <f>ROUND(I185*H185,2)</f>
        <v>0</v>
      </c>
      <c r="BL185" s="17" t="s">
        <v>1089</v>
      </c>
      <c r="BM185" s="237" t="s">
        <v>1254</v>
      </c>
    </row>
    <row r="186" s="2" customFormat="1">
      <c r="A186" s="38"/>
      <c r="B186" s="39"/>
      <c r="C186" s="40"/>
      <c r="D186" s="239" t="s">
        <v>146</v>
      </c>
      <c r="E186" s="40"/>
      <c r="F186" s="240" t="s">
        <v>1253</v>
      </c>
      <c r="G186" s="40"/>
      <c r="H186" s="40"/>
      <c r="I186" s="241"/>
      <c r="J186" s="40"/>
      <c r="K186" s="40"/>
      <c r="L186" s="44"/>
      <c r="M186" s="242"/>
      <c r="N186" s="243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146</v>
      </c>
      <c r="AU186" s="17" t="s">
        <v>82</v>
      </c>
    </row>
    <row r="187" s="2" customFormat="1" ht="33" customHeight="1">
      <c r="A187" s="38"/>
      <c r="B187" s="39"/>
      <c r="C187" s="226" t="s">
        <v>355</v>
      </c>
      <c r="D187" s="226" t="s">
        <v>139</v>
      </c>
      <c r="E187" s="227" t="s">
        <v>1255</v>
      </c>
      <c r="F187" s="228" t="s">
        <v>1256</v>
      </c>
      <c r="G187" s="229" t="s">
        <v>199</v>
      </c>
      <c r="H187" s="230">
        <v>4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38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578</v>
      </c>
      <c r="AT187" s="237" t="s">
        <v>139</v>
      </c>
      <c r="AU187" s="237" t="s">
        <v>82</v>
      </c>
      <c r="AY187" s="17" t="s">
        <v>137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80</v>
      </c>
      <c r="BK187" s="238">
        <f>ROUND(I187*H187,2)</f>
        <v>0</v>
      </c>
      <c r="BL187" s="17" t="s">
        <v>578</v>
      </c>
      <c r="BM187" s="237" t="s">
        <v>1257</v>
      </c>
    </row>
    <row r="188" s="2" customFormat="1">
      <c r="A188" s="38"/>
      <c r="B188" s="39"/>
      <c r="C188" s="40"/>
      <c r="D188" s="239" t="s">
        <v>146</v>
      </c>
      <c r="E188" s="40"/>
      <c r="F188" s="240" t="s">
        <v>1258</v>
      </c>
      <c r="G188" s="40"/>
      <c r="H188" s="40"/>
      <c r="I188" s="241"/>
      <c r="J188" s="40"/>
      <c r="K188" s="40"/>
      <c r="L188" s="44"/>
      <c r="M188" s="242"/>
      <c r="N188" s="243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146</v>
      </c>
      <c r="AU188" s="17" t="s">
        <v>82</v>
      </c>
    </row>
    <row r="189" s="2" customFormat="1" ht="21.75" customHeight="1">
      <c r="A189" s="38"/>
      <c r="B189" s="39"/>
      <c r="C189" s="278" t="s">
        <v>361</v>
      </c>
      <c r="D189" s="278" t="s">
        <v>166</v>
      </c>
      <c r="E189" s="279" t="s">
        <v>1259</v>
      </c>
      <c r="F189" s="280" t="s">
        <v>1260</v>
      </c>
      <c r="G189" s="281" t="s">
        <v>199</v>
      </c>
      <c r="H189" s="282">
        <v>4</v>
      </c>
      <c r="I189" s="283"/>
      <c r="J189" s="284">
        <f>ROUND(I189*H189,2)</f>
        <v>0</v>
      </c>
      <c r="K189" s="280" t="s">
        <v>1</v>
      </c>
      <c r="L189" s="285"/>
      <c r="M189" s="286" t="s">
        <v>1</v>
      </c>
      <c r="N189" s="287" t="s">
        <v>38</v>
      </c>
      <c r="O189" s="91"/>
      <c r="P189" s="235">
        <f>O189*H189</f>
        <v>0</v>
      </c>
      <c r="Q189" s="235">
        <v>0.0041999999999999997</v>
      </c>
      <c r="R189" s="235">
        <f>Q189*H189</f>
        <v>0.016799999999999999</v>
      </c>
      <c r="S189" s="235">
        <v>0</v>
      </c>
      <c r="T189" s="23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7" t="s">
        <v>1089</v>
      </c>
      <c r="AT189" s="237" t="s">
        <v>166</v>
      </c>
      <c r="AU189" s="237" t="s">
        <v>82</v>
      </c>
      <c r="AY189" s="17" t="s">
        <v>137</v>
      </c>
      <c r="BE189" s="238">
        <f>IF(N189="základní",J189,0)</f>
        <v>0</v>
      </c>
      <c r="BF189" s="238">
        <f>IF(N189="snížená",J189,0)</f>
        <v>0</v>
      </c>
      <c r="BG189" s="238">
        <f>IF(N189="zákl. přenesená",J189,0)</f>
        <v>0</v>
      </c>
      <c r="BH189" s="238">
        <f>IF(N189="sníž. přenesená",J189,0)</f>
        <v>0</v>
      </c>
      <c r="BI189" s="238">
        <f>IF(N189="nulová",J189,0)</f>
        <v>0</v>
      </c>
      <c r="BJ189" s="17" t="s">
        <v>80</v>
      </c>
      <c r="BK189" s="238">
        <f>ROUND(I189*H189,2)</f>
        <v>0</v>
      </c>
      <c r="BL189" s="17" t="s">
        <v>1089</v>
      </c>
      <c r="BM189" s="237" t="s">
        <v>1261</v>
      </c>
    </row>
    <row r="190" s="2" customFormat="1">
      <c r="A190" s="38"/>
      <c r="B190" s="39"/>
      <c r="C190" s="40"/>
      <c r="D190" s="239" t="s">
        <v>146</v>
      </c>
      <c r="E190" s="40"/>
      <c r="F190" s="240" t="s">
        <v>1260</v>
      </c>
      <c r="G190" s="40"/>
      <c r="H190" s="40"/>
      <c r="I190" s="241"/>
      <c r="J190" s="40"/>
      <c r="K190" s="40"/>
      <c r="L190" s="44"/>
      <c r="M190" s="242"/>
      <c r="N190" s="243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146</v>
      </c>
      <c r="AU190" s="17" t="s">
        <v>82</v>
      </c>
    </row>
    <row r="191" s="2" customFormat="1" ht="24.15" customHeight="1">
      <c r="A191" s="38"/>
      <c r="B191" s="39"/>
      <c r="C191" s="226" t="s">
        <v>369</v>
      </c>
      <c r="D191" s="226" t="s">
        <v>139</v>
      </c>
      <c r="E191" s="227" t="s">
        <v>1262</v>
      </c>
      <c r="F191" s="228" t="s">
        <v>1263</v>
      </c>
      <c r="G191" s="229" t="s">
        <v>199</v>
      </c>
      <c r="H191" s="230">
        <v>4</v>
      </c>
      <c r="I191" s="231"/>
      <c r="J191" s="232">
        <f>ROUND(I191*H191,2)</f>
        <v>0</v>
      </c>
      <c r="K191" s="228" t="s">
        <v>1</v>
      </c>
      <c r="L191" s="44"/>
      <c r="M191" s="233" t="s">
        <v>1</v>
      </c>
      <c r="N191" s="234" t="s">
        <v>38</v>
      </c>
      <c r="O191" s="91"/>
      <c r="P191" s="235">
        <f>O191*H191</f>
        <v>0</v>
      </c>
      <c r="Q191" s="235">
        <v>0</v>
      </c>
      <c r="R191" s="235">
        <f>Q191*H191</f>
        <v>0</v>
      </c>
      <c r="S191" s="235">
        <v>0</v>
      </c>
      <c r="T191" s="23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7" t="s">
        <v>578</v>
      </c>
      <c r="AT191" s="237" t="s">
        <v>139</v>
      </c>
      <c r="AU191" s="237" t="s">
        <v>82</v>
      </c>
      <c r="AY191" s="17" t="s">
        <v>137</v>
      </c>
      <c r="BE191" s="238">
        <f>IF(N191="základní",J191,0)</f>
        <v>0</v>
      </c>
      <c r="BF191" s="238">
        <f>IF(N191="snížená",J191,0)</f>
        <v>0</v>
      </c>
      <c r="BG191" s="238">
        <f>IF(N191="zákl. přenesená",J191,0)</f>
        <v>0</v>
      </c>
      <c r="BH191" s="238">
        <f>IF(N191="sníž. přenesená",J191,0)</f>
        <v>0</v>
      </c>
      <c r="BI191" s="238">
        <f>IF(N191="nulová",J191,0)</f>
        <v>0</v>
      </c>
      <c r="BJ191" s="17" t="s">
        <v>80</v>
      </c>
      <c r="BK191" s="238">
        <f>ROUND(I191*H191,2)</f>
        <v>0</v>
      </c>
      <c r="BL191" s="17" t="s">
        <v>578</v>
      </c>
      <c r="BM191" s="237" t="s">
        <v>1264</v>
      </c>
    </row>
    <row r="192" s="2" customFormat="1">
      <c r="A192" s="38"/>
      <c r="B192" s="39"/>
      <c r="C192" s="40"/>
      <c r="D192" s="239" t="s">
        <v>146</v>
      </c>
      <c r="E192" s="40"/>
      <c r="F192" s="240" t="s">
        <v>1265</v>
      </c>
      <c r="G192" s="40"/>
      <c r="H192" s="40"/>
      <c r="I192" s="241"/>
      <c r="J192" s="40"/>
      <c r="K192" s="40"/>
      <c r="L192" s="44"/>
      <c r="M192" s="242"/>
      <c r="N192" s="243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146</v>
      </c>
      <c r="AU192" s="17" t="s">
        <v>82</v>
      </c>
    </row>
    <row r="193" s="2" customFormat="1" ht="16.5" customHeight="1">
      <c r="A193" s="38"/>
      <c r="B193" s="39"/>
      <c r="C193" s="278" t="s">
        <v>375</v>
      </c>
      <c r="D193" s="278" t="s">
        <v>166</v>
      </c>
      <c r="E193" s="279" t="s">
        <v>1266</v>
      </c>
      <c r="F193" s="280" t="s">
        <v>1267</v>
      </c>
      <c r="G193" s="281" t="s">
        <v>199</v>
      </c>
      <c r="H193" s="282">
        <v>4</v>
      </c>
      <c r="I193" s="283"/>
      <c r="J193" s="284">
        <f>ROUND(I193*H193,2)</f>
        <v>0</v>
      </c>
      <c r="K193" s="280" t="s">
        <v>1</v>
      </c>
      <c r="L193" s="285"/>
      <c r="M193" s="286" t="s">
        <v>1</v>
      </c>
      <c r="N193" s="287" t="s">
        <v>38</v>
      </c>
      <c r="O193" s="91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1089</v>
      </c>
      <c r="AT193" s="237" t="s">
        <v>166</v>
      </c>
      <c r="AU193" s="237" t="s">
        <v>82</v>
      </c>
      <c r="AY193" s="17" t="s">
        <v>137</v>
      </c>
      <c r="BE193" s="238">
        <f>IF(N193="základní",J193,0)</f>
        <v>0</v>
      </c>
      <c r="BF193" s="238">
        <f>IF(N193="snížená",J193,0)</f>
        <v>0</v>
      </c>
      <c r="BG193" s="238">
        <f>IF(N193="zákl. přenesená",J193,0)</f>
        <v>0</v>
      </c>
      <c r="BH193" s="238">
        <f>IF(N193="sníž. přenesená",J193,0)</f>
        <v>0</v>
      </c>
      <c r="BI193" s="238">
        <f>IF(N193="nulová",J193,0)</f>
        <v>0</v>
      </c>
      <c r="BJ193" s="17" t="s">
        <v>80</v>
      </c>
      <c r="BK193" s="238">
        <f>ROUND(I193*H193,2)</f>
        <v>0</v>
      </c>
      <c r="BL193" s="17" t="s">
        <v>1089</v>
      </c>
      <c r="BM193" s="237" t="s">
        <v>1268</v>
      </c>
    </row>
    <row r="194" s="2" customFormat="1">
      <c r="A194" s="38"/>
      <c r="B194" s="39"/>
      <c r="C194" s="40"/>
      <c r="D194" s="239" t="s">
        <v>146</v>
      </c>
      <c r="E194" s="40"/>
      <c r="F194" s="240" t="s">
        <v>1267</v>
      </c>
      <c r="G194" s="40"/>
      <c r="H194" s="40"/>
      <c r="I194" s="241"/>
      <c r="J194" s="40"/>
      <c r="K194" s="40"/>
      <c r="L194" s="44"/>
      <c r="M194" s="242"/>
      <c r="N194" s="243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146</v>
      </c>
      <c r="AU194" s="17" t="s">
        <v>82</v>
      </c>
    </row>
    <row r="195" s="2" customFormat="1" ht="24.15" customHeight="1">
      <c r="A195" s="38"/>
      <c r="B195" s="39"/>
      <c r="C195" s="226" t="s">
        <v>383</v>
      </c>
      <c r="D195" s="226" t="s">
        <v>139</v>
      </c>
      <c r="E195" s="227" t="s">
        <v>1269</v>
      </c>
      <c r="F195" s="228" t="s">
        <v>1270</v>
      </c>
      <c r="G195" s="229" t="s">
        <v>185</v>
      </c>
      <c r="H195" s="230">
        <v>22</v>
      </c>
      <c r="I195" s="231"/>
      <c r="J195" s="232">
        <f>ROUND(I195*H195,2)</f>
        <v>0</v>
      </c>
      <c r="K195" s="228" t="s">
        <v>1</v>
      </c>
      <c r="L195" s="44"/>
      <c r="M195" s="233" t="s">
        <v>1</v>
      </c>
      <c r="N195" s="234" t="s">
        <v>38</v>
      </c>
      <c r="O195" s="91"/>
      <c r="P195" s="235">
        <f>O195*H195</f>
        <v>0</v>
      </c>
      <c r="Q195" s="235">
        <v>0</v>
      </c>
      <c r="R195" s="235">
        <f>Q195*H195</f>
        <v>0</v>
      </c>
      <c r="S195" s="235">
        <v>0</v>
      </c>
      <c r="T195" s="23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7" t="s">
        <v>578</v>
      </c>
      <c r="AT195" s="237" t="s">
        <v>139</v>
      </c>
      <c r="AU195" s="237" t="s">
        <v>82</v>
      </c>
      <c r="AY195" s="17" t="s">
        <v>137</v>
      </c>
      <c r="BE195" s="238">
        <f>IF(N195="základní",J195,0)</f>
        <v>0</v>
      </c>
      <c r="BF195" s="238">
        <f>IF(N195="snížená",J195,0)</f>
        <v>0</v>
      </c>
      <c r="BG195" s="238">
        <f>IF(N195="zákl. přenesená",J195,0)</f>
        <v>0</v>
      </c>
      <c r="BH195" s="238">
        <f>IF(N195="sníž. přenesená",J195,0)</f>
        <v>0</v>
      </c>
      <c r="BI195" s="238">
        <f>IF(N195="nulová",J195,0)</f>
        <v>0</v>
      </c>
      <c r="BJ195" s="17" t="s">
        <v>80</v>
      </c>
      <c r="BK195" s="238">
        <f>ROUND(I195*H195,2)</f>
        <v>0</v>
      </c>
      <c r="BL195" s="17" t="s">
        <v>578</v>
      </c>
      <c r="BM195" s="237" t="s">
        <v>1271</v>
      </c>
    </row>
    <row r="196" s="2" customFormat="1">
      <c r="A196" s="38"/>
      <c r="B196" s="39"/>
      <c r="C196" s="40"/>
      <c r="D196" s="239" t="s">
        <v>146</v>
      </c>
      <c r="E196" s="40"/>
      <c r="F196" s="240" t="s">
        <v>1272</v>
      </c>
      <c r="G196" s="40"/>
      <c r="H196" s="40"/>
      <c r="I196" s="241"/>
      <c r="J196" s="40"/>
      <c r="K196" s="40"/>
      <c r="L196" s="44"/>
      <c r="M196" s="242"/>
      <c r="N196" s="243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146</v>
      </c>
      <c r="AU196" s="17" t="s">
        <v>82</v>
      </c>
    </row>
    <row r="197" s="2" customFormat="1" ht="24.15" customHeight="1">
      <c r="A197" s="38"/>
      <c r="B197" s="39"/>
      <c r="C197" s="226" t="s">
        <v>390</v>
      </c>
      <c r="D197" s="226" t="s">
        <v>139</v>
      </c>
      <c r="E197" s="227" t="s">
        <v>1273</v>
      </c>
      <c r="F197" s="228" t="s">
        <v>1274</v>
      </c>
      <c r="G197" s="229" t="s">
        <v>1275</v>
      </c>
      <c r="H197" s="230">
        <v>2</v>
      </c>
      <c r="I197" s="231"/>
      <c r="J197" s="232">
        <f>ROUND(I197*H197,2)</f>
        <v>0</v>
      </c>
      <c r="K197" s="228" t="s">
        <v>1</v>
      </c>
      <c r="L197" s="44"/>
      <c r="M197" s="233" t="s">
        <v>1</v>
      </c>
      <c r="N197" s="234" t="s">
        <v>38</v>
      </c>
      <c r="O197" s="91"/>
      <c r="P197" s="235">
        <f>O197*H197</f>
        <v>0</v>
      </c>
      <c r="Q197" s="235">
        <v>0</v>
      </c>
      <c r="R197" s="235">
        <f>Q197*H197</f>
        <v>0</v>
      </c>
      <c r="S197" s="235">
        <v>0</v>
      </c>
      <c r="T197" s="236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7" t="s">
        <v>578</v>
      </c>
      <c r="AT197" s="237" t="s">
        <v>139</v>
      </c>
      <c r="AU197" s="237" t="s">
        <v>82</v>
      </c>
      <c r="AY197" s="17" t="s">
        <v>137</v>
      </c>
      <c r="BE197" s="238">
        <f>IF(N197="základní",J197,0)</f>
        <v>0</v>
      </c>
      <c r="BF197" s="238">
        <f>IF(N197="snížená",J197,0)</f>
        <v>0</v>
      </c>
      <c r="BG197" s="238">
        <f>IF(N197="zákl. přenesená",J197,0)</f>
        <v>0</v>
      </c>
      <c r="BH197" s="238">
        <f>IF(N197="sníž. přenesená",J197,0)</f>
        <v>0</v>
      </c>
      <c r="BI197" s="238">
        <f>IF(N197="nulová",J197,0)</f>
        <v>0</v>
      </c>
      <c r="BJ197" s="17" t="s">
        <v>80</v>
      </c>
      <c r="BK197" s="238">
        <f>ROUND(I197*H197,2)</f>
        <v>0</v>
      </c>
      <c r="BL197" s="17" t="s">
        <v>578</v>
      </c>
      <c r="BM197" s="237" t="s">
        <v>1276</v>
      </c>
    </row>
    <row r="198" s="2" customFormat="1">
      <c r="A198" s="38"/>
      <c r="B198" s="39"/>
      <c r="C198" s="40"/>
      <c r="D198" s="239" t="s">
        <v>146</v>
      </c>
      <c r="E198" s="40"/>
      <c r="F198" s="240" t="s">
        <v>1277</v>
      </c>
      <c r="G198" s="40"/>
      <c r="H198" s="40"/>
      <c r="I198" s="241"/>
      <c r="J198" s="40"/>
      <c r="K198" s="40"/>
      <c r="L198" s="44"/>
      <c r="M198" s="242"/>
      <c r="N198" s="243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146</v>
      </c>
      <c r="AU198" s="17" t="s">
        <v>82</v>
      </c>
    </row>
    <row r="199" s="2" customFormat="1" ht="16.5" customHeight="1">
      <c r="A199" s="38"/>
      <c r="B199" s="39"/>
      <c r="C199" s="226" t="s">
        <v>399</v>
      </c>
      <c r="D199" s="226" t="s">
        <v>139</v>
      </c>
      <c r="E199" s="227" t="s">
        <v>1278</v>
      </c>
      <c r="F199" s="228" t="s">
        <v>1279</v>
      </c>
      <c r="G199" s="229" t="s">
        <v>199</v>
      </c>
      <c r="H199" s="230">
        <v>12</v>
      </c>
      <c r="I199" s="231"/>
      <c r="J199" s="232">
        <f>ROUND(I199*H199,2)</f>
        <v>0</v>
      </c>
      <c r="K199" s="228" t="s">
        <v>1</v>
      </c>
      <c r="L199" s="44"/>
      <c r="M199" s="233" t="s">
        <v>1</v>
      </c>
      <c r="N199" s="234" t="s">
        <v>38</v>
      </c>
      <c r="O199" s="91"/>
      <c r="P199" s="235">
        <f>O199*H199</f>
        <v>0</v>
      </c>
      <c r="Q199" s="235">
        <v>0</v>
      </c>
      <c r="R199" s="235">
        <f>Q199*H199</f>
        <v>0</v>
      </c>
      <c r="S199" s="235">
        <v>0</v>
      </c>
      <c r="T199" s="23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7" t="s">
        <v>262</v>
      </c>
      <c r="AT199" s="237" t="s">
        <v>139</v>
      </c>
      <c r="AU199" s="237" t="s">
        <v>82</v>
      </c>
      <c r="AY199" s="17" t="s">
        <v>137</v>
      </c>
      <c r="BE199" s="238">
        <f>IF(N199="základní",J199,0)</f>
        <v>0</v>
      </c>
      <c r="BF199" s="238">
        <f>IF(N199="snížená",J199,0)</f>
        <v>0</v>
      </c>
      <c r="BG199" s="238">
        <f>IF(N199="zákl. přenesená",J199,0)</f>
        <v>0</v>
      </c>
      <c r="BH199" s="238">
        <f>IF(N199="sníž. přenesená",J199,0)</f>
        <v>0</v>
      </c>
      <c r="BI199" s="238">
        <f>IF(N199="nulová",J199,0)</f>
        <v>0</v>
      </c>
      <c r="BJ199" s="17" t="s">
        <v>80</v>
      </c>
      <c r="BK199" s="238">
        <f>ROUND(I199*H199,2)</f>
        <v>0</v>
      </c>
      <c r="BL199" s="17" t="s">
        <v>262</v>
      </c>
      <c r="BM199" s="237" t="s">
        <v>1280</v>
      </c>
    </row>
    <row r="200" s="2" customFormat="1">
      <c r="A200" s="38"/>
      <c r="B200" s="39"/>
      <c r="C200" s="40"/>
      <c r="D200" s="239" t="s">
        <v>146</v>
      </c>
      <c r="E200" s="40"/>
      <c r="F200" s="240" t="s">
        <v>1281</v>
      </c>
      <c r="G200" s="40"/>
      <c r="H200" s="40"/>
      <c r="I200" s="241"/>
      <c r="J200" s="40"/>
      <c r="K200" s="40"/>
      <c r="L200" s="44"/>
      <c r="M200" s="242"/>
      <c r="N200" s="243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146</v>
      </c>
      <c r="AU200" s="17" t="s">
        <v>82</v>
      </c>
    </row>
    <row r="201" s="2" customFormat="1" ht="21.75" customHeight="1">
      <c r="A201" s="38"/>
      <c r="B201" s="39"/>
      <c r="C201" s="278" t="s">
        <v>404</v>
      </c>
      <c r="D201" s="278" t="s">
        <v>166</v>
      </c>
      <c r="E201" s="279" t="s">
        <v>1282</v>
      </c>
      <c r="F201" s="280" t="s">
        <v>1283</v>
      </c>
      <c r="G201" s="281" t="s">
        <v>199</v>
      </c>
      <c r="H201" s="282">
        <v>12</v>
      </c>
      <c r="I201" s="283"/>
      <c r="J201" s="284">
        <f>ROUND(I201*H201,2)</f>
        <v>0</v>
      </c>
      <c r="K201" s="280" t="s">
        <v>1</v>
      </c>
      <c r="L201" s="285"/>
      <c r="M201" s="286" t="s">
        <v>1</v>
      </c>
      <c r="N201" s="287" t="s">
        <v>38</v>
      </c>
      <c r="O201" s="91"/>
      <c r="P201" s="235">
        <f>O201*H201</f>
        <v>0</v>
      </c>
      <c r="Q201" s="235">
        <v>0.00029999999999999997</v>
      </c>
      <c r="R201" s="235">
        <f>Q201*H201</f>
        <v>0.0035999999999999999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383</v>
      </c>
      <c r="AT201" s="237" t="s">
        <v>166</v>
      </c>
      <c r="AU201" s="237" t="s">
        <v>82</v>
      </c>
      <c r="AY201" s="17" t="s">
        <v>137</v>
      </c>
      <c r="BE201" s="238">
        <f>IF(N201="základní",J201,0)</f>
        <v>0</v>
      </c>
      <c r="BF201" s="238">
        <f>IF(N201="snížená",J201,0)</f>
        <v>0</v>
      </c>
      <c r="BG201" s="238">
        <f>IF(N201="zákl. přenesená",J201,0)</f>
        <v>0</v>
      </c>
      <c r="BH201" s="238">
        <f>IF(N201="sníž. přenesená",J201,0)</f>
        <v>0</v>
      </c>
      <c r="BI201" s="238">
        <f>IF(N201="nulová",J201,0)</f>
        <v>0</v>
      </c>
      <c r="BJ201" s="17" t="s">
        <v>80</v>
      </c>
      <c r="BK201" s="238">
        <f>ROUND(I201*H201,2)</f>
        <v>0</v>
      </c>
      <c r="BL201" s="17" t="s">
        <v>262</v>
      </c>
      <c r="BM201" s="237" t="s">
        <v>1284</v>
      </c>
    </row>
    <row r="202" s="2" customFormat="1">
      <c r="A202" s="38"/>
      <c r="B202" s="39"/>
      <c r="C202" s="40"/>
      <c r="D202" s="239" t="s">
        <v>146</v>
      </c>
      <c r="E202" s="40"/>
      <c r="F202" s="240" t="s">
        <v>1283</v>
      </c>
      <c r="G202" s="40"/>
      <c r="H202" s="40"/>
      <c r="I202" s="241"/>
      <c r="J202" s="40"/>
      <c r="K202" s="40"/>
      <c r="L202" s="44"/>
      <c r="M202" s="242"/>
      <c r="N202" s="243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146</v>
      </c>
      <c r="AU202" s="17" t="s">
        <v>82</v>
      </c>
    </row>
    <row r="203" s="12" customFormat="1" ht="22.8" customHeight="1">
      <c r="A203" s="12"/>
      <c r="B203" s="210"/>
      <c r="C203" s="211"/>
      <c r="D203" s="212" t="s">
        <v>72</v>
      </c>
      <c r="E203" s="224" t="s">
        <v>1285</v>
      </c>
      <c r="F203" s="224" t="s">
        <v>1286</v>
      </c>
      <c r="G203" s="211"/>
      <c r="H203" s="211"/>
      <c r="I203" s="214"/>
      <c r="J203" s="225">
        <f>BK203</f>
        <v>0</v>
      </c>
      <c r="K203" s="211"/>
      <c r="L203" s="216"/>
      <c r="M203" s="217"/>
      <c r="N203" s="218"/>
      <c r="O203" s="218"/>
      <c r="P203" s="219">
        <f>SUM(P204:P215)</f>
        <v>0</v>
      </c>
      <c r="Q203" s="218"/>
      <c r="R203" s="219">
        <f>SUM(R204:R215)</f>
        <v>0</v>
      </c>
      <c r="S203" s="218"/>
      <c r="T203" s="220">
        <f>SUM(T204:T215)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1" t="s">
        <v>159</v>
      </c>
      <c r="AT203" s="222" t="s">
        <v>72</v>
      </c>
      <c r="AU203" s="222" t="s">
        <v>80</v>
      </c>
      <c r="AY203" s="221" t="s">
        <v>137</v>
      </c>
      <c r="BK203" s="223">
        <f>SUM(BK204:BK215)</f>
        <v>0</v>
      </c>
    </row>
    <row r="204" s="2" customFormat="1" ht="24.15" customHeight="1">
      <c r="A204" s="38"/>
      <c r="B204" s="39"/>
      <c r="C204" s="226" t="s">
        <v>410</v>
      </c>
      <c r="D204" s="226" t="s">
        <v>139</v>
      </c>
      <c r="E204" s="227" t="s">
        <v>1287</v>
      </c>
      <c r="F204" s="228" t="s">
        <v>1288</v>
      </c>
      <c r="G204" s="229" t="s">
        <v>185</v>
      </c>
      <c r="H204" s="230">
        <v>20</v>
      </c>
      <c r="I204" s="231"/>
      <c r="J204" s="232">
        <f>ROUND(I204*H204,2)</f>
        <v>0</v>
      </c>
      <c r="K204" s="228" t="s">
        <v>1</v>
      </c>
      <c r="L204" s="44"/>
      <c r="M204" s="233" t="s">
        <v>1</v>
      </c>
      <c r="N204" s="234" t="s">
        <v>38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578</v>
      </c>
      <c r="AT204" s="237" t="s">
        <v>139</v>
      </c>
      <c r="AU204" s="237" t="s">
        <v>82</v>
      </c>
      <c r="AY204" s="17" t="s">
        <v>137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80</v>
      </c>
      <c r="BK204" s="238">
        <f>ROUND(I204*H204,2)</f>
        <v>0</v>
      </c>
      <c r="BL204" s="17" t="s">
        <v>578</v>
      </c>
      <c r="BM204" s="237" t="s">
        <v>1289</v>
      </c>
    </row>
    <row r="205" s="2" customFormat="1">
      <c r="A205" s="38"/>
      <c r="B205" s="39"/>
      <c r="C205" s="40"/>
      <c r="D205" s="239" t="s">
        <v>146</v>
      </c>
      <c r="E205" s="40"/>
      <c r="F205" s="240" t="s">
        <v>1290</v>
      </c>
      <c r="G205" s="40"/>
      <c r="H205" s="40"/>
      <c r="I205" s="241"/>
      <c r="J205" s="40"/>
      <c r="K205" s="40"/>
      <c r="L205" s="44"/>
      <c r="M205" s="242"/>
      <c r="N205" s="243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146</v>
      </c>
      <c r="AU205" s="17" t="s">
        <v>82</v>
      </c>
    </row>
    <row r="206" s="2" customFormat="1" ht="24.15" customHeight="1">
      <c r="A206" s="38"/>
      <c r="B206" s="39"/>
      <c r="C206" s="226" t="s">
        <v>418</v>
      </c>
      <c r="D206" s="226" t="s">
        <v>139</v>
      </c>
      <c r="E206" s="227" t="s">
        <v>1291</v>
      </c>
      <c r="F206" s="228" t="s">
        <v>1292</v>
      </c>
      <c r="G206" s="229" t="s">
        <v>185</v>
      </c>
      <c r="H206" s="230">
        <v>44</v>
      </c>
      <c r="I206" s="231"/>
      <c r="J206" s="232">
        <f>ROUND(I206*H206,2)</f>
        <v>0</v>
      </c>
      <c r="K206" s="228" t="s">
        <v>1</v>
      </c>
      <c r="L206" s="44"/>
      <c r="M206" s="233" t="s">
        <v>1</v>
      </c>
      <c r="N206" s="234" t="s">
        <v>38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578</v>
      </c>
      <c r="AT206" s="237" t="s">
        <v>139</v>
      </c>
      <c r="AU206" s="237" t="s">
        <v>82</v>
      </c>
      <c r="AY206" s="17" t="s">
        <v>137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80</v>
      </c>
      <c r="BK206" s="238">
        <f>ROUND(I206*H206,2)</f>
        <v>0</v>
      </c>
      <c r="BL206" s="17" t="s">
        <v>578</v>
      </c>
      <c r="BM206" s="237" t="s">
        <v>1293</v>
      </c>
    </row>
    <row r="207" s="2" customFormat="1">
      <c r="A207" s="38"/>
      <c r="B207" s="39"/>
      <c r="C207" s="40"/>
      <c r="D207" s="239" t="s">
        <v>146</v>
      </c>
      <c r="E207" s="40"/>
      <c r="F207" s="240" t="s">
        <v>1294</v>
      </c>
      <c r="G207" s="40"/>
      <c r="H207" s="40"/>
      <c r="I207" s="241"/>
      <c r="J207" s="40"/>
      <c r="K207" s="40"/>
      <c r="L207" s="44"/>
      <c r="M207" s="242"/>
      <c r="N207" s="243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146</v>
      </c>
      <c r="AU207" s="17" t="s">
        <v>82</v>
      </c>
    </row>
    <row r="208" s="2" customFormat="1" ht="24.15" customHeight="1">
      <c r="A208" s="38"/>
      <c r="B208" s="39"/>
      <c r="C208" s="226" t="s">
        <v>424</v>
      </c>
      <c r="D208" s="226" t="s">
        <v>139</v>
      </c>
      <c r="E208" s="227" t="s">
        <v>1295</v>
      </c>
      <c r="F208" s="228" t="s">
        <v>1296</v>
      </c>
      <c r="G208" s="229" t="s">
        <v>185</v>
      </c>
      <c r="H208" s="230">
        <v>20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38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578</v>
      </c>
      <c r="AT208" s="237" t="s">
        <v>139</v>
      </c>
      <c r="AU208" s="237" t="s">
        <v>82</v>
      </c>
      <c r="AY208" s="17" t="s">
        <v>137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80</v>
      </c>
      <c r="BK208" s="238">
        <f>ROUND(I208*H208,2)</f>
        <v>0</v>
      </c>
      <c r="BL208" s="17" t="s">
        <v>578</v>
      </c>
      <c r="BM208" s="237" t="s">
        <v>1297</v>
      </c>
    </row>
    <row r="209" s="2" customFormat="1">
      <c r="A209" s="38"/>
      <c r="B209" s="39"/>
      <c r="C209" s="40"/>
      <c r="D209" s="239" t="s">
        <v>146</v>
      </c>
      <c r="E209" s="40"/>
      <c r="F209" s="240" t="s">
        <v>1298</v>
      </c>
      <c r="G209" s="40"/>
      <c r="H209" s="40"/>
      <c r="I209" s="241"/>
      <c r="J209" s="40"/>
      <c r="K209" s="40"/>
      <c r="L209" s="44"/>
      <c r="M209" s="242"/>
      <c r="N209" s="243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146</v>
      </c>
      <c r="AU209" s="17" t="s">
        <v>82</v>
      </c>
    </row>
    <row r="210" s="2" customFormat="1" ht="24.15" customHeight="1">
      <c r="A210" s="38"/>
      <c r="B210" s="39"/>
      <c r="C210" s="226" t="s">
        <v>431</v>
      </c>
      <c r="D210" s="226" t="s">
        <v>139</v>
      </c>
      <c r="E210" s="227" t="s">
        <v>1299</v>
      </c>
      <c r="F210" s="228" t="s">
        <v>1300</v>
      </c>
      <c r="G210" s="229" t="s">
        <v>185</v>
      </c>
      <c r="H210" s="230">
        <v>44</v>
      </c>
      <c r="I210" s="231"/>
      <c r="J210" s="232">
        <f>ROUND(I210*H210,2)</f>
        <v>0</v>
      </c>
      <c r="K210" s="228" t="s">
        <v>1</v>
      </c>
      <c r="L210" s="44"/>
      <c r="M210" s="233" t="s">
        <v>1</v>
      </c>
      <c r="N210" s="234" t="s">
        <v>38</v>
      </c>
      <c r="O210" s="91"/>
      <c r="P210" s="235">
        <f>O210*H210</f>
        <v>0</v>
      </c>
      <c r="Q210" s="235">
        <v>0</v>
      </c>
      <c r="R210" s="235">
        <f>Q210*H210</f>
        <v>0</v>
      </c>
      <c r="S210" s="235">
        <v>0</v>
      </c>
      <c r="T210" s="23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7" t="s">
        <v>578</v>
      </c>
      <c r="AT210" s="237" t="s">
        <v>139</v>
      </c>
      <c r="AU210" s="237" t="s">
        <v>82</v>
      </c>
      <c r="AY210" s="17" t="s">
        <v>137</v>
      </c>
      <c r="BE210" s="238">
        <f>IF(N210="základní",J210,0)</f>
        <v>0</v>
      </c>
      <c r="BF210" s="238">
        <f>IF(N210="snížená",J210,0)</f>
        <v>0</v>
      </c>
      <c r="BG210" s="238">
        <f>IF(N210="zákl. přenesená",J210,0)</f>
        <v>0</v>
      </c>
      <c r="BH210" s="238">
        <f>IF(N210="sníž. přenesená",J210,0)</f>
        <v>0</v>
      </c>
      <c r="BI210" s="238">
        <f>IF(N210="nulová",J210,0)</f>
        <v>0</v>
      </c>
      <c r="BJ210" s="17" t="s">
        <v>80</v>
      </c>
      <c r="BK210" s="238">
        <f>ROUND(I210*H210,2)</f>
        <v>0</v>
      </c>
      <c r="BL210" s="17" t="s">
        <v>578</v>
      </c>
      <c r="BM210" s="237" t="s">
        <v>1301</v>
      </c>
    </row>
    <row r="211" s="2" customFormat="1">
      <c r="A211" s="38"/>
      <c r="B211" s="39"/>
      <c r="C211" s="40"/>
      <c r="D211" s="239" t="s">
        <v>146</v>
      </c>
      <c r="E211" s="40"/>
      <c r="F211" s="240" t="s">
        <v>1302</v>
      </c>
      <c r="G211" s="40"/>
      <c r="H211" s="40"/>
      <c r="I211" s="241"/>
      <c r="J211" s="40"/>
      <c r="K211" s="40"/>
      <c r="L211" s="44"/>
      <c r="M211" s="242"/>
      <c r="N211" s="243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146</v>
      </c>
      <c r="AU211" s="17" t="s">
        <v>82</v>
      </c>
    </row>
    <row r="212" s="2" customFormat="1" ht="24.15" customHeight="1">
      <c r="A212" s="38"/>
      <c r="B212" s="39"/>
      <c r="C212" s="226" t="s">
        <v>437</v>
      </c>
      <c r="D212" s="226" t="s">
        <v>139</v>
      </c>
      <c r="E212" s="227" t="s">
        <v>1303</v>
      </c>
      <c r="F212" s="228" t="s">
        <v>1304</v>
      </c>
      <c r="G212" s="229" t="s">
        <v>185</v>
      </c>
      <c r="H212" s="230">
        <v>64</v>
      </c>
      <c r="I212" s="231"/>
      <c r="J212" s="232">
        <f>ROUND(I212*H212,2)</f>
        <v>0</v>
      </c>
      <c r="K212" s="228" t="s">
        <v>1</v>
      </c>
      <c r="L212" s="44"/>
      <c r="M212" s="233" t="s">
        <v>1</v>
      </c>
      <c r="N212" s="234" t="s">
        <v>38</v>
      </c>
      <c r="O212" s="91"/>
      <c r="P212" s="235">
        <f>O212*H212</f>
        <v>0</v>
      </c>
      <c r="Q212" s="235">
        <v>0</v>
      </c>
      <c r="R212" s="235">
        <f>Q212*H212</f>
        <v>0</v>
      </c>
      <c r="S212" s="235">
        <v>0</v>
      </c>
      <c r="T212" s="236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7" t="s">
        <v>578</v>
      </c>
      <c r="AT212" s="237" t="s">
        <v>139</v>
      </c>
      <c r="AU212" s="237" t="s">
        <v>82</v>
      </c>
      <c r="AY212" s="17" t="s">
        <v>137</v>
      </c>
      <c r="BE212" s="238">
        <f>IF(N212="základní",J212,0)</f>
        <v>0</v>
      </c>
      <c r="BF212" s="238">
        <f>IF(N212="snížená",J212,0)</f>
        <v>0</v>
      </c>
      <c r="BG212" s="238">
        <f>IF(N212="zákl. přenesená",J212,0)</f>
        <v>0</v>
      </c>
      <c r="BH212" s="238">
        <f>IF(N212="sníž. přenesená",J212,0)</f>
        <v>0</v>
      </c>
      <c r="BI212" s="238">
        <f>IF(N212="nulová",J212,0)</f>
        <v>0</v>
      </c>
      <c r="BJ212" s="17" t="s">
        <v>80</v>
      </c>
      <c r="BK212" s="238">
        <f>ROUND(I212*H212,2)</f>
        <v>0</v>
      </c>
      <c r="BL212" s="17" t="s">
        <v>578</v>
      </c>
      <c r="BM212" s="237" t="s">
        <v>1305</v>
      </c>
    </row>
    <row r="213" s="2" customFormat="1">
      <c r="A213" s="38"/>
      <c r="B213" s="39"/>
      <c r="C213" s="40"/>
      <c r="D213" s="239" t="s">
        <v>146</v>
      </c>
      <c r="E213" s="40"/>
      <c r="F213" s="240" t="s">
        <v>1306</v>
      </c>
      <c r="G213" s="40"/>
      <c r="H213" s="40"/>
      <c r="I213" s="241"/>
      <c r="J213" s="40"/>
      <c r="K213" s="40"/>
      <c r="L213" s="44"/>
      <c r="M213" s="242"/>
      <c r="N213" s="243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146</v>
      </c>
      <c r="AU213" s="17" t="s">
        <v>82</v>
      </c>
    </row>
    <row r="214" s="2" customFormat="1" ht="24.15" customHeight="1">
      <c r="A214" s="38"/>
      <c r="B214" s="39"/>
      <c r="C214" s="226" t="s">
        <v>444</v>
      </c>
      <c r="D214" s="226" t="s">
        <v>139</v>
      </c>
      <c r="E214" s="227" t="s">
        <v>1307</v>
      </c>
      <c r="F214" s="228" t="s">
        <v>1308</v>
      </c>
      <c r="G214" s="229" t="s">
        <v>169</v>
      </c>
      <c r="H214" s="230">
        <v>8</v>
      </c>
      <c r="I214" s="231"/>
      <c r="J214" s="232">
        <f>ROUND(I214*H214,2)</f>
        <v>0</v>
      </c>
      <c r="K214" s="228" t="s">
        <v>1</v>
      </c>
      <c r="L214" s="44"/>
      <c r="M214" s="233" t="s">
        <v>1</v>
      </c>
      <c r="N214" s="234" t="s">
        <v>38</v>
      </c>
      <c r="O214" s="91"/>
      <c r="P214" s="235">
        <f>O214*H214</f>
        <v>0</v>
      </c>
      <c r="Q214" s="235">
        <v>0</v>
      </c>
      <c r="R214" s="235">
        <f>Q214*H214</f>
        <v>0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578</v>
      </c>
      <c r="AT214" s="237" t="s">
        <v>139</v>
      </c>
      <c r="AU214" s="237" t="s">
        <v>82</v>
      </c>
      <c r="AY214" s="17" t="s">
        <v>137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80</v>
      </c>
      <c r="BK214" s="238">
        <f>ROUND(I214*H214,2)</f>
        <v>0</v>
      </c>
      <c r="BL214" s="17" t="s">
        <v>578</v>
      </c>
      <c r="BM214" s="237" t="s">
        <v>1309</v>
      </c>
    </row>
    <row r="215" s="2" customFormat="1">
      <c r="A215" s="38"/>
      <c r="B215" s="39"/>
      <c r="C215" s="40"/>
      <c r="D215" s="239" t="s">
        <v>146</v>
      </c>
      <c r="E215" s="40"/>
      <c r="F215" s="240" t="s">
        <v>1310</v>
      </c>
      <c r="G215" s="40"/>
      <c r="H215" s="40"/>
      <c r="I215" s="241"/>
      <c r="J215" s="40"/>
      <c r="K215" s="40"/>
      <c r="L215" s="44"/>
      <c r="M215" s="292"/>
      <c r="N215" s="293"/>
      <c r="O215" s="294"/>
      <c r="P215" s="294"/>
      <c r="Q215" s="294"/>
      <c r="R215" s="294"/>
      <c r="S215" s="294"/>
      <c r="T215" s="29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146</v>
      </c>
      <c r="AU215" s="17" t="s">
        <v>82</v>
      </c>
    </row>
    <row r="216" s="2" customFormat="1" ht="6.96" customHeight="1">
      <c r="A216" s="38"/>
      <c r="B216" s="66"/>
      <c r="C216" s="67"/>
      <c r="D216" s="67"/>
      <c r="E216" s="67"/>
      <c r="F216" s="67"/>
      <c r="G216" s="67"/>
      <c r="H216" s="67"/>
      <c r="I216" s="67"/>
      <c r="J216" s="67"/>
      <c r="K216" s="67"/>
      <c r="L216" s="44"/>
      <c r="M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</sheetData>
  <sheetProtection sheet="1" autoFilter="0" formatColumns="0" formatRows="0" objects="1" scenarios="1" spinCount="100000" saltValue="AveEgwHKTQ7JTuQJ0yGMWLP5GJow5Sgdo5H6HX4mM92xpqzgNqT/rXZky6/9jgI4XhFpXI8uSRLEXdye+Y6hqQ==" hashValue="KPennza3sHC1UGv2x8zjzMi9iHF4mFJ15hJInoCyy7zQpnAK1pxkVTj7P5JN7lVp0DICRShAeQXWOBAz+BZUdg==" algorithmName="SHA-512" password="CC35"/>
  <autoFilter ref="C124:K2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82</v>
      </c>
    </row>
    <row r="4" s="1" customFormat="1" ht="24.96" customHeight="1">
      <c r="B4" s="20"/>
      <c r="D4" s="148" t="s">
        <v>94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Bílina - oprava střech objektů bývalého pivovaru - rev 07.05.25</v>
      </c>
      <c r="F7" s="150"/>
      <c r="G7" s="150"/>
      <c r="H7" s="150"/>
      <c r="L7" s="20"/>
    </row>
    <row r="8" s="1" customFormat="1" ht="12" customHeight="1">
      <c r="B8" s="20"/>
      <c r="D8" s="150" t="s">
        <v>95</v>
      </c>
      <c r="L8" s="20"/>
    </row>
    <row r="9" s="2" customFormat="1" ht="16.5" customHeight="1">
      <c r="A9" s="38"/>
      <c r="B9" s="44"/>
      <c r="C9" s="38"/>
      <c r="D9" s="38"/>
      <c r="E9" s="151" t="s">
        <v>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97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1311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</v>
      </c>
      <c r="G13" s="38"/>
      <c r="H13" s="38"/>
      <c r="I13" s="150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20</v>
      </c>
      <c r="E14" s="38"/>
      <c r="F14" s="141" t="s">
        <v>21</v>
      </c>
      <c r="G14" s="38"/>
      <c r="H14" s="38"/>
      <c r="I14" s="150" t="s">
        <v>22</v>
      </c>
      <c r="J14" s="153" t="str">
        <f>'Rekapitulace stavby'!AN8</f>
        <v>22. 11. 2024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24</v>
      </c>
      <c r="E16" s="38"/>
      <c r="F16" s="38"/>
      <c r="G16" s="38"/>
      <c r="H16" s="38"/>
      <c r="I16" s="150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0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27</v>
      </c>
      <c r="E19" s="38"/>
      <c r="F19" s="38"/>
      <c r="G19" s="38"/>
      <c r="H19" s="38"/>
      <c r="I19" s="150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29</v>
      </c>
      <c r="E22" s="38"/>
      <c r="F22" s="38"/>
      <c r="G22" s="38"/>
      <c r="H22" s="38"/>
      <c r="I22" s="150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0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31</v>
      </c>
      <c r="E25" s="38"/>
      <c r="F25" s="38"/>
      <c r="G25" s="38"/>
      <c r="H25" s="38"/>
      <c r="I25" s="150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0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33</v>
      </c>
      <c r="E32" s="38"/>
      <c r="F32" s="38"/>
      <c r="G32" s="38"/>
      <c r="H32" s="38"/>
      <c r="I32" s="38"/>
      <c r="J32" s="160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35</v>
      </c>
      <c r="G34" s="38"/>
      <c r="H34" s="38"/>
      <c r="I34" s="161" t="s">
        <v>34</v>
      </c>
      <c r="J34" s="161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37</v>
      </c>
      <c r="E35" s="150" t="s">
        <v>38</v>
      </c>
      <c r="F35" s="163">
        <f>ROUND((SUM(BE124:BE151)),  2)</f>
        <v>0</v>
      </c>
      <c r="G35" s="38"/>
      <c r="H35" s="38"/>
      <c r="I35" s="164">
        <v>0.20999999999999999</v>
      </c>
      <c r="J35" s="163">
        <f>ROUND(((SUM(BE124:BE151))*I35),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39</v>
      </c>
      <c r="F36" s="163">
        <f>ROUND((SUM(BF124:BF151)),  2)</f>
        <v>0</v>
      </c>
      <c r="G36" s="38"/>
      <c r="H36" s="38"/>
      <c r="I36" s="164">
        <v>0.12</v>
      </c>
      <c r="J36" s="163">
        <f>ROUND(((SUM(BF124:BF151))*I36),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40</v>
      </c>
      <c r="F37" s="163">
        <f>ROUND((SUM(BG124:BG151)),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41</v>
      </c>
      <c r="F38" s="163">
        <f>ROUND((SUM(BH124:BH151)),  2)</f>
        <v>0</v>
      </c>
      <c r="G38" s="38"/>
      <c r="H38" s="38"/>
      <c r="I38" s="164">
        <v>0.12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42</v>
      </c>
      <c r="F39" s="163">
        <f>ROUND((SUM(BI124:BI151)),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43</v>
      </c>
      <c r="E41" s="167"/>
      <c r="F41" s="167"/>
      <c r="G41" s="168" t="s">
        <v>44</v>
      </c>
      <c r="H41" s="169" t="s">
        <v>45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46</v>
      </c>
      <c r="E50" s="173"/>
      <c r="F50" s="173"/>
      <c r="G50" s="172" t="s">
        <v>47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5"/>
      <c r="J61" s="177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50</v>
      </c>
      <c r="E65" s="178"/>
      <c r="F65" s="178"/>
      <c r="G65" s="172" t="s">
        <v>51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5"/>
      <c r="J76" s="177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Bílina - oprava střech objektů bývalého pivovaru - rev 07.05.25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95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999 - vedlejší a ostatní náklady stavby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22. 11. 2024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100</v>
      </c>
      <c r="D96" s="185"/>
      <c r="E96" s="185"/>
      <c r="F96" s="185"/>
      <c r="G96" s="185"/>
      <c r="H96" s="185"/>
      <c r="I96" s="185"/>
      <c r="J96" s="186" t="s">
        <v>101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102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103</v>
      </c>
    </row>
    <row r="99" s="9" customFormat="1" ht="24.96" customHeight="1">
      <c r="A99" s="9"/>
      <c r="B99" s="188"/>
      <c r="C99" s="189"/>
      <c r="D99" s="190" t="s">
        <v>1312</v>
      </c>
      <c r="E99" s="191"/>
      <c r="F99" s="191"/>
      <c r="G99" s="191"/>
      <c r="H99" s="191"/>
      <c r="I99" s="191"/>
      <c r="J99" s="192">
        <f>J125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1313</v>
      </c>
      <c r="E100" s="196"/>
      <c r="F100" s="196"/>
      <c r="G100" s="196"/>
      <c r="H100" s="196"/>
      <c r="I100" s="196"/>
      <c r="J100" s="197">
        <f>J132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1314</v>
      </c>
      <c r="E101" s="196"/>
      <c r="F101" s="196"/>
      <c r="G101" s="196"/>
      <c r="H101" s="196"/>
      <c r="I101" s="196"/>
      <c r="J101" s="197">
        <f>J135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1315</v>
      </c>
      <c r="E102" s="196"/>
      <c r="F102" s="196"/>
      <c r="G102" s="196"/>
      <c r="H102" s="196"/>
      <c r="I102" s="196"/>
      <c r="J102" s="197">
        <f>J145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Bílina - oprava střech objektů bývalého pivovaru - rev 07.05.25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95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3" t="s">
        <v>96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999 - vedlejší a ostatní náklady stavby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 xml:space="preserve"> </v>
      </c>
      <c r="G118" s="40"/>
      <c r="H118" s="40"/>
      <c r="I118" s="32" t="s">
        <v>22</v>
      </c>
      <c r="J118" s="79" t="str">
        <f>IF(J14="","",J14)</f>
        <v>22. 11. 2024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29</v>
      </c>
      <c r="J120" s="36" t="str">
        <f>E23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IF(E20="","",E20)</f>
        <v>Vyplň údaj</v>
      </c>
      <c r="G121" s="40"/>
      <c r="H121" s="40"/>
      <c r="I121" s="32" t="s">
        <v>31</v>
      </c>
      <c r="J121" s="36" t="str">
        <f>E26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9"/>
      <c r="B123" s="200"/>
      <c r="C123" s="201" t="s">
        <v>123</v>
      </c>
      <c r="D123" s="202" t="s">
        <v>58</v>
      </c>
      <c r="E123" s="202" t="s">
        <v>54</v>
      </c>
      <c r="F123" s="202" t="s">
        <v>55</v>
      </c>
      <c r="G123" s="202" t="s">
        <v>124</v>
      </c>
      <c r="H123" s="202" t="s">
        <v>125</v>
      </c>
      <c r="I123" s="202" t="s">
        <v>126</v>
      </c>
      <c r="J123" s="202" t="s">
        <v>101</v>
      </c>
      <c r="K123" s="203" t="s">
        <v>127</v>
      </c>
      <c r="L123" s="204"/>
      <c r="M123" s="100" t="s">
        <v>1</v>
      </c>
      <c r="N123" s="101" t="s">
        <v>37</v>
      </c>
      <c r="O123" s="101" t="s">
        <v>128</v>
      </c>
      <c r="P123" s="101" t="s">
        <v>129</v>
      </c>
      <c r="Q123" s="101" t="s">
        <v>130</v>
      </c>
      <c r="R123" s="101" t="s">
        <v>131</v>
      </c>
      <c r="S123" s="101" t="s">
        <v>132</v>
      </c>
      <c r="T123" s="102" t="s">
        <v>133</v>
      </c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</row>
    <row r="124" s="2" customFormat="1" ht="22.8" customHeight="1">
      <c r="A124" s="38"/>
      <c r="B124" s="39"/>
      <c r="C124" s="107" t="s">
        <v>134</v>
      </c>
      <c r="D124" s="40"/>
      <c r="E124" s="40"/>
      <c r="F124" s="40"/>
      <c r="G124" s="40"/>
      <c r="H124" s="40"/>
      <c r="I124" s="40"/>
      <c r="J124" s="205">
        <f>BK124</f>
        <v>0</v>
      </c>
      <c r="K124" s="40"/>
      <c r="L124" s="44"/>
      <c r="M124" s="103"/>
      <c r="N124" s="206"/>
      <c r="O124" s="104"/>
      <c r="P124" s="207">
        <f>P125</f>
        <v>0</v>
      </c>
      <c r="Q124" s="104"/>
      <c r="R124" s="207">
        <f>R125</f>
        <v>0</v>
      </c>
      <c r="S124" s="104"/>
      <c r="T124" s="208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103</v>
      </c>
      <c r="BK124" s="209">
        <f>BK125</f>
        <v>0</v>
      </c>
    </row>
    <row r="125" s="12" customFormat="1" ht="25.92" customHeight="1">
      <c r="A125" s="12"/>
      <c r="B125" s="210"/>
      <c r="C125" s="211"/>
      <c r="D125" s="212" t="s">
        <v>72</v>
      </c>
      <c r="E125" s="213" t="s">
        <v>1316</v>
      </c>
      <c r="F125" s="213" t="s">
        <v>1317</v>
      </c>
      <c r="G125" s="211"/>
      <c r="H125" s="211"/>
      <c r="I125" s="214"/>
      <c r="J125" s="215">
        <f>BK125</f>
        <v>0</v>
      </c>
      <c r="K125" s="211"/>
      <c r="L125" s="216"/>
      <c r="M125" s="217"/>
      <c r="N125" s="218"/>
      <c r="O125" s="218"/>
      <c r="P125" s="219">
        <f>P126+SUM(P127:P132)+P135+P145</f>
        <v>0</v>
      </c>
      <c r="Q125" s="218"/>
      <c r="R125" s="219">
        <f>R126+SUM(R127:R132)+R135+R145</f>
        <v>0</v>
      </c>
      <c r="S125" s="218"/>
      <c r="T125" s="220">
        <f>T126+SUM(T127:T132)+T135+T145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173</v>
      </c>
      <c r="AT125" s="222" t="s">
        <v>72</v>
      </c>
      <c r="AU125" s="222" t="s">
        <v>73</v>
      </c>
      <c r="AY125" s="221" t="s">
        <v>137</v>
      </c>
      <c r="BK125" s="223">
        <f>BK126+SUM(BK127:BK132)+BK135+BK145</f>
        <v>0</v>
      </c>
    </row>
    <row r="126" s="2" customFormat="1" ht="16.5" customHeight="1">
      <c r="A126" s="38"/>
      <c r="B126" s="39"/>
      <c r="C126" s="226" t="s">
        <v>80</v>
      </c>
      <c r="D126" s="226" t="s">
        <v>139</v>
      </c>
      <c r="E126" s="227" t="s">
        <v>1318</v>
      </c>
      <c r="F126" s="228" t="s">
        <v>1319</v>
      </c>
      <c r="G126" s="229" t="s">
        <v>301</v>
      </c>
      <c r="H126" s="230">
        <v>1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38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144</v>
      </c>
      <c r="AT126" s="237" t="s">
        <v>139</v>
      </c>
      <c r="AU126" s="237" t="s">
        <v>80</v>
      </c>
      <c r="AY126" s="17" t="s">
        <v>137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80</v>
      </c>
      <c r="BK126" s="238">
        <f>ROUND(I126*H126,2)</f>
        <v>0</v>
      </c>
      <c r="BL126" s="17" t="s">
        <v>144</v>
      </c>
      <c r="BM126" s="237" t="s">
        <v>1320</v>
      </c>
    </row>
    <row r="127" s="2" customFormat="1">
      <c r="A127" s="38"/>
      <c r="B127" s="39"/>
      <c r="C127" s="40"/>
      <c r="D127" s="239" t="s">
        <v>146</v>
      </c>
      <c r="E127" s="40"/>
      <c r="F127" s="240" t="s">
        <v>1319</v>
      </c>
      <c r="G127" s="40"/>
      <c r="H127" s="40"/>
      <c r="I127" s="241"/>
      <c r="J127" s="40"/>
      <c r="K127" s="40"/>
      <c r="L127" s="44"/>
      <c r="M127" s="242"/>
      <c r="N127" s="243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146</v>
      </c>
      <c r="AU127" s="17" t="s">
        <v>80</v>
      </c>
    </row>
    <row r="128" s="2" customFormat="1" ht="16.5" customHeight="1">
      <c r="A128" s="38"/>
      <c r="B128" s="39"/>
      <c r="C128" s="226" t="s">
        <v>82</v>
      </c>
      <c r="D128" s="226" t="s">
        <v>139</v>
      </c>
      <c r="E128" s="227" t="s">
        <v>1321</v>
      </c>
      <c r="F128" s="228" t="s">
        <v>1322</v>
      </c>
      <c r="G128" s="229" t="s">
        <v>301</v>
      </c>
      <c r="H128" s="230">
        <v>1</v>
      </c>
      <c r="I128" s="231"/>
      <c r="J128" s="232">
        <f>ROUND(I128*H128,2)</f>
        <v>0</v>
      </c>
      <c r="K128" s="228" t="s">
        <v>1</v>
      </c>
      <c r="L128" s="44"/>
      <c r="M128" s="233" t="s">
        <v>1</v>
      </c>
      <c r="N128" s="234" t="s">
        <v>38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144</v>
      </c>
      <c r="AT128" s="237" t="s">
        <v>139</v>
      </c>
      <c r="AU128" s="237" t="s">
        <v>80</v>
      </c>
      <c r="AY128" s="17" t="s">
        <v>137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80</v>
      </c>
      <c r="BK128" s="238">
        <f>ROUND(I128*H128,2)</f>
        <v>0</v>
      </c>
      <c r="BL128" s="17" t="s">
        <v>144</v>
      </c>
      <c r="BM128" s="237" t="s">
        <v>1323</v>
      </c>
    </row>
    <row r="129" s="2" customFormat="1">
      <c r="A129" s="38"/>
      <c r="B129" s="39"/>
      <c r="C129" s="40"/>
      <c r="D129" s="239" t="s">
        <v>146</v>
      </c>
      <c r="E129" s="40"/>
      <c r="F129" s="240" t="s">
        <v>1322</v>
      </c>
      <c r="G129" s="40"/>
      <c r="H129" s="40"/>
      <c r="I129" s="241"/>
      <c r="J129" s="40"/>
      <c r="K129" s="40"/>
      <c r="L129" s="44"/>
      <c r="M129" s="242"/>
      <c r="N129" s="243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146</v>
      </c>
      <c r="AU129" s="17" t="s">
        <v>80</v>
      </c>
    </row>
    <row r="130" s="2" customFormat="1" ht="16.5" customHeight="1">
      <c r="A130" s="38"/>
      <c r="B130" s="39"/>
      <c r="C130" s="226" t="s">
        <v>159</v>
      </c>
      <c r="D130" s="226" t="s">
        <v>139</v>
      </c>
      <c r="E130" s="227" t="s">
        <v>1324</v>
      </c>
      <c r="F130" s="228" t="s">
        <v>1325</v>
      </c>
      <c r="G130" s="229" t="s">
        <v>301</v>
      </c>
      <c r="H130" s="230">
        <v>1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38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144</v>
      </c>
      <c r="AT130" s="237" t="s">
        <v>139</v>
      </c>
      <c r="AU130" s="237" t="s">
        <v>80</v>
      </c>
      <c r="AY130" s="17" t="s">
        <v>137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80</v>
      </c>
      <c r="BK130" s="238">
        <f>ROUND(I130*H130,2)</f>
        <v>0</v>
      </c>
      <c r="BL130" s="17" t="s">
        <v>144</v>
      </c>
      <c r="BM130" s="237" t="s">
        <v>1326</v>
      </c>
    </row>
    <row r="131" s="2" customFormat="1">
      <c r="A131" s="38"/>
      <c r="B131" s="39"/>
      <c r="C131" s="40"/>
      <c r="D131" s="239" t="s">
        <v>146</v>
      </c>
      <c r="E131" s="40"/>
      <c r="F131" s="240" t="s">
        <v>1325</v>
      </c>
      <c r="G131" s="40"/>
      <c r="H131" s="40"/>
      <c r="I131" s="241"/>
      <c r="J131" s="40"/>
      <c r="K131" s="40"/>
      <c r="L131" s="44"/>
      <c r="M131" s="242"/>
      <c r="N131" s="243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146</v>
      </c>
      <c r="AU131" s="17" t="s">
        <v>80</v>
      </c>
    </row>
    <row r="132" s="12" customFormat="1" ht="22.8" customHeight="1">
      <c r="A132" s="12"/>
      <c r="B132" s="210"/>
      <c r="C132" s="211"/>
      <c r="D132" s="212" t="s">
        <v>72</v>
      </c>
      <c r="E132" s="224" t="s">
        <v>1327</v>
      </c>
      <c r="F132" s="224" t="s">
        <v>1328</v>
      </c>
      <c r="G132" s="211"/>
      <c r="H132" s="211"/>
      <c r="I132" s="214"/>
      <c r="J132" s="225">
        <f>BK132</f>
        <v>0</v>
      </c>
      <c r="K132" s="211"/>
      <c r="L132" s="216"/>
      <c r="M132" s="217"/>
      <c r="N132" s="218"/>
      <c r="O132" s="218"/>
      <c r="P132" s="219">
        <f>SUM(P133:P134)</f>
        <v>0</v>
      </c>
      <c r="Q132" s="218"/>
      <c r="R132" s="219">
        <f>SUM(R133:R134)</f>
        <v>0</v>
      </c>
      <c r="S132" s="218"/>
      <c r="T132" s="22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173</v>
      </c>
      <c r="AT132" s="222" t="s">
        <v>72</v>
      </c>
      <c r="AU132" s="222" t="s">
        <v>80</v>
      </c>
      <c r="AY132" s="221" t="s">
        <v>137</v>
      </c>
      <c r="BK132" s="223">
        <f>SUM(BK133:BK134)</f>
        <v>0</v>
      </c>
    </row>
    <row r="133" s="2" customFormat="1" ht="16.5" customHeight="1">
      <c r="A133" s="38"/>
      <c r="B133" s="39"/>
      <c r="C133" s="226" t="s">
        <v>144</v>
      </c>
      <c r="D133" s="226" t="s">
        <v>139</v>
      </c>
      <c r="E133" s="227" t="s">
        <v>1329</v>
      </c>
      <c r="F133" s="228" t="s">
        <v>1328</v>
      </c>
      <c r="G133" s="229" t="s">
        <v>1330</v>
      </c>
      <c r="H133" s="230">
        <v>2.5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38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144</v>
      </c>
      <c r="AT133" s="237" t="s">
        <v>139</v>
      </c>
      <c r="AU133" s="237" t="s">
        <v>82</v>
      </c>
      <c r="AY133" s="17" t="s">
        <v>137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80</v>
      </c>
      <c r="BK133" s="238">
        <f>ROUND(I133*H133,2)</f>
        <v>0</v>
      </c>
      <c r="BL133" s="17" t="s">
        <v>144</v>
      </c>
      <c r="BM133" s="237" t="s">
        <v>1331</v>
      </c>
    </row>
    <row r="134" s="2" customFormat="1">
      <c r="A134" s="38"/>
      <c r="B134" s="39"/>
      <c r="C134" s="40"/>
      <c r="D134" s="239" t="s">
        <v>146</v>
      </c>
      <c r="E134" s="40"/>
      <c r="F134" s="240" t="s">
        <v>1328</v>
      </c>
      <c r="G134" s="40"/>
      <c r="H134" s="40"/>
      <c r="I134" s="241"/>
      <c r="J134" s="40"/>
      <c r="K134" s="40"/>
      <c r="L134" s="44"/>
      <c r="M134" s="242"/>
      <c r="N134" s="243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146</v>
      </c>
      <c r="AU134" s="17" t="s">
        <v>82</v>
      </c>
    </row>
    <row r="135" s="12" customFormat="1" ht="22.8" customHeight="1">
      <c r="A135" s="12"/>
      <c r="B135" s="210"/>
      <c r="C135" s="211"/>
      <c r="D135" s="212" t="s">
        <v>72</v>
      </c>
      <c r="E135" s="224" t="s">
        <v>1332</v>
      </c>
      <c r="F135" s="224" t="s">
        <v>1333</v>
      </c>
      <c r="G135" s="211"/>
      <c r="H135" s="211"/>
      <c r="I135" s="214"/>
      <c r="J135" s="225">
        <f>BK135</f>
        <v>0</v>
      </c>
      <c r="K135" s="211"/>
      <c r="L135" s="216"/>
      <c r="M135" s="217"/>
      <c r="N135" s="218"/>
      <c r="O135" s="218"/>
      <c r="P135" s="219">
        <f>SUM(P136:P144)</f>
        <v>0</v>
      </c>
      <c r="Q135" s="218"/>
      <c r="R135" s="219">
        <f>SUM(R136:R144)</f>
        <v>0</v>
      </c>
      <c r="S135" s="218"/>
      <c r="T135" s="220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1" t="s">
        <v>173</v>
      </c>
      <c r="AT135" s="222" t="s">
        <v>72</v>
      </c>
      <c r="AU135" s="222" t="s">
        <v>80</v>
      </c>
      <c r="AY135" s="221" t="s">
        <v>137</v>
      </c>
      <c r="BK135" s="223">
        <f>SUM(BK136:BK144)</f>
        <v>0</v>
      </c>
    </row>
    <row r="136" s="2" customFormat="1" ht="16.5" customHeight="1">
      <c r="A136" s="38"/>
      <c r="B136" s="39"/>
      <c r="C136" s="226" t="s">
        <v>173</v>
      </c>
      <c r="D136" s="226" t="s">
        <v>139</v>
      </c>
      <c r="E136" s="227" t="s">
        <v>1334</v>
      </c>
      <c r="F136" s="228" t="s">
        <v>1333</v>
      </c>
      <c r="G136" s="229" t="s">
        <v>1330</v>
      </c>
      <c r="H136" s="230">
        <v>3</v>
      </c>
      <c r="I136" s="231"/>
      <c r="J136" s="232">
        <f>ROUND(I136*H136,2)</f>
        <v>0</v>
      </c>
      <c r="K136" s="228" t="s">
        <v>143</v>
      </c>
      <c r="L136" s="44"/>
      <c r="M136" s="233" t="s">
        <v>1</v>
      </c>
      <c r="N136" s="234" t="s">
        <v>38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1335</v>
      </c>
      <c r="AT136" s="237" t="s">
        <v>139</v>
      </c>
      <c r="AU136" s="237" t="s">
        <v>82</v>
      </c>
      <c r="AY136" s="17" t="s">
        <v>137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80</v>
      </c>
      <c r="BK136" s="238">
        <f>ROUND(I136*H136,2)</f>
        <v>0</v>
      </c>
      <c r="BL136" s="17" t="s">
        <v>1335</v>
      </c>
      <c r="BM136" s="237" t="s">
        <v>1336</v>
      </c>
    </row>
    <row r="137" s="2" customFormat="1">
      <c r="A137" s="38"/>
      <c r="B137" s="39"/>
      <c r="C137" s="40"/>
      <c r="D137" s="239" t="s">
        <v>146</v>
      </c>
      <c r="E137" s="40"/>
      <c r="F137" s="240" t="s">
        <v>1333</v>
      </c>
      <c r="G137" s="40"/>
      <c r="H137" s="40"/>
      <c r="I137" s="241"/>
      <c r="J137" s="40"/>
      <c r="K137" s="40"/>
      <c r="L137" s="44"/>
      <c r="M137" s="242"/>
      <c r="N137" s="243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146</v>
      </c>
      <c r="AU137" s="17" t="s">
        <v>82</v>
      </c>
    </row>
    <row r="138" s="2" customFormat="1">
      <c r="A138" s="38"/>
      <c r="B138" s="39"/>
      <c r="C138" s="40"/>
      <c r="D138" s="244" t="s">
        <v>148</v>
      </c>
      <c r="E138" s="40"/>
      <c r="F138" s="245" t="s">
        <v>1337</v>
      </c>
      <c r="G138" s="40"/>
      <c r="H138" s="40"/>
      <c r="I138" s="241"/>
      <c r="J138" s="40"/>
      <c r="K138" s="40"/>
      <c r="L138" s="44"/>
      <c r="M138" s="242"/>
      <c r="N138" s="243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148</v>
      </c>
      <c r="AU138" s="17" t="s">
        <v>82</v>
      </c>
    </row>
    <row r="139" s="2" customFormat="1" ht="16.5" customHeight="1">
      <c r="A139" s="38"/>
      <c r="B139" s="39"/>
      <c r="C139" s="226" t="s">
        <v>182</v>
      </c>
      <c r="D139" s="226" t="s">
        <v>139</v>
      </c>
      <c r="E139" s="227" t="s">
        <v>1338</v>
      </c>
      <c r="F139" s="228" t="s">
        <v>1339</v>
      </c>
      <c r="G139" s="229" t="s">
        <v>1340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38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144</v>
      </c>
      <c r="AT139" s="237" t="s">
        <v>139</v>
      </c>
      <c r="AU139" s="237" t="s">
        <v>82</v>
      </c>
      <c r="AY139" s="17" t="s">
        <v>137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80</v>
      </c>
      <c r="BK139" s="238">
        <f>ROUND(I139*H139,2)</f>
        <v>0</v>
      </c>
      <c r="BL139" s="17" t="s">
        <v>144</v>
      </c>
      <c r="BM139" s="237" t="s">
        <v>1341</v>
      </c>
    </row>
    <row r="140" s="2" customFormat="1">
      <c r="A140" s="38"/>
      <c r="B140" s="39"/>
      <c r="C140" s="40"/>
      <c r="D140" s="239" t="s">
        <v>146</v>
      </c>
      <c r="E140" s="40"/>
      <c r="F140" s="240" t="s">
        <v>1339</v>
      </c>
      <c r="G140" s="40"/>
      <c r="H140" s="40"/>
      <c r="I140" s="241"/>
      <c r="J140" s="40"/>
      <c r="K140" s="40"/>
      <c r="L140" s="44"/>
      <c r="M140" s="242"/>
      <c r="N140" s="243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146</v>
      </c>
      <c r="AU140" s="17" t="s">
        <v>82</v>
      </c>
    </row>
    <row r="141" s="13" customFormat="1">
      <c r="A141" s="13"/>
      <c r="B141" s="246"/>
      <c r="C141" s="247"/>
      <c r="D141" s="239" t="s">
        <v>150</v>
      </c>
      <c r="E141" s="248" t="s">
        <v>1</v>
      </c>
      <c r="F141" s="249" t="s">
        <v>1342</v>
      </c>
      <c r="G141" s="247"/>
      <c r="H141" s="248" t="s">
        <v>1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150</v>
      </c>
      <c r="AU141" s="255" t="s">
        <v>82</v>
      </c>
      <c r="AV141" s="13" t="s">
        <v>80</v>
      </c>
      <c r="AW141" s="13" t="s">
        <v>30</v>
      </c>
      <c r="AX141" s="13" t="s">
        <v>73</v>
      </c>
      <c r="AY141" s="255" t="s">
        <v>137</v>
      </c>
    </row>
    <row r="142" s="13" customFormat="1">
      <c r="A142" s="13"/>
      <c r="B142" s="246"/>
      <c r="C142" s="247"/>
      <c r="D142" s="239" t="s">
        <v>150</v>
      </c>
      <c r="E142" s="248" t="s">
        <v>1</v>
      </c>
      <c r="F142" s="249" t="s">
        <v>1343</v>
      </c>
      <c r="G142" s="247"/>
      <c r="H142" s="248" t="s">
        <v>1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150</v>
      </c>
      <c r="AU142" s="255" t="s">
        <v>82</v>
      </c>
      <c r="AV142" s="13" t="s">
        <v>80</v>
      </c>
      <c r="AW142" s="13" t="s">
        <v>30</v>
      </c>
      <c r="AX142" s="13" t="s">
        <v>73</v>
      </c>
      <c r="AY142" s="255" t="s">
        <v>137</v>
      </c>
    </row>
    <row r="143" s="14" customFormat="1">
      <c r="A143" s="14"/>
      <c r="B143" s="256"/>
      <c r="C143" s="257"/>
      <c r="D143" s="239" t="s">
        <v>150</v>
      </c>
      <c r="E143" s="258" t="s">
        <v>1</v>
      </c>
      <c r="F143" s="259" t="s">
        <v>80</v>
      </c>
      <c r="G143" s="257"/>
      <c r="H143" s="260">
        <v>1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150</v>
      </c>
      <c r="AU143" s="266" t="s">
        <v>82</v>
      </c>
      <c r="AV143" s="14" t="s">
        <v>82</v>
      </c>
      <c r="AW143" s="14" t="s">
        <v>30</v>
      </c>
      <c r="AX143" s="14" t="s">
        <v>73</v>
      </c>
      <c r="AY143" s="266" t="s">
        <v>137</v>
      </c>
    </row>
    <row r="144" s="15" customFormat="1">
      <c r="A144" s="15"/>
      <c r="B144" s="267"/>
      <c r="C144" s="268"/>
      <c r="D144" s="239" t="s">
        <v>150</v>
      </c>
      <c r="E144" s="269" t="s">
        <v>1</v>
      </c>
      <c r="F144" s="270" t="s">
        <v>153</v>
      </c>
      <c r="G144" s="268"/>
      <c r="H144" s="271">
        <v>1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150</v>
      </c>
      <c r="AU144" s="277" t="s">
        <v>82</v>
      </c>
      <c r="AV144" s="15" t="s">
        <v>144</v>
      </c>
      <c r="AW144" s="15" t="s">
        <v>30</v>
      </c>
      <c r="AX144" s="15" t="s">
        <v>80</v>
      </c>
      <c r="AY144" s="277" t="s">
        <v>137</v>
      </c>
    </row>
    <row r="145" s="12" customFormat="1" ht="22.8" customHeight="1">
      <c r="A145" s="12"/>
      <c r="B145" s="210"/>
      <c r="C145" s="211"/>
      <c r="D145" s="212" t="s">
        <v>72</v>
      </c>
      <c r="E145" s="224" t="s">
        <v>1344</v>
      </c>
      <c r="F145" s="224" t="s">
        <v>1345</v>
      </c>
      <c r="G145" s="211"/>
      <c r="H145" s="211"/>
      <c r="I145" s="214"/>
      <c r="J145" s="225">
        <f>BK145</f>
        <v>0</v>
      </c>
      <c r="K145" s="211"/>
      <c r="L145" s="216"/>
      <c r="M145" s="217"/>
      <c r="N145" s="218"/>
      <c r="O145" s="218"/>
      <c r="P145" s="219">
        <f>SUM(P146:P151)</f>
        <v>0</v>
      </c>
      <c r="Q145" s="218"/>
      <c r="R145" s="219">
        <f>SUM(R146:R151)</f>
        <v>0</v>
      </c>
      <c r="S145" s="218"/>
      <c r="T145" s="22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1" t="s">
        <v>173</v>
      </c>
      <c r="AT145" s="222" t="s">
        <v>72</v>
      </c>
      <c r="AU145" s="222" t="s">
        <v>80</v>
      </c>
      <c r="AY145" s="221" t="s">
        <v>137</v>
      </c>
      <c r="BK145" s="223">
        <f>SUM(BK146:BK151)</f>
        <v>0</v>
      </c>
    </row>
    <row r="146" s="2" customFormat="1" ht="16.5" customHeight="1">
      <c r="A146" s="38"/>
      <c r="B146" s="39"/>
      <c r="C146" s="226" t="s">
        <v>188</v>
      </c>
      <c r="D146" s="226" t="s">
        <v>139</v>
      </c>
      <c r="E146" s="227" t="s">
        <v>1346</v>
      </c>
      <c r="F146" s="228" t="s">
        <v>1347</v>
      </c>
      <c r="G146" s="229" t="s">
        <v>1330</v>
      </c>
      <c r="H146" s="230">
        <v>10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38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144</v>
      </c>
      <c r="AT146" s="237" t="s">
        <v>139</v>
      </c>
      <c r="AU146" s="237" t="s">
        <v>82</v>
      </c>
      <c r="AY146" s="17" t="s">
        <v>137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80</v>
      </c>
      <c r="BK146" s="238">
        <f>ROUND(I146*H146,2)</f>
        <v>0</v>
      </c>
      <c r="BL146" s="17" t="s">
        <v>144</v>
      </c>
      <c r="BM146" s="237" t="s">
        <v>1348</v>
      </c>
    </row>
    <row r="147" s="2" customFormat="1">
      <c r="A147" s="38"/>
      <c r="B147" s="39"/>
      <c r="C147" s="40"/>
      <c r="D147" s="239" t="s">
        <v>146</v>
      </c>
      <c r="E147" s="40"/>
      <c r="F147" s="240" t="s">
        <v>1347</v>
      </c>
      <c r="G147" s="40"/>
      <c r="H147" s="40"/>
      <c r="I147" s="241"/>
      <c r="J147" s="40"/>
      <c r="K147" s="40"/>
      <c r="L147" s="44"/>
      <c r="M147" s="242"/>
      <c r="N147" s="243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146</v>
      </c>
      <c r="AU147" s="17" t="s">
        <v>82</v>
      </c>
    </row>
    <row r="148" s="2" customFormat="1" ht="16.5" customHeight="1">
      <c r="A148" s="38"/>
      <c r="B148" s="39"/>
      <c r="C148" s="226" t="s">
        <v>170</v>
      </c>
      <c r="D148" s="226" t="s">
        <v>139</v>
      </c>
      <c r="E148" s="227" t="s">
        <v>1349</v>
      </c>
      <c r="F148" s="228" t="s">
        <v>1350</v>
      </c>
      <c r="G148" s="229" t="s">
        <v>1330</v>
      </c>
      <c r="H148" s="230">
        <v>2</v>
      </c>
      <c r="I148" s="231"/>
      <c r="J148" s="232">
        <f>ROUND(I148*H148,2)</f>
        <v>0</v>
      </c>
      <c r="K148" s="228" t="s">
        <v>1351</v>
      </c>
      <c r="L148" s="44"/>
      <c r="M148" s="233" t="s">
        <v>1</v>
      </c>
      <c r="N148" s="234" t="s">
        <v>38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1335</v>
      </c>
      <c r="AT148" s="237" t="s">
        <v>139</v>
      </c>
      <c r="AU148" s="237" t="s">
        <v>82</v>
      </c>
      <c r="AY148" s="17" t="s">
        <v>137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80</v>
      </c>
      <c r="BK148" s="238">
        <f>ROUND(I148*H148,2)</f>
        <v>0</v>
      </c>
      <c r="BL148" s="17" t="s">
        <v>1335</v>
      </c>
      <c r="BM148" s="237" t="s">
        <v>1352</v>
      </c>
    </row>
    <row r="149" s="2" customFormat="1">
      <c r="A149" s="38"/>
      <c r="B149" s="39"/>
      <c r="C149" s="40"/>
      <c r="D149" s="239" t="s">
        <v>146</v>
      </c>
      <c r="E149" s="40"/>
      <c r="F149" s="240" t="s">
        <v>1350</v>
      </c>
      <c r="G149" s="40"/>
      <c r="H149" s="40"/>
      <c r="I149" s="241"/>
      <c r="J149" s="40"/>
      <c r="K149" s="40"/>
      <c r="L149" s="44"/>
      <c r="M149" s="242"/>
      <c r="N149" s="243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146</v>
      </c>
      <c r="AU149" s="17" t="s">
        <v>82</v>
      </c>
    </row>
    <row r="150" s="2" customFormat="1">
      <c r="A150" s="38"/>
      <c r="B150" s="39"/>
      <c r="C150" s="40"/>
      <c r="D150" s="244" t="s">
        <v>148</v>
      </c>
      <c r="E150" s="40"/>
      <c r="F150" s="245" t="s">
        <v>1353</v>
      </c>
      <c r="G150" s="40"/>
      <c r="H150" s="40"/>
      <c r="I150" s="241"/>
      <c r="J150" s="40"/>
      <c r="K150" s="40"/>
      <c r="L150" s="44"/>
      <c r="M150" s="242"/>
      <c r="N150" s="243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148</v>
      </c>
      <c r="AU150" s="17" t="s">
        <v>82</v>
      </c>
    </row>
    <row r="151" s="14" customFormat="1">
      <c r="A151" s="14"/>
      <c r="B151" s="256"/>
      <c r="C151" s="257"/>
      <c r="D151" s="239" t="s">
        <v>150</v>
      </c>
      <c r="E151" s="257"/>
      <c r="F151" s="259" t="s">
        <v>1354</v>
      </c>
      <c r="G151" s="257"/>
      <c r="H151" s="260">
        <v>2</v>
      </c>
      <c r="I151" s="261"/>
      <c r="J151" s="257"/>
      <c r="K151" s="257"/>
      <c r="L151" s="262"/>
      <c r="M151" s="296"/>
      <c r="N151" s="297"/>
      <c r="O151" s="297"/>
      <c r="P151" s="297"/>
      <c r="Q151" s="297"/>
      <c r="R151" s="297"/>
      <c r="S151" s="297"/>
      <c r="T151" s="29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150</v>
      </c>
      <c r="AU151" s="266" t="s">
        <v>82</v>
      </c>
      <c r="AV151" s="14" t="s">
        <v>82</v>
      </c>
      <c r="AW151" s="14" t="s">
        <v>4</v>
      </c>
      <c r="AX151" s="14" t="s">
        <v>80</v>
      </c>
      <c r="AY151" s="266" t="s">
        <v>137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67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+ZkjjxZWqn9vLt6gKTbw9FBhd2w6rHmN5+lSeaQhTiGahLbXRObsQ4nOZ8ZOFqv7wMwI47Y8xe0DWXOQ2Cueug==" hashValue="x5qDxYVK20rRHsnidLoGT1voEtO1vT/1RU+F6Bm1bDA39z5kxxD7y+pm1FFm9ICPYdimrxqfK+iF0F3nCg6GXg==" algorithmName="SHA-512" password="CC35"/>
  <autoFilter ref="C123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38" r:id="rId1" display="https://podminky.urs.cz/item/CS_URS_2024_02/070001000"/>
    <hyperlink ref="F150" r:id="rId2" display="https://podminky.urs.cz/item/CS_URS_2024_01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BAZANT-PC\František Bažant</dc:creator>
  <cp:lastModifiedBy>BAZANT-PC\František Bažant</cp:lastModifiedBy>
  <dcterms:created xsi:type="dcterms:W3CDTF">2025-05-07T11:09:28Z</dcterms:created>
  <dcterms:modified xsi:type="dcterms:W3CDTF">2025-05-07T11:09:32Z</dcterms:modified>
</cp:coreProperties>
</file>