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ppa\userfiles\salac\Documents\MÚB\CEP\DsPS (pečovatelák)\DsPS - oplocení\ZD\finále\"/>
    </mc:Choice>
  </mc:AlternateContent>
  <xr:revisionPtr revIDLastSave="0" documentId="8_{D6F24BEB-910F-4BD4-91A0-F2EB8B2A79BF}" xr6:coauthVersionLast="47" xr6:coauthVersionMax="47" xr10:uidLastSave="{00000000-0000-0000-0000-000000000000}"/>
  <bookViews>
    <workbookView xWindow="5280" yWindow="5280" windowWidth="28800" windowHeight="15345" activeTab="1" xr2:uid="{00000000-000D-0000-FFFF-FFFF00000000}"/>
  </bookViews>
  <sheets>
    <sheet name="Rekapitulace stavby" sheetId="1" r:id="rId1"/>
    <sheet name="1 - Stavební práce" sheetId="2" r:id="rId2"/>
    <sheet name="2 - VRN" sheetId="3" r:id="rId3"/>
    <sheet name="Seznam figur" sheetId="4" r:id="rId4"/>
    <sheet name="Pokyny pro vyplnění" sheetId="5" r:id="rId5"/>
  </sheets>
  <definedNames>
    <definedName name="_xlnm._FilterDatabase" localSheetId="1" hidden="1">'1 - Stavební práce'!$C$104:$K$478</definedName>
    <definedName name="_xlnm._FilterDatabase" localSheetId="2" hidden="1">'2 - VRN'!$C$84:$K$110</definedName>
    <definedName name="_xlnm.Print_Titles" localSheetId="1">'1 - Stavební práce'!$104:$104</definedName>
    <definedName name="_xlnm.Print_Titles" localSheetId="2">'2 - VRN'!$84:$84</definedName>
    <definedName name="_xlnm.Print_Titles" localSheetId="0">'Rekapitulace stavby'!$52:$52</definedName>
    <definedName name="_xlnm.Print_Titles" localSheetId="3">'Seznam figur'!$9:$9</definedName>
    <definedName name="_xlnm.Print_Area" localSheetId="1">'1 - Stavební práce'!$C$4:$J$39,'1 - Stavební práce'!$C$45:$J$86,'1 - Stavební práce'!$C$92:$K$478</definedName>
    <definedName name="_xlnm.Print_Area" localSheetId="2">'2 - VRN'!$C$4:$J$39,'2 - VRN'!$C$45:$J$66,'2 - VRN'!$C$72:$K$110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" l="1"/>
  <c r="D7" i="4"/>
  <c r="J37" i="3"/>
  <c r="J36" i="3"/>
  <c r="AY56" i="1"/>
  <c r="J35" i="3"/>
  <c r="AX56" i="1"/>
  <c r="BI108" i="3"/>
  <c r="BH108" i="3"/>
  <c r="BG108" i="3"/>
  <c r="BF108" i="3"/>
  <c r="T108" i="3"/>
  <c r="T107" i="3"/>
  <c r="R108" i="3"/>
  <c r="R107" i="3"/>
  <c r="P108" i="3"/>
  <c r="P107" i="3"/>
  <c r="BI103" i="3"/>
  <c r="BH103" i="3"/>
  <c r="BG103" i="3"/>
  <c r="BF103" i="3"/>
  <c r="T103" i="3"/>
  <c r="T102" i="3"/>
  <c r="R103" i="3"/>
  <c r="R102" i="3"/>
  <c r="P103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2" i="3"/>
  <c r="BH92" i="3"/>
  <c r="BG92" i="3"/>
  <c r="BF92" i="3"/>
  <c r="T92" i="3"/>
  <c r="T91" i="3"/>
  <c r="R92" i="3"/>
  <c r="R91" i="3"/>
  <c r="P92" i="3"/>
  <c r="P91" i="3"/>
  <c r="BI88" i="3"/>
  <c r="BH88" i="3"/>
  <c r="BG88" i="3"/>
  <c r="BF88" i="3"/>
  <c r="T88" i="3"/>
  <c r="T87" i="3"/>
  <c r="R88" i="3"/>
  <c r="R87" i="3"/>
  <c r="P88" i="3"/>
  <c r="P87" i="3"/>
  <c r="F81" i="3"/>
  <c r="F79" i="3"/>
  <c r="E77" i="3"/>
  <c r="F54" i="3"/>
  <c r="F52" i="3"/>
  <c r="E50" i="3"/>
  <c r="J24" i="3"/>
  <c r="E24" i="3"/>
  <c r="J82" i="3" s="1"/>
  <c r="J23" i="3"/>
  <c r="J21" i="3"/>
  <c r="E21" i="3"/>
  <c r="J81" i="3" s="1"/>
  <c r="J20" i="3"/>
  <c r="J18" i="3"/>
  <c r="E18" i="3"/>
  <c r="F82" i="3" s="1"/>
  <c r="J17" i="3"/>
  <c r="J12" i="3"/>
  <c r="J52" i="3"/>
  <c r="E7" i="3"/>
  <c r="E75" i="3"/>
  <c r="J335" i="2"/>
  <c r="J73" i="2" s="1"/>
  <c r="J37" i="2"/>
  <c r="J36" i="2"/>
  <c r="AY55" i="1"/>
  <c r="J35" i="2"/>
  <c r="AX55" i="1"/>
  <c r="BI476" i="2"/>
  <c r="BH476" i="2"/>
  <c r="BG476" i="2"/>
  <c r="BF476" i="2"/>
  <c r="T476" i="2"/>
  <c r="R476" i="2"/>
  <c r="P476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38" i="2"/>
  <c r="BH438" i="2"/>
  <c r="BG438" i="2"/>
  <c r="BF438" i="2"/>
  <c r="T438" i="2"/>
  <c r="R438" i="2"/>
  <c r="P438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7" i="2"/>
  <c r="BH417" i="2"/>
  <c r="BG417" i="2"/>
  <c r="BF417" i="2"/>
  <c r="T417" i="2"/>
  <c r="R417" i="2"/>
  <c r="P417" i="2"/>
  <c r="BI413" i="2"/>
  <c r="BH413" i="2"/>
  <c r="BG413" i="2"/>
  <c r="BF413" i="2"/>
  <c r="T413" i="2"/>
  <c r="R413" i="2"/>
  <c r="P413" i="2"/>
  <c r="BI407" i="2"/>
  <c r="BH407" i="2"/>
  <c r="BG407" i="2"/>
  <c r="BF407" i="2"/>
  <c r="T407" i="2"/>
  <c r="R407" i="2"/>
  <c r="P407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5" i="2"/>
  <c r="BH375" i="2"/>
  <c r="BG375" i="2"/>
  <c r="BF375" i="2"/>
  <c r="T375" i="2"/>
  <c r="R375" i="2"/>
  <c r="P375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3" i="2"/>
  <c r="BH353" i="2"/>
  <c r="BG353" i="2"/>
  <c r="BF353" i="2"/>
  <c r="T353" i="2"/>
  <c r="T352" i="2"/>
  <c r="T351" i="2"/>
  <c r="R353" i="2"/>
  <c r="R352" i="2"/>
  <c r="R351" i="2" s="1"/>
  <c r="P353" i="2"/>
  <c r="P352" i="2"/>
  <c r="P351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30" i="2"/>
  <c r="BH330" i="2"/>
  <c r="BG330" i="2"/>
  <c r="BF330" i="2"/>
  <c r="T330" i="2"/>
  <c r="R330" i="2"/>
  <c r="P330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09" i="2"/>
  <c r="BH309" i="2"/>
  <c r="BG309" i="2"/>
  <c r="BF309" i="2"/>
  <c r="T309" i="2"/>
  <c r="R309" i="2"/>
  <c r="P309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3" i="2"/>
  <c r="BH193" i="2"/>
  <c r="BG193" i="2"/>
  <c r="BF193" i="2"/>
  <c r="T193" i="2"/>
  <c r="R193" i="2"/>
  <c r="P193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68" i="2"/>
  <c r="BH168" i="2"/>
  <c r="BG168" i="2"/>
  <c r="BF168" i="2"/>
  <c r="T168" i="2"/>
  <c r="R168" i="2"/>
  <c r="P168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6" i="2"/>
  <c r="BH116" i="2"/>
  <c r="BG116" i="2"/>
  <c r="BF116" i="2"/>
  <c r="T116" i="2"/>
  <c r="R116" i="2"/>
  <c r="P116" i="2"/>
  <c r="BI109" i="2"/>
  <c r="BH109" i="2"/>
  <c r="BG109" i="2"/>
  <c r="BF109" i="2"/>
  <c r="T109" i="2"/>
  <c r="R109" i="2"/>
  <c r="P109" i="2"/>
  <c r="F101" i="2"/>
  <c r="F99" i="2"/>
  <c r="E97" i="2"/>
  <c r="F54" i="2"/>
  <c r="F52" i="2"/>
  <c r="E50" i="2"/>
  <c r="J24" i="2"/>
  <c r="E24" i="2"/>
  <c r="J55" i="2"/>
  <c r="J23" i="2"/>
  <c r="J21" i="2"/>
  <c r="E21" i="2"/>
  <c r="J54" i="2" s="1"/>
  <c r="J20" i="2"/>
  <c r="J18" i="2"/>
  <c r="E18" i="2"/>
  <c r="F102" i="2" s="1"/>
  <c r="J12" i="2"/>
  <c r="J99" i="2"/>
  <c r="E7" i="2"/>
  <c r="E95" i="2"/>
  <c r="L50" i="1"/>
  <c r="AM50" i="1"/>
  <c r="AM49" i="1"/>
  <c r="L49" i="1"/>
  <c r="AM47" i="1"/>
  <c r="L47" i="1"/>
  <c r="L45" i="1"/>
  <c r="L44" i="1"/>
  <c r="J429" i="2"/>
  <c r="J265" i="2"/>
  <c r="BK131" i="2"/>
  <c r="J337" i="2"/>
  <c r="J168" i="2"/>
  <c r="J257" i="2"/>
  <c r="BK471" i="2"/>
  <c r="BK365" i="2"/>
  <c r="BK182" i="2"/>
  <c r="J103" i="3"/>
  <c r="J398" i="2"/>
  <c r="BK257" i="2"/>
  <c r="J345" i="2"/>
  <c r="J193" i="2"/>
  <c r="J375" i="2"/>
  <c r="J246" i="2"/>
  <c r="BK455" i="2"/>
  <c r="BK337" i="2"/>
  <c r="BK108" i="3"/>
  <c r="J99" i="3"/>
  <c r="J353" i="2"/>
  <c r="J201" i="2"/>
  <c r="BK201" i="2"/>
  <c r="BK426" i="2"/>
  <c r="BK253" i="2"/>
  <c r="J458" i="2"/>
  <c r="J361" i="2"/>
  <c r="BK230" i="2"/>
  <c r="J88" i="3"/>
  <c r="BK413" i="2"/>
  <c r="J262" i="2"/>
  <c r="BK116" i="2"/>
  <c r="J289" i="2"/>
  <c r="J463" i="2"/>
  <c r="BK265" i="2"/>
  <c r="J147" i="2"/>
  <c r="J390" i="2"/>
  <c r="BK285" i="2"/>
  <c r="BK96" i="3"/>
  <c r="J407" i="2"/>
  <c r="BK330" i="2"/>
  <c r="J182" i="2"/>
  <c r="BK293" i="2"/>
  <c r="J451" i="2"/>
  <c r="J303" i="2"/>
  <c r="J236" i="2"/>
  <c r="BK451" i="2"/>
  <c r="J330" i="2"/>
  <c r="BK126" i="2"/>
  <c r="BK447" i="2"/>
  <c r="J285" i="2"/>
  <c r="J122" i="2"/>
  <c r="J230" i="2"/>
  <c r="J467" i="2"/>
  <c r="BK262" i="2"/>
  <c r="J476" i="2"/>
  <c r="BK385" i="2"/>
  <c r="BK277" i="2"/>
  <c r="J109" i="2"/>
  <c r="J426" i="2"/>
  <c r="BK269" i="2"/>
  <c r="BK154" i="2"/>
  <c r="J160" i="2"/>
  <c r="BK394" i="2"/>
  <c r="BK240" i="2"/>
  <c r="BK444" i="2"/>
  <c r="J315" i="2"/>
  <c r="J116" i="2"/>
  <c r="BK458" i="2"/>
  <c r="BK315" i="2"/>
  <c r="J137" i="2"/>
  <c r="BK303" i="2"/>
  <c r="BK137" i="2"/>
  <c r="BK298" i="2"/>
  <c r="J216" i="2"/>
  <c r="J447" i="2"/>
  <c r="BK309" i="2"/>
  <c r="BK122" i="2"/>
  <c r="J385" i="2"/>
  <c r="J208" i="2"/>
  <c r="BK390" i="2"/>
  <c r="BK216" i="2"/>
  <c r="BK407" i="2"/>
  <c r="J277" i="2"/>
  <c r="J154" i="2"/>
  <c r="J402" i="2"/>
  <c r="J298" i="2"/>
  <c r="BK103" i="3"/>
  <c r="J421" i="2"/>
  <c r="J212" i="2"/>
  <c r="J381" i="2"/>
  <c r="BK281" i="2"/>
  <c r="J417" i="2"/>
  <c r="BK212" i="2"/>
  <c r="BK429" i="2"/>
  <c r="J293" i="2"/>
  <c r="BK147" i="2"/>
  <c r="J92" i="3"/>
  <c r="BK402" i="2"/>
  <c r="BK246" i="2"/>
  <c r="J253" i="2"/>
  <c r="J471" i="2"/>
  <c r="BK319" i="2"/>
  <c r="BK208" i="2"/>
  <c r="BK421" i="2"/>
  <c r="BK289" i="2"/>
  <c r="BK99" i="3"/>
  <c r="BK438" i="2"/>
  <c r="J240" i="2"/>
  <c r="BK375" i="2"/>
  <c r="BK220" i="2"/>
  <c r="J413" i="2"/>
  <c r="BK250" i="2"/>
  <c r="BK109" i="2"/>
  <c r="BK417" i="2"/>
  <c r="J269" i="2"/>
  <c r="J108" i="3"/>
  <c r="BK467" i="2"/>
  <c r="J250" i="2"/>
  <c r="J365" i="2"/>
  <c r="BK236" i="2"/>
  <c r="J131" i="2"/>
  <c r="BK361" i="2"/>
  <c r="J126" i="2"/>
  <c r="J438" i="2"/>
  <c r="J273" i="2"/>
  <c r="BK92" i="3"/>
  <c r="J444" i="2"/>
  <c r="BK345" i="2"/>
  <c r="BK160" i="2"/>
  <c r="J309" i="2"/>
  <c r="J143" i="2"/>
  <c r="J281" i="2"/>
  <c r="BK143" i="2"/>
  <c r="BK398" i="2"/>
  <c r="J220" i="2"/>
  <c r="J96" i="3"/>
  <c r="J455" i="2"/>
  <c r="J319" i="2"/>
  <c r="AS54" i="1"/>
  <c r="BK273" i="2"/>
  <c r="BK476" i="2"/>
  <c r="J394" i="2"/>
  <c r="BK168" i="2"/>
  <c r="BK88" i="3"/>
  <c r="BK381" i="2"/>
  <c r="BK193" i="2"/>
  <c r="BK353" i="2"/>
  <c r="BK176" i="2"/>
  <c r="BK341" i="2"/>
  <c r="BK463" i="2"/>
  <c r="J341" i="2"/>
  <c r="J176" i="2"/>
  <c r="T153" i="2" l="1"/>
  <c r="P153" i="2"/>
  <c r="P175" i="2"/>
  <c r="R153" i="2"/>
  <c r="T175" i="2"/>
  <c r="R175" i="2"/>
  <c r="P108" i="2"/>
  <c r="BK136" i="2"/>
  <c r="J136" i="2" s="1"/>
  <c r="J63" i="2" s="1"/>
  <c r="T192" i="2"/>
  <c r="BK207" i="2"/>
  <c r="J207" i="2" s="1"/>
  <c r="J68" i="2" s="1"/>
  <c r="R229" i="2"/>
  <c r="P268" i="2"/>
  <c r="BK336" i="2"/>
  <c r="J336" i="2"/>
  <c r="J74" i="2"/>
  <c r="T360" i="2"/>
  <c r="T374" i="2"/>
  <c r="P389" i="2"/>
  <c r="R406" i="2"/>
  <c r="T425" i="2"/>
  <c r="T454" i="2"/>
  <c r="BK462" i="2"/>
  <c r="J462" i="2"/>
  <c r="J85" i="2"/>
  <c r="R108" i="2"/>
  <c r="R136" i="2"/>
  <c r="BK192" i="2"/>
  <c r="J192" i="2"/>
  <c r="J66" i="2"/>
  <c r="P207" i="2"/>
  <c r="P206" i="2" s="1"/>
  <c r="BK229" i="2"/>
  <c r="J229" i="2" s="1"/>
  <c r="J70" i="2" s="1"/>
  <c r="R268" i="2"/>
  <c r="T336" i="2"/>
  <c r="T334" i="2" s="1"/>
  <c r="BK360" i="2"/>
  <c r="J360" i="2"/>
  <c r="J78" i="2"/>
  <c r="BK374" i="2"/>
  <c r="J374" i="2"/>
  <c r="J79" i="2" s="1"/>
  <c r="T389" i="2"/>
  <c r="P406" i="2"/>
  <c r="R425" i="2"/>
  <c r="R454" i="2"/>
  <c r="R462" i="2"/>
  <c r="R461" i="2" s="1"/>
  <c r="P95" i="3"/>
  <c r="P86" i="3"/>
  <c r="P85" i="3"/>
  <c r="AU56" i="1"/>
  <c r="T108" i="2"/>
  <c r="P136" i="2"/>
  <c r="P192" i="2"/>
  <c r="T207" i="2"/>
  <c r="T206" i="2" s="1"/>
  <c r="T229" i="2"/>
  <c r="BK268" i="2"/>
  <c r="J268" i="2" s="1"/>
  <c r="J71" i="2" s="1"/>
  <c r="R336" i="2"/>
  <c r="R334" i="2" s="1"/>
  <c r="R360" i="2"/>
  <c r="P374" i="2"/>
  <c r="BK389" i="2"/>
  <c r="J389" i="2"/>
  <c r="J80" i="2" s="1"/>
  <c r="BK406" i="2"/>
  <c r="J406" i="2"/>
  <c r="J81" i="2"/>
  <c r="BK425" i="2"/>
  <c r="J425" i="2"/>
  <c r="J82" i="2"/>
  <c r="BK454" i="2"/>
  <c r="J454" i="2"/>
  <c r="J83" i="2" s="1"/>
  <c r="P462" i="2"/>
  <c r="P461" i="2"/>
  <c r="BK95" i="3"/>
  <c r="J95" i="3" s="1"/>
  <c r="J63" i="3" s="1"/>
  <c r="T95" i="3"/>
  <c r="T86" i="3" s="1"/>
  <c r="T85" i="3" s="1"/>
  <c r="BK108" i="2"/>
  <c r="J108" i="2" s="1"/>
  <c r="J62" i="2" s="1"/>
  <c r="T136" i="2"/>
  <c r="R192" i="2"/>
  <c r="R207" i="2"/>
  <c r="R206" i="2" s="1"/>
  <c r="P229" i="2"/>
  <c r="P228" i="2" s="1"/>
  <c r="T268" i="2"/>
  <c r="P336" i="2"/>
  <c r="P334" i="2"/>
  <c r="P360" i="2"/>
  <c r="R374" i="2"/>
  <c r="R389" i="2"/>
  <c r="T406" i="2"/>
  <c r="P425" i="2"/>
  <c r="P454" i="2"/>
  <c r="T462" i="2"/>
  <c r="T461" i="2"/>
  <c r="R95" i="3"/>
  <c r="R86" i="3" s="1"/>
  <c r="R85" i="3" s="1"/>
  <c r="BK175" i="2"/>
  <c r="J175" i="2" s="1"/>
  <c r="J65" i="2" s="1"/>
  <c r="BK87" i="3"/>
  <c r="J87" i="3" s="1"/>
  <c r="J61" i="3" s="1"/>
  <c r="BK153" i="2"/>
  <c r="J153" i="2" s="1"/>
  <c r="J64" i="2" s="1"/>
  <c r="BK352" i="2"/>
  <c r="BK351" i="2" s="1"/>
  <c r="J351" i="2" s="1"/>
  <c r="J75" i="2" s="1"/>
  <c r="BK91" i="3"/>
  <c r="J91" i="3"/>
  <c r="J62" i="3"/>
  <c r="BK102" i="3"/>
  <c r="J102" i="3"/>
  <c r="J64" i="3" s="1"/>
  <c r="BK107" i="3"/>
  <c r="J107" i="3"/>
  <c r="J65" i="3" s="1"/>
  <c r="BK334" i="2"/>
  <c r="J334" i="2" s="1"/>
  <c r="J72" i="2" s="1"/>
  <c r="F55" i="3"/>
  <c r="E48" i="3"/>
  <c r="J55" i="3"/>
  <c r="J79" i="3"/>
  <c r="BE96" i="3"/>
  <c r="BE103" i="3"/>
  <c r="BE108" i="3"/>
  <c r="J352" i="2"/>
  <c r="J76" i="2"/>
  <c r="J54" i="3"/>
  <c r="BE99" i="3"/>
  <c r="BK206" i="2"/>
  <c r="J206" i="2" s="1"/>
  <c r="J67" i="2" s="1"/>
  <c r="BE88" i="3"/>
  <c r="BE92" i="3"/>
  <c r="E48" i="2"/>
  <c r="J101" i="2"/>
  <c r="BE126" i="2"/>
  <c r="BE131" i="2"/>
  <c r="BE154" i="2"/>
  <c r="BE193" i="2"/>
  <c r="BE201" i="2"/>
  <c r="BE208" i="2"/>
  <c r="BE212" i="2"/>
  <c r="BE236" i="2"/>
  <c r="BE246" i="2"/>
  <c r="BE250" i="2"/>
  <c r="BE253" i="2"/>
  <c r="BE262" i="2"/>
  <c r="BE298" i="2"/>
  <c r="BE315" i="2"/>
  <c r="BE345" i="2"/>
  <c r="BE375" i="2"/>
  <c r="BE394" i="2"/>
  <c r="BE421" i="2"/>
  <c r="BE426" i="2"/>
  <c r="BE438" i="2"/>
  <c r="BE447" i="2"/>
  <c r="BE451" i="2"/>
  <c r="BE471" i="2"/>
  <c r="BE476" i="2"/>
  <c r="F55" i="2"/>
  <c r="J102" i="2"/>
  <c r="BE122" i="2"/>
  <c r="BE160" i="2"/>
  <c r="BE168" i="2"/>
  <c r="BE176" i="2"/>
  <c r="BE182" i="2"/>
  <c r="BE281" i="2"/>
  <c r="BE285" i="2"/>
  <c r="BE293" i="2"/>
  <c r="BE303" i="2"/>
  <c r="BE330" i="2"/>
  <c r="BE341" i="2"/>
  <c r="BE353" i="2"/>
  <c r="BE390" i="2"/>
  <c r="BE413" i="2"/>
  <c r="BE417" i="2"/>
  <c r="BE429" i="2"/>
  <c r="BE444" i="2"/>
  <c r="BE458" i="2"/>
  <c r="BE109" i="2"/>
  <c r="BE116" i="2"/>
  <c r="BE147" i="2"/>
  <c r="BE240" i="2"/>
  <c r="BE257" i="2"/>
  <c r="BE265" i="2"/>
  <c r="BE269" i="2"/>
  <c r="BE273" i="2"/>
  <c r="BE309" i="2"/>
  <c r="BE319" i="2"/>
  <c r="BE337" i="2"/>
  <c r="BE381" i="2"/>
  <c r="J52" i="2"/>
  <c r="BE137" i="2"/>
  <c r="BE143" i="2"/>
  <c r="BE216" i="2"/>
  <c r="BE220" i="2"/>
  <c r="BE230" i="2"/>
  <c r="BE277" i="2"/>
  <c r="BE289" i="2"/>
  <c r="BE361" i="2"/>
  <c r="BE365" i="2"/>
  <c r="BE385" i="2"/>
  <c r="BE398" i="2"/>
  <c r="BE402" i="2"/>
  <c r="BE407" i="2"/>
  <c r="BE455" i="2"/>
  <c r="BE463" i="2"/>
  <c r="BE467" i="2"/>
  <c r="F37" i="2"/>
  <c r="BD55" i="1" s="1"/>
  <c r="F36" i="2"/>
  <c r="BC55" i="1" s="1"/>
  <c r="F36" i="3"/>
  <c r="BC56" i="1" s="1"/>
  <c r="F34" i="3"/>
  <c r="BA56" i="1"/>
  <c r="J34" i="2"/>
  <c r="AW55" i="1" s="1"/>
  <c r="J34" i="3"/>
  <c r="AW56" i="1" s="1"/>
  <c r="F35" i="2"/>
  <c r="BB55" i="1" s="1"/>
  <c r="F35" i="3"/>
  <c r="BB56" i="1" s="1"/>
  <c r="F34" i="2"/>
  <c r="BA55" i="1" s="1"/>
  <c r="F37" i="3"/>
  <c r="BD56" i="1"/>
  <c r="BK228" i="2" l="1"/>
  <c r="J228" i="2" s="1"/>
  <c r="J69" i="2" s="1"/>
  <c r="BK107" i="2"/>
  <c r="J107" i="2"/>
  <c r="J61" i="2"/>
  <c r="P359" i="2"/>
  <c r="R107" i="2"/>
  <c r="T228" i="2"/>
  <c r="R228" i="2"/>
  <c r="T107" i="2"/>
  <c r="T359" i="2"/>
  <c r="R359" i="2"/>
  <c r="P107" i="2"/>
  <c r="BK359" i="2"/>
  <c r="J359" i="2" s="1"/>
  <c r="J77" i="2" s="1"/>
  <c r="BK461" i="2"/>
  <c r="J461" i="2"/>
  <c r="J84" i="2"/>
  <c r="BK86" i="3"/>
  <c r="J86" i="3"/>
  <c r="J60" i="3"/>
  <c r="BK106" i="2"/>
  <c r="J106" i="2"/>
  <c r="J60" i="2" s="1"/>
  <c r="BD54" i="1"/>
  <c r="W33" i="1" s="1"/>
  <c r="F33" i="2"/>
  <c r="AZ55" i="1" s="1"/>
  <c r="J33" i="2"/>
  <c r="AV55" i="1" s="1"/>
  <c r="AT55" i="1" s="1"/>
  <c r="BC54" i="1"/>
  <c r="AY54" i="1" s="1"/>
  <c r="BB54" i="1"/>
  <c r="AX54" i="1"/>
  <c r="F33" i="3"/>
  <c r="AZ56" i="1" s="1"/>
  <c r="J33" i="3"/>
  <c r="AV56" i="1"/>
  <c r="AT56" i="1"/>
  <c r="BA54" i="1"/>
  <c r="W30" i="1" s="1"/>
  <c r="T106" i="2" l="1"/>
  <c r="T105" i="2"/>
  <c r="R106" i="2"/>
  <c r="R105" i="2"/>
  <c r="P106" i="2"/>
  <c r="P105" i="2"/>
  <c r="AU55" i="1"/>
  <c r="AU54" i="1" s="1"/>
  <c r="BK85" i="3"/>
  <c r="J85" i="3"/>
  <c r="J59" i="3"/>
  <c r="BK105" i="2"/>
  <c r="J105" i="2" s="1"/>
  <c r="J59" i="2" s="1"/>
  <c r="AZ54" i="1"/>
  <c r="AV54" i="1" s="1"/>
  <c r="AK29" i="1" s="1"/>
  <c r="W31" i="1"/>
  <c r="W32" i="1"/>
  <c r="AW54" i="1"/>
  <c r="AK30" i="1" s="1"/>
  <c r="AT54" i="1" l="1"/>
  <c r="J30" i="3"/>
  <c r="AG56" i="1"/>
  <c r="W29" i="1"/>
  <c r="J30" i="2"/>
  <c r="AG55" i="1"/>
  <c r="AG54" i="1"/>
  <c r="AK26" i="1" s="1"/>
  <c r="AK35" i="1" s="1"/>
  <c r="J39" i="3" l="1"/>
  <c r="AN54" i="1"/>
  <c r="AN55" i="1"/>
  <c r="J39" i="2"/>
  <c r="AN56" i="1"/>
</calcChain>
</file>

<file path=xl/sharedStrings.xml><?xml version="1.0" encoding="utf-8"?>
<sst xmlns="http://schemas.openxmlformats.org/spreadsheetml/2006/main" count="4568" uniqueCount="923">
  <si>
    <t>Export Komplet</t>
  </si>
  <si>
    <t>VZ</t>
  </si>
  <si>
    <t>2.0</t>
  </si>
  <si>
    <t>ZAMOK</t>
  </si>
  <si>
    <t>False</t>
  </si>
  <si>
    <t>{e5046802-32e5-4298-ab31-c83442204f70}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</si>
  <si>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</si>
  <si>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</si>
  <si>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</si>
  <si>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</si>
  <si>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</si>
  <si>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</si>
  <si>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</si>
  <si>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</si>
  <si>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2025/08/40/2D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</si>
  <si>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</si>
  <si>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</si>
  <si>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oplocení DsPS - 2. část</t>
  </si>
  <si>
    <t>KSO:</t>
  </si>
  <si>
    <t/>
  </si>
  <si>
    <t>CC-CZ:</t>
  </si>
  <si>
    <t>Místo:</t>
  </si>
  <si>
    <t xml:space="preserve"> </t>
  </si>
  <si>
    <t>Datum:</t>
  </si>
  <si>
    <t>2. 9. 2025</t>
  </si>
  <si>
    <t>Zadavatel:</t>
  </si>
  <si>
    <t>IČ:</t>
  </si>
  <si>
    <t>00266230</t>
  </si>
  <si>
    <t>Město Bílina, Břežánská 50/4, 418 01 Bílina</t>
  </si>
  <si>
    <t>DIČ:</t>
  </si>
  <si>
    <t>CZ00266230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</si>
  <si>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</si>
  <si>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</si>
  <si>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</si>
  <si>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</si>
  <si>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</si>
  <si>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</si>
  <si>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</si>
  <si>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</si>
  <si>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</si>
  <si>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</si>
  <si>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</si>
  <si>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</si>
  <si>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</si>
  <si>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</si>
  <si>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</si>
  <si>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</si>
  <si>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</si>
  <si>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</si>
  <si>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</si>
  <si>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</si>
  <si>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</si>
  <si>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</si>
  <si>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</si>
  <si>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</si>
  <si>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</si>
  <si>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</si>
  <si>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</si>
  <si>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</si>
  <si>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</si>
  <si>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</si>
  <si>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</si>
  <si>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</si>
  <si>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</si>
  <si>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</si>
  <si>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</si>
  <si>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</si>
  <si>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</si>
  <si>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</si>
  <si>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</si>
  <si>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</si>
  <si>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</si>
  <si>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</si>
  <si>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</si>
  <si>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</si>
  <si>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</si>
  <si>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</si>
  <si>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</si>
  <si>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</t>
  </si>
  <si>
    <t>STA</t>
  </si>
  <si>
    <t>{c012bf49-df7c-4672-9769-4c30ae33d77d}</t>
  </si>
  <si>
    <t>2</t>
  </si>
  <si>
    <t>VRN</t>
  </si>
  <si>
    <t>{59015160-9566-4d4e-bcd1-421940e22243}</t>
  </si>
  <si>
    <t>delka_oploceni_celk</t>
  </si>
  <si>
    <t>délka oplocení celkem</t>
  </si>
  <si>
    <t>mb</t>
  </si>
  <si>
    <t>138,7</t>
  </si>
  <si>
    <t>3</t>
  </si>
  <si>
    <t>deska_podhr_do_2</t>
  </si>
  <si>
    <t>deska podhrabová do 2 m</t>
  </si>
  <si>
    <t>ks</t>
  </si>
  <si>
    <t>4</t>
  </si>
  <si>
    <t>KRYCÍ LIST SOUPISU PRACÍ</t>
  </si>
  <si>
    <t>deska_podhr_kus</t>
  </si>
  <si>
    <t>deska podhrabová - pole 2,5 m</t>
  </si>
  <si>
    <t>25</t>
  </si>
  <si>
    <t>deska_podhrabova</t>
  </si>
  <si>
    <t>podhrabová deska - délka</t>
  </si>
  <si>
    <t>67,3</t>
  </si>
  <si>
    <t>oploceni_nove</t>
  </si>
  <si>
    <t>délka oplocení nové</t>
  </si>
  <si>
    <t>131,2</t>
  </si>
  <si>
    <t>oploceni_puvod</t>
  </si>
  <si>
    <t>délka oplocení původní</t>
  </si>
  <si>
    <t>129,9</t>
  </si>
  <si>
    <t>Objekt:</t>
  </si>
  <si>
    <t>sloup_puv</t>
  </si>
  <si>
    <t>sloupky stávající</t>
  </si>
  <si>
    <t>71</t>
  </si>
  <si>
    <t>1 - Stavební práce</t>
  </si>
  <si>
    <t>sloupky_nove_kotvene</t>
  </si>
  <si>
    <t>sloupky kotvené do betonu - pole 8</t>
  </si>
  <si>
    <t>sloupky_nove_zemni</t>
  </si>
  <si>
    <t>sloupky nové zabetonované</t>
  </si>
  <si>
    <t>62</t>
  </si>
  <si>
    <t>sloupky_vrata</t>
  </si>
  <si>
    <t>sloupky vrata - počet</t>
  </si>
  <si>
    <t>;ks</t>
  </si>
  <si>
    <t>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</si>
  <si>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</si>
  <si>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</si>
  <si>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</si>
  <si>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</si>
  <si>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</si>
  <si>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</si>
  <si>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</si>
  <si>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13 - Zemní práce - hloubené vykopávky</t>
  </si>
  <si>
    <t xml:space="preserve">      16 - Zemní práce - přemístění výkopku</t>
  </si>
  <si>
    <t xml:space="preserve">      17 - Konstrukce ze zemin</t>
  </si>
  <si>
    <t xml:space="preserve">      18 - Zemní práce - povrchové úpravy terénu</t>
  </si>
  <si>
    <t xml:space="preserve">    2 - Zakládání</t>
  </si>
  <si>
    <t xml:space="preserve">      27 - Zakládání - základy</t>
  </si>
  <si>
    <t xml:space="preserve">    3 - Svislé a kompletní konstrukce</t>
  </si>
  <si>
    <t xml:space="preserve">      33 - Sloupy a pilíře, rámové konstrukce</t>
  </si>
  <si>
    <t xml:space="preserve">      34 - Stěny a příčky</t>
  </si>
  <si>
    <t xml:space="preserve">    5 - Komunikace pozemní</t>
  </si>
  <si>
    <t xml:space="preserve">      56 - Podkladní vrstvy komunikací, letišť a ploch</t>
  </si>
  <si>
    <t xml:space="preserve">      59 - Kryty pozemních komunikací, letišť a ploch dlážděné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</si>
  <si>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</si>
  <si>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</si>
  <si>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</si>
  <si>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93 - Různé dokončovací konstrukce a práce inženýrských staveb</t>
  </si>
  <si>
    <t xml:space="preserve">      95 - Různé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</si>
  <si>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</si>
  <si>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</si>
  <si>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997 - Přesun sutě</t>
  </si>
  <si>
    <t xml:space="preserve">  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</si>
  <si>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</si>
  <si>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</si>
  <si>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</si>
  <si>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</si>
  <si>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</si>
  <si>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</si>
  <si>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</si>
  <si>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</si>
  <si>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</si>
  <si>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</si>
  <si>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</si>
  <si>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</si>
  <si>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</si>
  <si>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</si>
  <si>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</si>
  <si>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</si>
  <si>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</si>
  <si>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</si>
  <si>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</si>
  <si>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</si>
  <si>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</si>
  <si>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</si>
  <si>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</si>
  <si>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111211101</t>
  </si>
  <si>
    <t>Odstranění křovin a stromů průměru kmene do 100 mm i s kořeny sklonu terénu do 1:5 ručně</t>
  </si>
  <si>
    <t>m2</t>
  </si>
  <si>
    <t>CS ÚRS 2025 02</t>
  </si>
  <si>
    <t>1436194690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</si>
  <si>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</si>
  <si>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</si>
  <si>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</si>
  <si>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https://podminky.urs.cz/item/CS_URS_2025_02/111211101</t>
  </si>
  <si>
    <t>VV</t>
  </si>
  <si>
    <t>5*3*0,5</t>
  </si>
  <si>
    <t>2*2*0,5</t>
  </si>
  <si>
    <t>2*2</t>
  </si>
  <si>
    <t>Součet</t>
  </si>
  <si>
    <t>113106023</t>
  </si>
  <si>
    <t>Rozebrání dlažeb při překopech komunikací pro pěší ze zámkové dlažby ručně</t>
  </si>
  <si>
    <t>397590223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</si>
  <si>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</si>
  <si>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https://podminky.urs.cz/item/CS_URS_2025_02/113106023</t>
  </si>
  <si>
    <t>0,9*0,5*2</t>
  </si>
  <si>
    <t>1,8*0,5</t>
  </si>
  <si>
    <t>113107011</t>
  </si>
  <si>
    <t>Odstranění podkladu z kameniva těženého tl do 100 mm při překopech ručně</t>
  </si>
  <si>
    <t>-924091730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</si>
  <si>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</si>
  <si>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https://podminky.urs.cz/item/CS_URS_2025_02/113107011</t>
  </si>
  <si>
    <t>119003217</t>
  </si>
  <si>
    <t>Mobilní plotová zábrana vyplněná dráty výšky do 1,5 m pro zabezpečení výkopu zřízení</t>
  </si>
  <si>
    <t>m</t>
  </si>
  <si>
    <t>-1797055644</t>
  </si>
  <si>
    <t>Pomocné konstrukce při zabezpečení výkopu svislé ocelové mobilní oplocení, výšky do 1,5 m panely vyplněné dráty zřízení</t>
  </si>
  <si>
    <t>https://podminky.urs.cz/item/CS_URS_2025_02/119003217</t>
  </si>
  <si>
    <t>50% z délky oplocení</t>
  </si>
  <si>
    <t>delka_oploceni_celk*0,5</t>
  </si>
  <si>
    <t>5</t>
  </si>
  <si>
    <t>119003228</t>
  </si>
  <si>
    <t>Mobilní plotová zábrana vyplněná dráty výšky přes 1,5 do 2,2 m pro zabezpečení výkopu odstranění</t>
  </si>
  <si>
    <t>-529191189</t>
  </si>
  <si>
    <t>Pomocné konstrukce při zabezpečení výkopu svislé ocelové mobilní oplocení, výšky přes 1,5 do 2,2 m panely vyplněné dráty odstranění</t>
  </si>
  <si>
    <t>https://podminky.urs.cz/item/CS_URS_2025_02/119003228</t>
  </si>
  <si>
    <t>13</t>
  </si>
  <si>
    <t>Zemní práce - hloubené vykopávky</t>
  </si>
  <si>
    <t>6</t>
  </si>
  <si>
    <t>131111333</t>
  </si>
  <si>
    <t>Vrtání jamek pro plotové sloupky D přes 200 do 300 mm ručně s motorovým vrtákem</t>
  </si>
  <si>
    <t>-658140126</t>
  </si>
  <si>
    <t>Vrtání jamek ručním motorovým vrtákem průměru přes 200 do 300 mm</t>
  </si>
  <si>
    <t>https://podminky.urs.cz/item/CS_URS_2025_02/131111333</t>
  </si>
  <si>
    <t>sloupky_nove_zemni*0,6</t>
  </si>
  <si>
    <t>sloupky_vrata*0,6</t>
  </si>
  <si>
    <t>7</t>
  </si>
  <si>
    <t>132112131</t>
  </si>
  <si>
    <t>Hloubení nezapažených rýh šířky do 800 mm v soudržných horninách třídy těžitelnosti I skupiny 1 a 2 ručně</t>
  </si>
  <si>
    <t>m3</t>
  </si>
  <si>
    <t>2069838823</t>
  </si>
  <si>
    <t>Hloubení nezapažených rýh šířky do 800 mm ručně s urovnáním dna do předepsaného profilu a spádu v hornině třídy těžitelnosti I skupiny 1 a 2 soudržných</t>
  </si>
  <si>
    <t>https://podminky.urs.cz/item/CS_URS_2025_02/132112131</t>
  </si>
  <si>
    <t>deska_podhrabova*0,15*0,1</t>
  </si>
  <si>
    <t>132212132</t>
  </si>
  <si>
    <t>Hloubení nezapažených rýh šířky do 800 mm v nesoudržných horninách třídy těžitelnosti I skupiny 3 ručně</t>
  </si>
  <si>
    <t>-225910584</t>
  </si>
  <si>
    <t>Hloubení nezapažených rýh šířky do 800 mm ručně s urovnáním dna do předepsaného profilu a spádu v hornině třídy těžitelnosti I skupiny 3 nesoudržných</t>
  </si>
  <si>
    <t>https://podminky.urs.cz/item/CS_URS_2025_02/132212132</t>
  </si>
  <si>
    <t>2,6*0,4*0,6</t>
  </si>
  <si>
    <t>2,6*0,4*0,75/2</t>
  </si>
  <si>
    <t>16</t>
  </si>
  <si>
    <t>Zemní práce - přemístění výkopku</t>
  </si>
  <si>
    <t>9</t>
  </si>
  <si>
    <t>162211311</t>
  </si>
  <si>
    <t>Vodorovné přemístění výkopku z horniny třídy těžitelnosti I skupiny 1 až 3 stavebním kolečkem do 10 m</t>
  </si>
  <si>
    <t>1294312849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</si>
  <si>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</si>
  <si>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</si>
  <si>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42*3,14*0,15*0,15*0,6</t>
  </si>
  <si>
    <t>1,01</t>
  </si>
  <si>
    <t>1,014</t>
  </si>
  <si>
    <t>10</t>
  </si>
  <si>
    <t>162211319</t>
  </si>
  <si>
    <t>Příplatek k vodorovnému přemístění výkopku z horniny třídy těžitelnosti I skupiny 1 až 3 stavebním kolečkem za každých dalších 10 m</t>
  </si>
  <si>
    <t>477780786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</si>
  <si>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</si>
  <si>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</si>
  <si>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3,804*3 'Přepočtené koeficientem množství</t>
  </si>
  <si>
    <t>162301501</t>
  </si>
  <si>
    <t>Vodorovné přemístění křovin do 5 km D kmene do 100 mm</t>
  </si>
  <si>
    <t>CS ÚRS 2025 01</t>
  </si>
  <si>
    <t>240665173</t>
  </si>
  <si>
    <t>Vodorovné přemístění smýcených křovin do průměru kmene 100 mm na vzdálenost do 5 000 m</t>
  </si>
  <si>
    <t>https://podminky.urs.cz/item/CS_URS_2025_01/162301501</t>
  </si>
  <si>
    <t>17</t>
  </si>
  <si>
    <t>Konstrukce ze zemin</t>
  </si>
  <si>
    <t>997013811</t>
  </si>
  <si>
    <t>Poplatek za uložení na skládce (skládkovné) stavebního odpadu dřevěného kód odpadu 17 02 01</t>
  </si>
  <si>
    <t>t</t>
  </si>
  <si>
    <t>-818580086</t>
  </si>
  <si>
    <t>Poplatek za uložení stavebního odpadu na skládce (skládkovné) dřevěného zatříděného do Katalogu odpadů pod kódem 17 02 01</t>
  </si>
  <si>
    <t>https://podminky.urs.cz/item/CS_URS_2025_01/997013811</t>
  </si>
  <si>
    <t>dřevohmota</t>
  </si>
  <si>
    <t>13,50*0,025</t>
  </si>
  <si>
    <t>0,338*0,6 'Přepočtené koeficientem množství</t>
  </si>
  <si>
    <t>174111101</t>
  </si>
  <si>
    <t>Zásyp jam, šachet rýh nebo kolem objektů sypaninou se zhutněním ručně</t>
  </si>
  <si>
    <t>880634934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</si>
  <si>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</si>
  <si>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</si>
  <si>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zásyp jam původních sloupků v terénu</t>
  </si>
  <si>
    <t>(sloup_puv-7)*0,6*3,14*0,15*0,15</t>
  </si>
  <si>
    <t>vrata</t>
  </si>
  <si>
    <t>(2+2+2+2)*0,6*3,14*0,15*0,15</t>
  </si>
  <si>
    <t>zásyp jam po odstraněných dřevinách</t>
  </si>
  <si>
    <t>0,752</t>
  </si>
  <si>
    <t>18</t>
  </si>
  <si>
    <t>Zemní práce - povrchové úpravy terénu</t>
  </si>
  <si>
    <t>14</t>
  </si>
  <si>
    <t>181111111</t>
  </si>
  <si>
    <t>Plošná úprava terénu do 500 m2 zemina skupiny 1 až 4 nerovnosti přes 50 do 100 mm v rovinně a svahu do 1:5</t>
  </si>
  <si>
    <t>1380967326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</si>
  <si>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</si>
  <si>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https://podminky.urs.cz/item/CS_URS_2025_02/181111111</t>
  </si>
  <si>
    <t>plocha po zásypu jam po náletových dřevinách</t>
  </si>
  <si>
    <t>15</t>
  </si>
  <si>
    <t>181912112</t>
  </si>
  <si>
    <t>Úprava pláně v hornině třídy těžitelnosti I skupiny 3 se zhutněním ručně</t>
  </si>
  <si>
    <t>-556785262</t>
  </si>
  <si>
    <t>Úprava pláně vyrovnáním výškových rozdílů ručně v hornině třídy těžitelnosti I skupiny 3 se zhutněním</t>
  </si>
  <si>
    <t>https://podminky.urs.cz/item/CS_URS_2025_02/181912112</t>
  </si>
  <si>
    <t>plocha zákl. zdi</t>
  </si>
  <si>
    <t>2,6*0,4</t>
  </si>
  <si>
    <t>Zakládání</t>
  </si>
  <si>
    <t>27</t>
  </si>
  <si>
    <t>Zakládání - základy</t>
  </si>
  <si>
    <t>271572211</t>
  </si>
  <si>
    <t>Podsyp pod základové konstrukce se zhutněním z netříděného štěrkopísku</t>
  </si>
  <si>
    <t>1711764406</t>
  </si>
  <si>
    <t>Podsyp pod základové konstrukce se zhutněním a urovnáním povrchu ze štěrkopísku netříděného</t>
  </si>
  <si>
    <t>https://podminky.urs.cz/item/CS_URS_2025_02/271572211</t>
  </si>
  <si>
    <t>42*3,14*0,15*0,15*0,05</t>
  </si>
  <si>
    <t>273313511</t>
  </si>
  <si>
    <t>Základové desky z betonu tř. C 12/15</t>
  </si>
  <si>
    <t>-1235415688</t>
  </si>
  <si>
    <t>Základy z betonu prostého desky z betonu kamenem neprokládaného tř. C 12/15</t>
  </si>
  <si>
    <t>https://podminky.urs.cz/item/CS_URS_2025_02/273313511</t>
  </si>
  <si>
    <t>2,6*0,4*0,1</t>
  </si>
  <si>
    <t>279113144</t>
  </si>
  <si>
    <t>Základová zeď tl přes 250 do 300 mm z tvárnic ztraceného bednění včetně výplně z betonu tř. C 20/25</t>
  </si>
  <si>
    <t>-1223949917</t>
  </si>
  <si>
    <t>Základové zdi z tvárnic ztraceného bednění včetně výplně z betonu bez zvláštních nároků na vliv prostředí třídy C 20/25, tloušťky zdiva přes 250 do 300 mm</t>
  </si>
  <si>
    <t>https://podminky.urs.cz/item/CS_URS_2025_02/279113144</t>
  </si>
  <si>
    <t>2,5*6*0,25</t>
  </si>
  <si>
    <t>19</t>
  </si>
  <si>
    <t>279361821</t>
  </si>
  <si>
    <t>Výztuž základových zdí nosných betonářskou ocelí 10 505</t>
  </si>
  <si>
    <t>1478011129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</si>
  <si>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</si>
  <si>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https://podminky.urs.cz/item/CS_URS_2025_02/279361821</t>
  </si>
  <si>
    <t>ocel prům. 10</t>
  </si>
  <si>
    <t>3*2*0,617/1000</t>
  </si>
  <si>
    <t>8*2*0,617/1000</t>
  </si>
  <si>
    <t>0,014*1,02 'Přepočtené koeficientem množství</t>
  </si>
  <si>
    <t>Svislé a kompletní konstrukce</t>
  </si>
  <si>
    <t>33</t>
  </si>
  <si>
    <t>Sloupy a pilíře, rámové konstrukce</t>
  </si>
  <si>
    <t>20</t>
  </si>
  <si>
    <t>338171123</t>
  </si>
  <si>
    <t>Osazování sloupků a vzpěr plotových ocelových v přes 2 do 2,6 m se zabetonováním</t>
  </si>
  <si>
    <t>kus</t>
  </si>
  <si>
    <t>1682103632</t>
  </si>
  <si>
    <t>Montáž sloupků a vzpěr plotových ocelových trubkových nebo profilovaných výšky přes 2 do 2,6 m se zabetonováním do 0,08 m3 do připravených jamek</t>
  </si>
  <si>
    <t>https://podminky.urs.cz/item/CS_URS_2025_02/338171123</t>
  </si>
  <si>
    <t>338171115</t>
  </si>
  <si>
    <t>Osazování sloupků a vzpěr plotových ocelových v do 2 m ukotvením k pevnému podkladu</t>
  </si>
  <si>
    <t>-467721903</t>
  </si>
  <si>
    <t>Montáž sloupků a vzpěr plotových ocelových trubkových nebo profilovaných výšky do 2 m ukotvením k pevnému podkladu</t>
  </si>
  <si>
    <t>https://podminky.urs.cz/item/CS_URS_2025_02/338171115</t>
  </si>
  <si>
    <t>M</t>
  </si>
  <si>
    <t>55342153.1</t>
  </si>
  <si>
    <t>plotový sloupek pro svařované panely profilovaný 50x70mm dl 2,5-3,0m povrchová úprava Pz a komaxit</t>
  </si>
  <si>
    <t>-1128058695</t>
  </si>
  <si>
    <t>70</t>
  </si>
  <si>
    <t>23</t>
  </si>
  <si>
    <t>55342154.1</t>
  </si>
  <si>
    <t>plotový sloupek pro svařované panely profilovaný 50x70mm dl 3,0-3,5m povrchová úprava Pz a komaxit</t>
  </si>
  <si>
    <t>1563687589</t>
  </si>
  <si>
    <t>plotová zídka</t>
  </si>
  <si>
    <t>24</t>
  </si>
  <si>
    <t>55342163.1</t>
  </si>
  <si>
    <t>nasazovací patka pod sloupek pro svařované panely profilovaný 50x70mm</t>
  </si>
  <si>
    <t>641279037</t>
  </si>
  <si>
    <t>30909147</t>
  </si>
  <si>
    <t>šroub samovrtný šestihranný TEX DIN 7504-K ZB 6,3x38mm</t>
  </si>
  <si>
    <t>100 kus</t>
  </si>
  <si>
    <t>-1159174289</t>
  </si>
  <si>
    <t>2*2*2</t>
  </si>
  <si>
    <t>8*0,01 'Přepočtené koeficientem množství</t>
  </si>
  <si>
    <t>26</t>
  </si>
  <si>
    <t>15619210.1</t>
  </si>
  <si>
    <t>krytka sloupku plastová 38/58 mm</t>
  </si>
  <si>
    <t>-265897937</t>
  </si>
  <si>
    <t>59231514.1</t>
  </si>
  <si>
    <t>Příchytka plotového panelu na sloupek 70x50 průběžná</t>
  </si>
  <si>
    <t>172691944</t>
  </si>
  <si>
    <t>46*4</t>
  </si>
  <si>
    <t>28</t>
  </si>
  <si>
    <t>59231513.1</t>
  </si>
  <si>
    <t>Příchytka plotového panelu na sloupek 70x50 rohová, koncová</t>
  </si>
  <si>
    <t>975595303</t>
  </si>
  <si>
    <t>9*4</t>
  </si>
  <si>
    <t>34</t>
  </si>
  <si>
    <t>Stěny a příčky</t>
  </si>
  <si>
    <t>29</t>
  </si>
  <si>
    <t>348101210</t>
  </si>
  <si>
    <t>Osazení vrat nebo vrátek k oplocení na ocelové sloupky pl do 2 m2</t>
  </si>
  <si>
    <t>688266292</t>
  </si>
  <si>
    <t>Osazení vrat nebo vrátek k oplocení na sloupky ocelové, plochy jednotlivě do 2 m2</t>
  </si>
  <si>
    <t>https://podminky.urs.cz/item/CS_URS_2025_02/348101210</t>
  </si>
  <si>
    <t>30</t>
  </si>
  <si>
    <t>55342334</t>
  </si>
  <si>
    <t>branka plotová jednokřídlá Pz s PVC vrstvou 1000x1730mm</t>
  </si>
  <si>
    <t>-828719265</t>
  </si>
  <si>
    <t>P</t>
  </si>
  <si>
    <t>Poznámka k položce:_x000D_
Příslušenství: stavitelné panty, klika, zámek, 3 klíče, zajišťovací kolík</t>
  </si>
  <si>
    <t>31</t>
  </si>
  <si>
    <t>348101230</t>
  </si>
  <si>
    <t>Osazení vrat nebo vrátek k oplocení na ocelové sloupky pl přes 4 do 6 m2</t>
  </si>
  <si>
    <t>732742512</t>
  </si>
  <si>
    <t>Osazení vrat nebo vrátek k oplocení na sloupky ocelové, plochy jednotlivě přes 4 do 6 m2</t>
  </si>
  <si>
    <t>https://podminky.urs.cz/item/CS_URS_2025_02/348101230</t>
  </si>
  <si>
    <t>32</t>
  </si>
  <si>
    <t>55342362.0</t>
  </si>
  <si>
    <t>brána plotová dvoukřídlá Pz s PVC vrstvou 3000x1730mm</t>
  </si>
  <si>
    <t>2007495453</t>
  </si>
  <si>
    <t>348121211</t>
  </si>
  <si>
    <t>Osazení podhrabových desek dl do 2 m na ocelové plotové sloupky</t>
  </si>
  <si>
    <t>-679645239</t>
  </si>
  <si>
    <t>Osazení podhrabových desek na ocelové sloupky, délky desek do 2 m</t>
  </si>
  <si>
    <t>https://podminky.urs.cz/item/CS_URS_2025_02/348121211</t>
  </si>
  <si>
    <t>348121221</t>
  </si>
  <si>
    <t>Osazení podhrabových desek dl přes 2 do 3 m na ocelové plotové sloupky</t>
  </si>
  <si>
    <t>-1119622418</t>
  </si>
  <si>
    <t>Osazení podhrabových desek na ocelové sloupky, délky desek přes 2 do 3 m</t>
  </si>
  <si>
    <t>https://podminky.urs.cz/item/CS_URS_2025_02/348121221</t>
  </si>
  <si>
    <t>35</t>
  </si>
  <si>
    <t>59232543.1</t>
  </si>
  <si>
    <t>betonová podhrabová deska 2500x300x35mm se zámkem 15mm na ukotvení sloupků profilovaných 70x50mm</t>
  </si>
  <si>
    <t>-1233135685</t>
  </si>
  <si>
    <t>36</t>
  </si>
  <si>
    <t>59232548</t>
  </si>
  <si>
    <t>držák podhrabové desky typ H pro sloupek D 40-50mm výšky 300mm průběžný povrchová úprava žárový zinek</t>
  </si>
  <si>
    <t>1564244999</t>
  </si>
  <si>
    <t>37</t>
  </si>
  <si>
    <t>59232550</t>
  </si>
  <si>
    <t>držák podhrabové desky typ U výšky 300mm koncový povrchová úprava žárový zinek</t>
  </si>
  <si>
    <t>-85546865</t>
  </si>
  <si>
    <t>2+2</t>
  </si>
  <si>
    <t>38</t>
  </si>
  <si>
    <t>30909100</t>
  </si>
  <si>
    <t>šroub samovrtný do ocelového plechu, dřeva a deskových materiálů s korozní odolností 15 cyklů šestihranná hlava, D 4,8x35mm</t>
  </si>
  <si>
    <t>1405455516</t>
  </si>
  <si>
    <t>22*4</t>
  </si>
  <si>
    <t>14*2</t>
  </si>
  <si>
    <t>116*0,01 'Přepočtené koeficientem množství</t>
  </si>
  <si>
    <t>39</t>
  </si>
  <si>
    <t>348171146</t>
  </si>
  <si>
    <t>Montáž panelového svařovaného oplocení v přes 1,5 do 2,0 m</t>
  </si>
  <si>
    <t>-1309401915</t>
  </si>
  <si>
    <t>Montáž oplocení z dílců kovových panelových svařovaných, na ocelové profilované sloupky, výšky přes 1,5 do 2,0 m</t>
  </si>
  <si>
    <t>https://podminky.urs.cz/item/CS_URS_2025_02/348171146</t>
  </si>
  <si>
    <t>40</t>
  </si>
  <si>
    <t>55342422</t>
  </si>
  <si>
    <t>plotový panel svařovaný v 1,5-2,0m š do 2,5m průměru drátu 6mm oka 50x200mm s dvojitým horizontálním drátem 8mm povrchová úprava PZ komaxit</t>
  </si>
  <si>
    <t>493929279</t>
  </si>
  <si>
    <t>(1+0,9+1,8+0,9+1,0+0,5+1,8+1,6+0,9+1,8)/2,5+0,52+0,6</t>
  </si>
  <si>
    <t>41</t>
  </si>
  <si>
    <t>348272613</t>
  </si>
  <si>
    <t>Plotová stříška pro zeď tl 195 mm z tvarovek broušených přírodních</t>
  </si>
  <si>
    <t>181521430</t>
  </si>
  <si>
    <t>Ploty z tvárnic betonových plotová stříška lepená mrazuvzdorným lepidlem z tvarovek broušených, plochých přírodních, tloušťka zdiva 195 mm</t>
  </si>
  <si>
    <t>https://podminky.urs.cz/item/CS_URS_2025_02/348272613</t>
  </si>
  <si>
    <t>2,6</t>
  </si>
  <si>
    <t>Komunikace pozemní</t>
  </si>
  <si>
    <t>56</t>
  </si>
  <si>
    <t>Podkladní vrstvy komunikací, letišť a ploch</t>
  </si>
  <si>
    <t>59</t>
  </si>
  <si>
    <t>Kryty pozemních komunikací, letišť a ploch dlážděné</t>
  </si>
  <si>
    <t>42</t>
  </si>
  <si>
    <t>564811111</t>
  </si>
  <si>
    <t>Podklad ze štěrkodrtě ŠD plochy přes 100 m2 tl 50 mm</t>
  </si>
  <si>
    <t>-2094240488</t>
  </si>
  <si>
    <t>Podklad ze štěrkodrti ŠD s rozprostřením a zhutněním plochy přes 100 m2, po zhutnění tl. 50 mm</t>
  </si>
  <si>
    <t>https://podminky.urs.cz/item/CS_URS_2025_02/564811111</t>
  </si>
  <si>
    <t>1,8</t>
  </si>
  <si>
    <t>43</t>
  </si>
  <si>
    <t>564831011</t>
  </si>
  <si>
    <t>Podklad ze štěrkodrtě ŠD plochy do 100 m2 tl 100 mm</t>
  </si>
  <si>
    <t>1059688174</t>
  </si>
  <si>
    <t>Podklad ze štěrkodrti ŠD s rozprostřením a zhutněním plochy jednotlivě do 100 m2, po zhutnění tl. 100 mm</t>
  </si>
  <si>
    <t>https://podminky.urs.cz/item/CS_URS_2025_02/564831011</t>
  </si>
  <si>
    <t>44</t>
  </si>
  <si>
    <t>596212210</t>
  </si>
  <si>
    <t>Kladení zámkové dlažby pozemních komunikací ručně tl 80 mm skupiny A pl do 50 m2</t>
  </si>
  <si>
    <t>116718372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</si>
  <si>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</si>
  <si>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</si>
  <si>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Úpravy povrchů, podlahy a osazování výplní</t>
  </si>
  <si>
    <t>Úprava povrchů vnějších</t>
  </si>
  <si>
    <t>45</t>
  </si>
  <si>
    <t>629991001</t>
  </si>
  <si>
    <t>Zakrytí podélných ploch fólií volně položenou</t>
  </si>
  <si>
    <t>1466407369</t>
  </si>
  <si>
    <t>Zakrytí vnějších ploch před znečištěním včetně pozdějšího odkrytí ploch podélných rovných (např. chodníků) fólií položenou volně</t>
  </si>
  <si>
    <t>https://podminky.urs.cz/item/CS_URS_2025_02/629991001</t>
  </si>
  <si>
    <t>3*0,9*1</t>
  </si>
  <si>
    <t>1,8*1</t>
  </si>
  <si>
    <t>Ostatní konstrukce a práce, bourání</t>
  </si>
  <si>
    <t>93</t>
  </si>
  <si>
    <t>Různé dokončovací konstrukce a práce inženýrských staveb</t>
  </si>
  <si>
    <t>46</t>
  </si>
  <si>
    <t>931994141</t>
  </si>
  <si>
    <t>Těsnění pracovní spáry betonové konstrukce polyuretanovým tmelem do pl 1,5 cm2</t>
  </si>
  <si>
    <t>-548371983</t>
  </si>
  <si>
    <t>Těsnění spáry betonové konstrukce pásy, profily, tmely tmelem polyuretanovým spáry pracovní do 1,5 cm2</t>
  </si>
  <si>
    <t>https://podminky.urs.cz/item/CS_URS_2025_02/931994141</t>
  </si>
  <si>
    <t>47</t>
  </si>
  <si>
    <t>939291012</t>
  </si>
  <si>
    <t>Obetonování konstrukcí pozemních komunikací z betonu prostého tř. C 16/20</t>
  </si>
  <si>
    <t>-480198634</t>
  </si>
  <si>
    <t>Obetonování konstrukcí pozemních komunikací z betonu prostého bez zvláštních nároků na prostředí tř. C 16/20</t>
  </si>
  <si>
    <t>https://podminky.urs.cz/item/CS_URS_2025_02/939291012</t>
  </si>
  <si>
    <t>sloupky v terénu</t>
  </si>
  <si>
    <t>25*3,14*0,15*0,15*0,1</t>
  </si>
  <si>
    <t>2*3,14*0,15*0,15*0,1</t>
  </si>
  <si>
    <t>patka vrata</t>
  </si>
  <si>
    <t>0,4*0,4*0,5</t>
  </si>
  <si>
    <t>95</t>
  </si>
  <si>
    <t>Různé dokončovací konstrukce a práce pozemních staveb</t>
  </si>
  <si>
    <t>48</t>
  </si>
  <si>
    <t>952902121</t>
  </si>
  <si>
    <t>Čištění budov zametení drsných podlah</t>
  </si>
  <si>
    <t>-84280015</t>
  </si>
  <si>
    <t>Čištění budov při provádění oprav a udržovacích prací podlah drsných nebo chodníků zametením</t>
  </si>
  <si>
    <t>https://podminky.urs.cz/item/CS_URS_2025_02/952902121</t>
  </si>
  <si>
    <t>49</t>
  </si>
  <si>
    <t>953961115</t>
  </si>
  <si>
    <t>Kotva chemickým tmelem M 20 hl 170 mm do betonu, ŽB nebo kamene s vyvrtáním otvoru</t>
  </si>
  <si>
    <t>-1044231344</t>
  </si>
  <si>
    <t>Kotva chemická s vyvrtáním otvoru do betonu, železobetonu nebo tvrdého kamene tmel, velikost M 20, hloubka 170 mm</t>
  </si>
  <si>
    <t>https://podminky.urs.cz/item/CS_URS_2025_02/953961115</t>
  </si>
  <si>
    <t>sloupky_nove_kotvene*4</t>
  </si>
  <si>
    <t>50</t>
  </si>
  <si>
    <t>953965141</t>
  </si>
  <si>
    <t>Kotevní šroub pro chemické kotvy M 20 dl 240 mm</t>
  </si>
  <si>
    <t>-406410132</t>
  </si>
  <si>
    <t>Kotva chemická s vyvrtáním otvoru kotevní šrouby pro chemické kotvy, velikost M 20, délka 240 mm</t>
  </si>
  <si>
    <t>https://podminky.urs.cz/item/CS_URS_2025_02/953965141</t>
  </si>
  <si>
    <t>96</t>
  </si>
  <si>
    <t>Bourání konstrukcí</t>
  </si>
  <si>
    <t>51</t>
  </si>
  <si>
    <t>966071711</t>
  </si>
  <si>
    <t>Bourání sloupků a vzpěr plotových ocelových do 2,5 m zabetonovaných</t>
  </si>
  <si>
    <t>1896757731</t>
  </si>
  <si>
    <t>Bourání plotových sloupků a vzpěr ocelových trubkových nebo profilovaných výšky do 2,50 m zabetonovaných</t>
  </si>
  <si>
    <t>https://podminky.urs.cz/item/CS_URS_2025_02/966071711</t>
  </si>
  <si>
    <t>52</t>
  </si>
  <si>
    <t>966071822</t>
  </si>
  <si>
    <t>Rozebrání oplocení z drátěného pletiva se čtvercovými oky v přes 1,6 do 2,0 m</t>
  </si>
  <si>
    <t>973527690</t>
  </si>
  <si>
    <t>Rozebrání oplocení z pletiva drátěného se čtvercovými oky, výšky přes 1,6 do 2,0 m</t>
  </si>
  <si>
    <t>https://podminky.urs.cz/item/CS_URS_2025_02/966071822</t>
  </si>
  <si>
    <t>53</t>
  </si>
  <si>
    <t>966073810</t>
  </si>
  <si>
    <t>Rozebrání vrat a vrátek k oplocení pl do 2 m2</t>
  </si>
  <si>
    <t>-1063299148</t>
  </si>
  <si>
    <t>Rozebrání vrat a vrátek k oplocení plochy jednotlivě do 2 m2</t>
  </si>
  <si>
    <t>https://podminky.urs.cz/item/CS_URS_2025_02/966073810</t>
  </si>
  <si>
    <t>54</t>
  </si>
  <si>
    <t>966073811</t>
  </si>
  <si>
    <t>Rozebrání vrat a vrátek k oplocení pl přes 2 do 6 m2</t>
  </si>
  <si>
    <t>-1471752030</t>
  </si>
  <si>
    <t>Rozebrání vrat a vrátek k oplocení plochy jednotlivě přes 2 do 6 m2</t>
  </si>
  <si>
    <t>https://podminky.urs.cz/item/CS_URS_2025_02/966073811</t>
  </si>
  <si>
    <t>97</t>
  </si>
  <si>
    <t>Prorážení otvorů a ostatní bourací práce</t>
  </si>
  <si>
    <t>55</t>
  </si>
  <si>
    <t>977171311</t>
  </si>
  <si>
    <t>Vrty do kovových trubek průměru do 5 mm tloušťky do 5 mm</t>
  </si>
  <si>
    <t>-1907375438</t>
  </si>
  <si>
    <t>Vrty do kovových trubek na staveništi průměru do 5 mm tloušťky stěny do 5 mm</t>
  </si>
  <si>
    <t>https://podminky.urs.cz/item/CS_URS_2025_02/977171311</t>
  </si>
  <si>
    <t>977211111</t>
  </si>
  <si>
    <t>Řezání stěnovou pilou betonových nebo ŽB kcí s výztuží průměru do 16 mm hl do 200 mm</t>
  </si>
  <si>
    <t>-1639096464</t>
  </si>
  <si>
    <t>Řezání konstrukcí stěnovou pilou betonových nebo železobetonových průměru řezané výztuže do 16 mm hloubka řezu do 200 mm</t>
  </si>
  <si>
    <t>https://podminky.urs.cz/item/CS_URS_2025_02/977211111</t>
  </si>
  <si>
    <t>7*0,25</t>
  </si>
  <si>
    <t>57</t>
  </si>
  <si>
    <t>977271110</t>
  </si>
  <si>
    <t>Řezání ocelových profilů na staveništi úhlovou bruskou průřezu do 200 mm2</t>
  </si>
  <si>
    <t>1858772149</t>
  </si>
  <si>
    <t>https://podminky.urs.cz/item/CS_URS_2025_01/977271110</t>
  </si>
  <si>
    <t>72/2</t>
  </si>
  <si>
    <t>58</t>
  </si>
  <si>
    <t>979051121</t>
  </si>
  <si>
    <t>Očištění zámkových dlaždic se spárováním z kameniva těženého při překopech inženýrských sítí</t>
  </si>
  <si>
    <t>-1374935734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</si>
  <si>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</si>
  <si>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https://podminky.urs.cz/item/CS_URS_2025_02/979051121</t>
  </si>
  <si>
    <t>997</t>
  </si>
  <si>
    <t>Přesun sutě</t>
  </si>
  <si>
    <t>997006012</t>
  </si>
  <si>
    <t>Ruční třídění stavebního odpadu</t>
  </si>
  <si>
    <t>-2095269815</t>
  </si>
  <si>
    <t>Úprava stavebního odpadu třídění ruční</t>
  </si>
  <si>
    <t>https://podminky.urs.cz/item/CS_URS_2025_02/997006012</t>
  </si>
  <si>
    <t>60</t>
  </si>
  <si>
    <t>997013808</t>
  </si>
  <si>
    <t>Poplatek za uložení na skládce (skládkovné) železo a ocel kod odpadu 20 01 40</t>
  </si>
  <si>
    <t>-809355710</t>
  </si>
  <si>
    <t>výzisk ve prospěch investora</t>
  </si>
  <si>
    <t>20 01 40 05 - Železo a ocel vč. 17 04 05</t>
  </si>
  <si>
    <t>zámeč. prvky</t>
  </si>
  <si>
    <t>-0,322</t>
  </si>
  <si>
    <t>-0,768</t>
  </si>
  <si>
    <t>-0,21</t>
  </si>
  <si>
    <t>61</t>
  </si>
  <si>
    <t>997013871</t>
  </si>
  <si>
    <t>Poplatek za uložení stavebního odpadu na recyklační skládce (skládkovné) směsného stavebního a demoličního kód odpadu 17 09 04</t>
  </si>
  <si>
    <t>-211859025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</si>
  <si>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</si>
  <si>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</si>
  <si>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13,807</t>
  </si>
  <si>
    <t>-1,3</t>
  </si>
  <si>
    <t>997231111</t>
  </si>
  <si>
    <t>Vodorovná doprava suti a vybouraných hmot do 1 km</t>
  </si>
  <si>
    <t>230785762</t>
  </si>
  <si>
    <t>Vodorovná doprava suti a vybouraných hmot s vyložením a hrubým urovnáním na vzdálenost do 1 km</t>
  </si>
  <si>
    <t>https://podminky.urs.cz/item/CS_URS_2025_02/997231111</t>
  </si>
  <si>
    <t>63</t>
  </si>
  <si>
    <t>997231119</t>
  </si>
  <si>
    <t>Příplatek ZKD 1 km vodorovné dopravy suti a vybouraných hmot</t>
  </si>
  <si>
    <t>-792198775</t>
  </si>
  <si>
    <t>Vodorovná doprava suti a vybouraných hmot s vyložením a hrubým urovnáním na vzdálenost Příplatek k cenám za každý další započatý 1 km</t>
  </si>
  <si>
    <t>https://podminky.urs.cz/item/CS_URS_2025_02/997231119</t>
  </si>
  <si>
    <t>13,807*21 'Přepočtené koeficientem množství</t>
  </si>
  <si>
    <t>64</t>
  </si>
  <si>
    <t>997231511</t>
  </si>
  <si>
    <t>Nakládání, překládání nebo manipulace se sutí a vybouranými hmotami</t>
  </si>
  <si>
    <t>-757425115</t>
  </si>
  <si>
    <t>Vodorovná doprava suti a vybouraných hmot s vyložením a hrubým urovnáním nakládání nebo překládání na dopravní prostředek při vodorovné dopravě suti a vybouraných hmot</t>
  </si>
  <si>
    <t>https://podminky.urs.cz/item/CS_URS_2025_02/997231511</t>
  </si>
  <si>
    <t>998</t>
  </si>
  <si>
    <t>Přesun hmot</t>
  </si>
  <si>
    <t>65</t>
  </si>
  <si>
    <t>998232110</t>
  </si>
  <si>
    <t>Přesun hmot pro oplocení zděné z cihel nebo tvárnic v do 3 m</t>
  </si>
  <si>
    <t>-1539321725</t>
  </si>
  <si>
    <t>Přesun hmot pro oplocení se svislou nosnou konstrukcí zděnou z cihel, tvárnic, bloků, popř. kovovou nebo dřevěnou vodorovná dopravní vzdálenost do 50 m, pro oplocení výšky do 3 m</t>
  </si>
  <si>
    <t>https://podminky.urs.cz/item/CS_URS_2025_02/998232110</t>
  </si>
  <si>
    <t>66</t>
  </si>
  <si>
    <t>998232121</t>
  </si>
  <si>
    <t>Příplatek k přesunu hmot pro oplocení zděné za zvětšený přesun do 1000 m</t>
  </si>
  <si>
    <t>-1946857942</t>
  </si>
  <si>
    <t>Přesun hmot pro oplocení se svislou nosnou konstrukcí zděnou z cihel, tvárnic, bloků, popř. kovovou nebo dřevěnou Příplatek k ceně za zvětšený přesun přes vymezenou vodorovnou dopravní vzdálenost do 1000 m</t>
  </si>
  <si>
    <t>https://podminky.urs.cz/item/CS_URS_2025_02/998232121</t>
  </si>
  <si>
    <t>PSV</t>
  </si>
  <si>
    <t>Práce a dodávky PSV</t>
  </si>
  <si>
    <t>711</t>
  </si>
  <si>
    <t>Izolace proti vodě, vlhkosti a plynům</t>
  </si>
  <si>
    <t>67</t>
  </si>
  <si>
    <t>711161274</t>
  </si>
  <si>
    <t>Provedení izolace proti zemní vlhkosti svislé z nopové fólie výška nopu do 20 mm</t>
  </si>
  <si>
    <t>1848962044</t>
  </si>
  <si>
    <t>Provedení izolace proti zemní vlhkosti nopovou fólií na ploše svislé S výška nopu do 20 mm</t>
  </si>
  <si>
    <t>https://podminky.urs.cz/item/CS_URS_2025_02/711161274</t>
  </si>
  <si>
    <t>2,5*0,75*2</t>
  </si>
  <si>
    <t>68</t>
  </si>
  <si>
    <t>28323010</t>
  </si>
  <si>
    <t>fólie profilovaná (nopová) drenážní HDPE s výškou nopů 20mm</t>
  </si>
  <si>
    <t>-959770044</t>
  </si>
  <si>
    <t>3,75*1,1 'Přepočtené koeficientem množství</t>
  </si>
  <si>
    <t>69</t>
  </si>
  <si>
    <t>711161383</t>
  </si>
  <si>
    <t>Izolace proti zemní vlhkosti nopovou fólií ukončení horní lištou</t>
  </si>
  <si>
    <t>-1182412547</t>
  </si>
  <si>
    <t>Izolace proti zemní vlhkosti a beztlakové vodě nopovými fóliemi ostatní ukončení izolace lištou</t>
  </si>
  <si>
    <t>https://podminky.urs.cz/item/CS_URS_2025_02/711161383</t>
  </si>
  <si>
    <t>2,5*2</t>
  </si>
  <si>
    <t>0,75*2</t>
  </si>
  <si>
    <t>998711121</t>
  </si>
  <si>
    <t>Přesun hmot tonážní pro izolace proti vodě, vlhkosti a plynům ruční v objektech v do 6 m</t>
  </si>
  <si>
    <t>662386090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</si>
  <si>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</si>
  <si>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https://podminky.urs.cz/item/CS_URS_2025_02/998711121</t>
  </si>
  <si>
    <t>2 -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</si>
  <si>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</si>
  <si>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</si>
  <si>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</si>
  <si>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</si>
  <si>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</si>
  <si>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</si>
  <si>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</si>
  <si>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</si>
  <si>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</si>
  <si>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</si>
  <si>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</si>
  <si>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kpl…</t>
  </si>
  <si>
    <t>1024</t>
  </si>
  <si>
    <t>2065542691</t>
  </si>
  <si>
    <t>https://podminky.urs.cz/item/CS_URS_2025_02/012164000</t>
  </si>
  <si>
    <t>VRN2</t>
  </si>
  <si>
    <t>Příprava staveniště</t>
  </si>
  <si>
    <t>020001000</t>
  </si>
  <si>
    <t>kpl</t>
  </si>
  <si>
    <t>-1537763915</t>
  </si>
  <si>
    <t>https://podminky.urs.cz/item/CS_URS_2025_02/020001000</t>
  </si>
  <si>
    <t>VRN3</t>
  </si>
  <si>
    <t>Zařízení staveniště</t>
  </si>
  <si>
    <t>030001000</t>
  </si>
  <si>
    <t>-235143087</t>
  </si>
  <si>
    <t>https://podminky.urs.cz/item/CS_URS_2025_02/030001000</t>
  </si>
  <si>
    <t>039203000</t>
  </si>
  <si>
    <t>Úprava terénu po zrušení zařízení staveniště</t>
  </si>
  <si>
    <t>-1511581857</t>
  </si>
  <si>
    <t>https://podminky.urs.cz/item/CS_URS_2025_02/039203000</t>
  </si>
  <si>
    <t>VRN4</t>
  </si>
  <si>
    <t>Inženýrská činnost</t>
  </si>
  <si>
    <t>045002000</t>
  </si>
  <si>
    <t>Kompletační a koordinační činnost</t>
  </si>
  <si>
    <t>698513477</t>
  </si>
  <si>
    <t>https://podminky.urs.cz/item/CS_URS_2025_02/045002000</t>
  </si>
  <si>
    <t>VRN6</t>
  </si>
  <si>
    <t>Územní vlivy</t>
  </si>
  <si>
    <t>065103000</t>
  </si>
  <si>
    <t>Mimostaveništní doprava materiálů a výrobků</t>
  </si>
  <si>
    <t>559248316</t>
  </si>
  <si>
    <t>https://podminky.urs.cz/item/CS_URS_2025_02/065103000</t>
  </si>
  <si>
    <t>SEZNAM FIGUR</t>
  </si>
  <si>
    <t>Výměra</t>
  </si>
  <si>
    <t>20,4</t>
  </si>
  <si>
    <t>41,8</t>
  </si>
  <si>
    <t>7,5+3+7,4</t>
  </si>
  <si>
    <t>49,8</t>
  </si>
  <si>
    <t>7+1,8</t>
  </si>
  <si>
    <t>Použití figury:</t>
  </si>
  <si>
    <t>2,5</t>
  </si>
  <si>
    <t>3*2,5</t>
  </si>
  <si>
    <t>19*2,5+1,8</t>
  </si>
  <si>
    <t>1,6</t>
  </si>
  <si>
    <t>0,9</t>
  </si>
  <si>
    <t>20,4-1</t>
  </si>
  <si>
    <t>2,5+0,9</t>
  </si>
  <si>
    <t>2,5+0,5</t>
  </si>
  <si>
    <t>2,5+1,6+0,9</t>
  </si>
  <si>
    <t>3,1</t>
  </si>
  <si>
    <t>7,5</t>
  </si>
  <si>
    <t>49,3</t>
  </si>
  <si>
    <t>1,8+1,3+0,9</t>
  </si>
  <si>
    <t>A.1</t>
  </si>
  <si>
    <t>A.2</t>
  </si>
  <si>
    <t>A.3</t>
  </si>
  <si>
    <t>B.4</t>
  </si>
  <si>
    <t>B.5</t>
  </si>
  <si>
    <t>B.6</t>
  </si>
  <si>
    <t>B.7</t>
  </si>
  <si>
    <t>B.8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</si>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</sst>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0" fontId="22" fillId="0" borderId="16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74111101" TargetMode="External"/><Relationship Id="rId18" Type="http://schemas.openxmlformats.org/officeDocument/2006/relationships/hyperlink" Target="https://podminky.urs.cz/item/CS_URS_2025_02/279113144" TargetMode="External"/><Relationship Id="rId26" Type="http://schemas.openxmlformats.org/officeDocument/2006/relationships/hyperlink" Target="https://podminky.urs.cz/item/CS_URS_2025_02/348171146" TargetMode="External"/><Relationship Id="rId39" Type="http://schemas.openxmlformats.org/officeDocument/2006/relationships/hyperlink" Target="https://podminky.urs.cz/item/CS_URS_2025_02/966073810" TargetMode="External"/><Relationship Id="rId21" Type="http://schemas.openxmlformats.org/officeDocument/2006/relationships/hyperlink" Target="https://podminky.urs.cz/item/CS_URS_2025_02/338171115" TargetMode="External"/><Relationship Id="rId34" Type="http://schemas.openxmlformats.org/officeDocument/2006/relationships/hyperlink" Target="https://podminky.urs.cz/item/CS_URS_2025_02/952902121" TargetMode="External"/><Relationship Id="rId42" Type="http://schemas.openxmlformats.org/officeDocument/2006/relationships/hyperlink" Target="https://podminky.urs.cz/item/CS_URS_2025_02/977211111" TargetMode="External"/><Relationship Id="rId47" Type="http://schemas.openxmlformats.org/officeDocument/2006/relationships/hyperlink" Target="https://podminky.urs.cz/item/CS_URS_2025_02/997231111" TargetMode="External"/><Relationship Id="rId50" Type="http://schemas.openxmlformats.org/officeDocument/2006/relationships/hyperlink" Target="https://podminky.urs.cz/item/CS_URS_2025_02/998232110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132112131" TargetMode="External"/><Relationship Id="rId12" Type="http://schemas.openxmlformats.org/officeDocument/2006/relationships/hyperlink" Target="https://podminky.urs.cz/item/CS_URS_2025_01/997013811" TargetMode="External"/><Relationship Id="rId17" Type="http://schemas.openxmlformats.org/officeDocument/2006/relationships/hyperlink" Target="https://podminky.urs.cz/item/CS_URS_2025_02/273313511" TargetMode="External"/><Relationship Id="rId25" Type="http://schemas.openxmlformats.org/officeDocument/2006/relationships/hyperlink" Target="https://podminky.urs.cz/item/CS_URS_2025_02/348121221" TargetMode="External"/><Relationship Id="rId33" Type="http://schemas.openxmlformats.org/officeDocument/2006/relationships/hyperlink" Target="https://podminky.urs.cz/item/CS_URS_2025_02/939291012" TargetMode="External"/><Relationship Id="rId38" Type="http://schemas.openxmlformats.org/officeDocument/2006/relationships/hyperlink" Target="https://podminky.urs.cz/item/CS_URS_2025_02/966071822" TargetMode="External"/><Relationship Id="rId46" Type="http://schemas.openxmlformats.org/officeDocument/2006/relationships/hyperlink" Target="https://podminky.urs.cz/item/CS_URS_2025_02/997013871" TargetMode="External"/><Relationship Id="rId2" Type="http://schemas.openxmlformats.org/officeDocument/2006/relationships/hyperlink" Target="https://podminky.urs.cz/item/CS_URS_2025_02/113106023" TargetMode="External"/><Relationship Id="rId16" Type="http://schemas.openxmlformats.org/officeDocument/2006/relationships/hyperlink" Target="https://podminky.urs.cz/item/CS_URS_2025_02/271572211" TargetMode="External"/><Relationship Id="rId20" Type="http://schemas.openxmlformats.org/officeDocument/2006/relationships/hyperlink" Target="https://podminky.urs.cz/item/CS_URS_2025_02/338171123" TargetMode="External"/><Relationship Id="rId29" Type="http://schemas.openxmlformats.org/officeDocument/2006/relationships/hyperlink" Target="https://podminky.urs.cz/item/CS_URS_2025_02/564831011" TargetMode="External"/><Relationship Id="rId41" Type="http://schemas.openxmlformats.org/officeDocument/2006/relationships/hyperlink" Target="https://podminky.urs.cz/item/CS_URS_2025_02/977171311" TargetMode="External"/><Relationship Id="rId54" Type="http://schemas.openxmlformats.org/officeDocument/2006/relationships/hyperlink" Target="https://podminky.urs.cz/item/CS_URS_2025_02/998711121" TargetMode="External"/><Relationship Id="rId1" Type="http://schemas.openxmlformats.org/officeDocument/2006/relationships/hyperlink" Target="https://podminky.urs.cz/item/CS_URS_2025_02/111211101" TargetMode="External"/><Relationship Id="rId6" Type="http://schemas.openxmlformats.org/officeDocument/2006/relationships/hyperlink" Target="https://podminky.urs.cz/item/CS_URS_2025_02/131111333" TargetMode="External"/><Relationship Id="rId11" Type="http://schemas.openxmlformats.org/officeDocument/2006/relationships/hyperlink" Target="https://podminky.urs.cz/item/CS_URS_2025_01/162301501" TargetMode="External"/><Relationship Id="rId24" Type="http://schemas.openxmlformats.org/officeDocument/2006/relationships/hyperlink" Target="https://podminky.urs.cz/item/CS_URS_2025_02/348121211" TargetMode="External"/><Relationship Id="rId32" Type="http://schemas.openxmlformats.org/officeDocument/2006/relationships/hyperlink" Target="https://podminky.urs.cz/item/CS_URS_2025_02/931994141" TargetMode="External"/><Relationship Id="rId37" Type="http://schemas.openxmlformats.org/officeDocument/2006/relationships/hyperlink" Target="https://podminky.urs.cz/item/CS_URS_2025_02/966071711" TargetMode="External"/><Relationship Id="rId40" Type="http://schemas.openxmlformats.org/officeDocument/2006/relationships/hyperlink" Target="https://podminky.urs.cz/item/CS_URS_2025_02/966073811" TargetMode="External"/><Relationship Id="rId45" Type="http://schemas.openxmlformats.org/officeDocument/2006/relationships/hyperlink" Target="https://podminky.urs.cz/item/CS_URS_2025_02/997006012" TargetMode="External"/><Relationship Id="rId53" Type="http://schemas.openxmlformats.org/officeDocument/2006/relationships/hyperlink" Target="https://podminky.urs.cz/item/CS_URS_2025_02/711161383" TargetMode="External"/><Relationship Id="rId5" Type="http://schemas.openxmlformats.org/officeDocument/2006/relationships/hyperlink" Target="https://podminky.urs.cz/item/CS_URS_2025_02/119003228" TargetMode="External"/><Relationship Id="rId15" Type="http://schemas.openxmlformats.org/officeDocument/2006/relationships/hyperlink" Target="https://podminky.urs.cz/item/CS_URS_2025_02/181912112" TargetMode="External"/><Relationship Id="rId23" Type="http://schemas.openxmlformats.org/officeDocument/2006/relationships/hyperlink" Target="https://podminky.urs.cz/item/CS_URS_2025_02/348101230" TargetMode="External"/><Relationship Id="rId28" Type="http://schemas.openxmlformats.org/officeDocument/2006/relationships/hyperlink" Target="https://podminky.urs.cz/item/CS_URS_2025_02/564811111" TargetMode="External"/><Relationship Id="rId36" Type="http://schemas.openxmlformats.org/officeDocument/2006/relationships/hyperlink" Target="https://podminky.urs.cz/item/CS_URS_2025_02/953965141" TargetMode="External"/><Relationship Id="rId49" Type="http://schemas.openxmlformats.org/officeDocument/2006/relationships/hyperlink" Target="https://podminky.urs.cz/item/CS_URS_2025_02/997231511" TargetMode="External"/><Relationship Id="rId10" Type="http://schemas.openxmlformats.org/officeDocument/2006/relationships/hyperlink" Target="https://podminky.urs.cz/item/CS_URS_2025_02/162211319" TargetMode="External"/><Relationship Id="rId19" Type="http://schemas.openxmlformats.org/officeDocument/2006/relationships/hyperlink" Target="https://podminky.urs.cz/item/CS_URS_2025_02/279361821" TargetMode="External"/><Relationship Id="rId31" Type="http://schemas.openxmlformats.org/officeDocument/2006/relationships/hyperlink" Target="https://podminky.urs.cz/item/CS_URS_2025_02/629991001" TargetMode="External"/><Relationship Id="rId44" Type="http://schemas.openxmlformats.org/officeDocument/2006/relationships/hyperlink" Target="https://podminky.urs.cz/item/CS_URS_2025_02/979051121" TargetMode="External"/><Relationship Id="rId52" Type="http://schemas.openxmlformats.org/officeDocument/2006/relationships/hyperlink" Target="https://podminky.urs.cz/item/CS_URS_2025_02/711161274" TargetMode="External"/><Relationship Id="rId4" Type="http://schemas.openxmlformats.org/officeDocument/2006/relationships/hyperlink" Target="https://podminky.urs.cz/item/CS_URS_2025_02/119003217" TargetMode="External"/><Relationship Id="rId9" Type="http://schemas.openxmlformats.org/officeDocument/2006/relationships/hyperlink" Target="https://podminky.urs.cz/item/CS_URS_2025_02/162211311" TargetMode="External"/><Relationship Id="rId14" Type="http://schemas.openxmlformats.org/officeDocument/2006/relationships/hyperlink" Target="https://podminky.urs.cz/item/CS_URS_2025_02/181111111" TargetMode="External"/><Relationship Id="rId22" Type="http://schemas.openxmlformats.org/officeDocument/2006/relationships/hyperlink" Target="https://podminky.urs.cz/item/CS_URS_2025_02/348101210" TargetMode="External"/><Relationship Id="rId27" Type="http://schemas.openxmlformats.org/officeDocument/2006/relationships/hyperlink" Target="https://podminky.urs.cz/item/CS_URS_2025_02/348272613" TargetMode="External"/><Relationship Id="rId30" Type="http://schemas.openxmlformats.org/officeDocument/2006/relationships/hyperlink" Target="https://podminky.urs.cz/item/CS_URS_2025_02/596212210" TargetMode="External"/><Relationship Id="rId35" Type="http://schemas.openxmlformats.org/officeDocument/2006/relationships/hyperlink" Target="https://podminky.urs.cz/item/CS_URS_2025_02/953961115" TargetMode="External"/><Relationship Id="rId43" Type="http://schemas.openxmlformats.org/officeDocument/2006/relationships/hyperlink" Target="https://podminky.urs.cz/item/CS_URS_2025_01/977271110" TargetMode="External"/><Relationship Id="rId48" Type="http://schemas.openxmlformats.org/officeDocument/2006/relationships/hyperlink" Target="https://podminky.urs.cz/item/CS_URS_2025_02/997231119" TargetMode="External"/><Relationship Id="rId8" Type="http://schemas.openxmlformats.org/officeDocument/2006/relationships/hyperlink" Target="https://podminky.urs.cz/item/CS_URS_2025_02/132212132" TargetMode="External"/><Relationship Id="rId51" Type="http://schemas.openxmlformats.org/officeDocument/2006/relationships/hyperlink" Target="https://podminky.urs.cz/item/CS_URS_2025_02/998232121" TargetMode="External"/><Relationship Id="rId3" Type="http://schemas.openxmlformats.org/officeDocument/2006/relationships/hyperlink" Target="https://podminky.urs.cz/item/CS_URS_2025_02/1131070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30001000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dminky.urs.cz/item/CS_URS_2025_02/020001000" TargetMode="External"/><Relationship Id="rId1" Type="http://schemas.openxmlformats.org/officeDocument/2006/relationships/hyperlink" Target="https://podminky.urs.cz/item/CS_URS_2025_02/012164000" TargetMode="External"/><Relationship Id="rId6" Type="http://schemas.openxmlformats.org/officeDocument/2006/relationships/hyperlink" Target="https://podminky.urs.cz/item/CS_URS_2025_02/065103000" TargetMode="External"/><Relationship Id="rId5" Type="http://schemas.openxmlformats.org/officeDocument/2006/relationships/hyperlink" Target="https://podminky.urs.cz/item/CS_URS_2025_02/045002000" TargetMode="External"/><Relationship Id="rId4" Type="http://schemas.openxmlformats.org/officeDocument/2006/relationships/hyperlink" Target="https://podminky.urs.cz/item/CS_URS_2025_02/039203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37" workbookViewId="0">
      <selection activeCell="AQ18" sqref="AQ1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2"/>
      <c r="AS2" s="382"/>
      <c r="AT2" s="382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6" t="s">
        <v>14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24"/>
      <c r="AQ5" s="24"/>
      <c r="AR5" s="22"/>
      <c r="BE5" s="343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8" t="s">
        <v>17</v>
      </c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24"/>
      <c r="AQ6" s="24"/>
      <c r="AR6" s="22"/>
      <c r="BE6" s="344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4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4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4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44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44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4"/>
      <c r="BS12" s="19" t="s">
        <v>6</v>
      </c>
    </row>
    <row r="13" spans="1:74" s="1" customFormat="1" ht="12" customHeight="1">
      <c r="B13" s="23"/>
      <c r="C13" s="24"/>
      <c r="D13" s="31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32</v>
      </c>
      <c r="AO13" s="24"/>
      <c r="AP13" s="24"/>
      <c r="AQ13" s="24"/>
      <c r="AR13" s="22"/>
      <c r="BE13" s="344"/>
      <c r="BS13" s="19" t="s">
        <v>6</v>
      </c>
    </row>
    <row r="14" spans="1:74" ht="12.75">
      <c r="B14" s="23"/>
      <c r="C14" s="24"/>
      <c r="D14" s="24"/>
      <c r="E14" s="349" t="s">
        <v>32</v>
      </c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1" t="s">
        <v>29</v>
      </c>
      <c r="AL14" s="24"/>
      <c r="AM14" s="24"/>
      <c r="AN14" s="33" t="s">
        <v>32</v>
      </c>
      <c r="AO14" s="24"/>
      <c r="AP14" s="24"/>
      <c r="AQ14" s="24"/>
      <c r="AR14" s="22"/>
      <c r="BE14" s="344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4"/>
      <c r="BS15" s="19" t="s">
        <v>4</v>
      </c>
    </row>
    <row r="16" spans="1:74" s="1" customFormat="1" ht="12" customHeight="1">
      <c r="B16" s="23"/>
      <c r="C16" s="24"/>
      <c r="D16" s="31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44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44"/>
      <c r="BS17" s="19" t="s">
        <v>34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4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4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44"/>
      <c r="BS20" s="19" t="s">
        <v>34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4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4"/>
    </row>
    <row r="23" spans="1:71" s="1" customFormat="1" ht="47.25" customHeight="1">
      <c r="B23" s="23"/>
      <c r="C23" s="24"/>
      <c r="D23" s="24"/>
      <c r="E23" s="351" t="s">
        <v>37</v>
      </c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24"/>
      <c r="AP23" s="24"/>
      <c r="AQ23" s="24"/>
      <c r="AR23" s="22"/>
      <c r="BE23" s="344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4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4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2">
        <f>ROUND(AG54,2)</f>
        <v>0</v>
      </c>
      <c r="AL26" s="353"/>
      <c r="AM26" s="353"/>
      <c r="AN26" s="353"/>
      <c r="AO26" s="353"/>
      <c r="AP26" s="38"/>
      <c r="AQ26" s="38"/>
      <c r="AR26" s="41"/>
      <c r="BE26" s="344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4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4" t="s">
        <v>39</v>
      </c>
      <c r="M28" s="354"/>
      <c r="N28" s="354"/>
      <c r="O28" s="354"/>
      <c r="P28" s="354"/>
      <c r="Q28" s="38"/>
      <c r="R28" s="38"/>
      <c r="S28" s="38"/>
      <c r="T28" s="38"/>
      <c r="U28" s="38"/>
      <c r="V28" s="38"/>
      <c r="W28" s="354" t="s">
        <v>40</v>
      </c>
      <c r="X28" s="354"/>
      <c r="Y28" s="354"/>
      <c r="Z28" s="354"/>
      <c r="AA28" s="354"/>
      <c r="AB28" s="354"/>
      <c r="AC28" s="354"/>
      <c r="AD28" s="354"/>
      <c r="AE28" s="354"/>
      <c r="AF28" s="38"/>
      <c r="AG28" s="38"/>
      <c r="AH28" s="38"/>
      <c r="AI28" s="38"/>
      <c r="AJ28" s="38"/>
      <c r="AK28" s="354" t="s">
        <v>41</v>
      </c>
      <c r="AL28" s="354"/>
      <c r="AM28" s="354"/>
      <c r="AN28" s="354"/>
      <c r="AO28" s="354"/>
      <c r="AP28" s="38"/>
      <c r="AQ28" s="38"/>
      <c r="AR28" s="41"/>
      <c r="BE28" s="344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57">
        <v>0.21</v>
      </c>
      <c r="M29" s="356"/>
      <c r="N29" s="356"/>
      <c r="O29" s="356"/>
      <c r="P29" s="356"/>
      <c r="Q29" s="43"/>
      <c r="R29" s="43"/>
      <c r="S29" s="43"/>
      <c r="T29" s="43"/>
      <c r="U29" s="43"/>
      <c r="V29" s="43"/>
      <c r="W29" s="355">
        <f>ROUND(AZ54, 2)</f>
        <v>0</v>
      </c>
      <c r="X29" s="356"/>
      <c r="Y29" s="356"/>
      <c r="Z29" s="356"/>
      <c r="AA29" s="356"/>
      <c r="AB29" s="356"/>
      <c r="AC29" s="356"/>
      <c r="AD29" s="356"/>
      <c r="AE29" s="356"/>
      <c r="AF29" s="43"/>
      <c r="AG29" s="43"/>
      <c r="AH29" s="43"/>
      <c r="AI29" s="43"/>
      <c r="AJ29" s="43"/>
      <c r="AK29" s="355">
        <f>ROUND(AV54, 2)</f>
        <v>0</v>
      </c>
      <c r="AL29" s="356"/>
      <c r="AM29" s="356"/>
      <c r="AN29" s="356"/>
      <c r="AO29" s="356"/>
      <c r="AP29" s="43"/>
      <c r="AQ29" s="43"/>
      <c r="AR29" s="44"/>
      <c r="BE29" s="345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57">
        <v>0.12</v>
      </c>
      <c r="M30" s="356"/>
      <c r="N30" s="356"/>
      <c r="O30" s="356"/>
      <c r="P30" s="356"/>
      <c r="Q30" s="43"/>
      <c r="R30" s="43"/>
      <c r="S30" s="43"/>
      <c r="T30" s="43"/>
      <c r="U30" s="43"/>
      <c r="V30" s="43"/>
      <c r="W30" s="355">
        <f>ROUND(BA54, 2)</f>
        <v>0</v>
      </c>
      <c r="X30" s="356"/>
      <c r="Y30" s="356"/>
      <c r="Z30" s="356"/>
      <c r="AA30" s="356"/>
      <c r="AB30" s="356"/>
      <c r="AC30" s="356"/>
      <c r="AD30" s="356"/>
      <c r="AE30" s="356"/>
      <c r="AF30" s="43"/>
      <c r="AG30" s="43"/>
      <c r="AH30" s="43"/>
      <c r="AI30" s="43"/>
      <c r="AJ30" s="43"/>
      <c r="AK30" s="355">
        <f>ROUND(AW54, 2)</f>
        <v>0</v>
      </c>
      <c r="AL30" s="356"/>
      <c r="AM30" s="356"/>
      <c r="AN30" s="356"/>
      <c r="AO30" s="356"/>
      <c r="AP30" s="43"/>
      <c r="AQ30" s="43"/>
      <c r="AR30" s="44"/>
      <c r="BE30" s="345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57">
        <v>0.21</v>
      </c>
      <c r="M31" s="356"/>
      <c r="N31" s="356"/>
      <c r="O31" s="356"/>
      <c r="P31" s="356"/>
      <c r="Q31" s="43"/>
      <c r="R31" s="43"/>
      <c r="S31" s="43"/>
      <c r="T31" s="43"/>
      <c r="U31" s="43"/>
      <c r="V31" s="43"/>
      <c r="W31" s="355">
        <f>ROUND(BB54, 2)</f>
        <v>0</v>
      </c>
      <c r="X31" s="356"/>
      <c r="Y31" s="356"/>
      <c r="Z31" s="356"/>
      <c r="AA31" s="356"/>
      <c r="AB31" s="356"/>
      <c r="AC31" s="356"/>
      <c r="AD31" s="356"/>
      <c r="AE31" s="356"/>
      <c r="AF31" s="43"/>
      <c r="AG31" s="43"/>
      <c r="AH31" s="43"/>
      <c r="AI31" s="43"/>
      <c r="AJ31" s="43"/>
      <c r="AK31" s="355">
        <v>0</v>
      </c>
      <c r="AL31" s="356"/>
      <c r="AM31" s="356"/>
      <c r="AN31" s="356"/>
      <c r="AO31" s="356"/>
      <c r="AP31" s="43"/>
      <c r="AQ31" s="43"/>
      <c r="AR31" s="44"/>
      <c r="BE31" s="345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57">
        <v>0.12</v>
      </c>
      <c r="M32" s="356"/>
      <c r="N32" s="356"/>
      <c r="O32" s="356"/>
      <c r="P32" s="356"/>
      <c r="Q32" s="43"/>
      <c r="R32" s="43"/>
      <c r="S32" s="43"/>
      <c r="T32" s="43"/>
      <c r="U32" s="43"/>
      <c r="V32" s="43"/>
      <c r="W32" s="355">
        <f>ROUND(BC54, 2)</f>
        <v>0</v>
      </c>
      <c r="X32" s="356"/>
      <c r="Y32" s="356"/>
      <c r="Z32" s="356"/>
      <c r="AA32" s="356"/>
      <c r="AB32" s="356"/>
      <c r="AC32" s="356"/>
      <c r="AD32" s="356"/>
      <c r="AE32" s="356"/>
      <c r="AF32" s="43"/>
      <c r="AG32" s="43"/>
      <c r="AH32" s="43"/>
      <c r="AI32" s="43"/>
      <c r="AJ32" s="43"/>
      <c r="AK32" s="355">
        <v>0</v>
      </c>
      <c r="AL32" s="356"/>
      <c r="AM32" s="356"/>
      <c r="AN32" s="356"/>
      <c r="AO32" s="356"/>
      <c r="AP32" s="43"/>
      <c r="AQ32" s="43"/>
      <c r="AR32" s="44"/>
      <c r="BE32" s="345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57">
        <v>0</v>
      </c>
      <c r="M33" s="356"/>
      <c r="N33" s="356"/>
      <c r="O33" s="356"/>
      <c r="P33" s="356"/>
      <c r="Q33" s="43"/>
      <c r="R33" s="43"/>
      <c r="S33" s="43"/>
      <c r="T33" s="43"/>
      <c r="U33" s="43"/>
      <c r="V33" s="43"/>
      <c r="W33" s="355">
        <f>ROUND(BD54, 2)</f>
        <v>0</v>
      </c>
      <c r="X33" s="356"/>
      <c r="Y33" s="356"/>
      <c r="Z33" s="356"/>
      <c r="AA33" s="356"/>
      <c r="AB33" s="356"/>
      <c r="AC33" s="356"/>
      <c r="AD33" s="356"/>
      <c r="AE33" s="356"/>
      <c r="AF33" s="43"/>
      <c r="AG33" s="43"/>
      <c r="AH33" s="43"/>
      <c r="AI33" s="43"/>
      <c r="AJ33" s="43"/>
      <c r="AK33" s="355">
        <v>0</v>
      </c>
      <c r="AL33" s="356"/>
      <c r="AM33" s="356"/>
      <c r="AN33" s="356"/>
      <c r="AO33" s="356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58" t="s">
        <v>50</v>
      </c>
      <c r="Y35" s="359"/>
      <c r="Z35" s="359"/>
      <c r="AA35" s="359"/>
      <c r="AB35" s="359"/>
      <c r="AC35" s="47"/>
      <c r="AD35" s="47"/>
      <c r="AE35" s="47"/>
      <c r="AF35" s="47"/>
      <c r="AG35" s="47"/>
      <c r="AH35" s="47"/>
      <c r="AI35" s="47"/>
      <c r="AJ35" s="47"/>
      <c r="AK35" s="360">
        <f>SUM(AK26:AK33)</f>
        <v>0</v>
      </c>
      <c r="AL35" s="359"/>
      <c r="AM35" s="359"/>
      <c r="AN35" s="359"/>
      <c r="AO35" s="36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2025/08/40/2D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2" t="str">
        <f>K6</f>
        <v>Rekonstrukce oplocení DsPS - 2. část</v>
      </c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64" t="str">
        <f>IF(AN8= "","",AN8)</f>
        <v>2. 9. 2025</v>
      </c>
      <c r="AN47" s="364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Bílina, Břežánská 50/4, 418 01 Bílina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365" t="str">
        <f>IF(E17="","",E17)</f>
        <v xml:space="preserve"> </v>
      </c>
      <c r="AN49" s="366"/>
      <c r="AO49" s="366"/>
      <c r="AP49" s="366"/>
      <c r="AQ49" s="38"/>
      <c r="AR49" s="41"/>
      <c r="AS49" s="367" t="s">
        <v>52</v>
      </c>
      <c r="AT49" s="36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65" t="str">
        <f>IF(E20="","",E20)</f>
        <v xml:space="preserve"> </v>
      </c>
      <c r="AN50" s="366"/>
      <c r="AO50" s="366"/>
      <c r="AP50" s="366"/>
      <c r="AQ50" s="38"/>
      <c r="AR50" s="41"/>
      <c r="AS50" s="369"/>
      <c r="AT50" s="37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71"/>
      <c r="AT51" s="37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73" t="s">
        <v>53</v>
      </c>
      <c r="D52" s="374"/>
      <c r="E52" s="374"/>
      <c r="F52" s="374"/>
      <c r="G52" s="374"/>
      <c r="H52" s="68"/>
      <c r="I52" s="375" t="s">
        <v>54</v>
      </c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6" t="s">
        <v>55</v>
      </c>
      <c r="AH52" s="374"/>
      <c r="AI52" s="374"/>
      <c r="AJ52" s="374"/>
      <c r="AK52" s="374"/>
      <c r="AL52" s="374"/>
      <c r="AM52" s="374"/>
      <c r="AN52" s="375" t="s">
        <v>56</v>
      </c>
      <c r="AO52" s="374"/>
      <c r="AP52" s="374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80">
        <f>ROUND(SUM(AG55:AG56),2)</f>
        <v>0</v>
      </c>
      <c r="AH54" s="380"/>
      <c r="AI54" s="380"/>
      <c r="AJ54" s="380"/>
      <c r="AK54" s="380"/>
      <c r="AL54" s="380"/>
      <c r="AM54" s="380"/>
      <c r="AN54" s="381">
        <f>SUM(AG54,AT54)</f>
        <v>0</v>
      </c>
      <c r="AO54" s="381"/>
      <c r="AP54" s="381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A55" s="88" t="s">
        <v>76</v>
      </c>
      <c r="B55" s="89"/>
      <c r="C55" s="90"/>
      <c r="D55" s="379" t="s">
        <v>77</v>
      </c>
      <c r="E55" s="379"/>
      <c r="F55" s="379"/>
      <c r="G55" s="379"/>
      <c r="H55" s="379"/>
      <c r="I55" s="91"/>
      <c r="J55" s="379" t="s">
        <v>78</v>
      </c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7">
        <f>'1 - Stavební práce'!J30</f>
        <v>0</v>
      </c>
      <c r="AH55" s="378"/>
      <c r="AI55" s="378"/>
      <c r="AJ55" s="378"/>
      <c r="AK55" s="378"/>
      <c r="AL55" s="378"/>
      <c r="AM55" s="378"/>
      <c r="AN55" s="377">
        <f>SUM(AG55,AT55)</f>
        <v>0</v>
      </c>
      <c r="AO55" s="378"/>
      <c r="AP55" s="378"/>
      <c r="AQ55" s="92" t="s">
        <v>79</v>
      </c>
      <c r="AR55" s="93"/>
      <c r="AS55" s="94">
        <v>0</v>
      </c>
      <c r="AT55" s="95">
        <f>ROUND(SUM(AV55:AW55),2)</f>
        <v>0</v>
      </c>
      <c r="AU55" s="96">
        <f>'1 - Stavební práce'!P105</f>
        <v>0</v>
      </c>
      <c r="AV55" s="95">
        <f>'1 - Stavební práce'!J33</f>
        <v>0</v>
      </c>
      <c r="AW55" s="95">
        <f>'1 - Stavební práce'!J34</f>
        <v>0</v>
      </c>
      <c r="AX55" s="95">
        <f>'1 - Stavební práce'!J35</f>
        <v>0</v>
      </c>
      <c r="AY55" s="95">
        <f>'1 - Stavební práce'!J36</f>
        <v>0</v>
      </c>
      <c r="AZ55" s="95">
        <f>'1 - Stavební práce'!F33</f>
        <v>0</v>
      </c>
      <c r="BA55" s="95">
        <f>'1 - Stavební práce'!F34</f>
        <v>0</v>
      </c>
      <c r="BB55" s="95">
        <f>'1 - Stavební práce'!F35</f>
        <v>0</v>
      </c>
      <c r="BC55" s="95">
        <f>'1 - Stavební práce'!F36</f>
        <v>0</v>
      </c>
      <c r="BD55" s="97">
        <f>'1 - Stavební práce'!F37</f>
        <v>0</v>
      </c>
      <c r="BT55" s="98" t="s">
        <v>77</v>
      </c>
      <c r="BV55" s="98" t="s">
        <v>74</v>
      </c>
      <c r="BW55" s="98" t="s">
        <v>80</v>
      </c>
      <c r="BX55" s="98" t="s">
        <v>5</v>
      </c>
      <c r="CL55" s="98" t="s">
        <v>19</v>
      </c>
      <c r="CM55" s="98" t="s">
        <v>81</v>
      </c>
    </row>
    <row r="56" spans="1:91" s="7" customFormat="1" ht="16.5" customHeight="1">
      <c r="A56" s="88" t="s">
        <v>76</v>
      </c>
      <c r="B56" s="89"/>
      <c r="C56" s="90"/>
      <c r="D56" s="379" t="s">
        <v>81</v>
      </c>
      <c r="E56" s="379"/>
      <c r="F56" s="379"/>
      <c r="G56" s="379"/>
      <c r="H56" s="379"/>
      <c r="I56" s="91"/>
      <c r="J56" s="379" t="s">
        <v>82</v>
      </c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  <c r="W56" s="379"/>
      <c r="X56" s="379"/>
      <c r="Y56" s="379"/>
      <c r="Z56" s="379"/>
      <c r="AA56" s="379"/>
      <c r="AB56" s="379"/>
      <c r="AC56" s="379"/>
      <c r="AD56" s="379"/>
      <c r="AE56" s="379"/>
      <c r="AF56" s="379"/>
      <c r="AG56" s="377">
        <f>'2 - VRN'!J30</f>
        <v>0</v>
      </c>
      <c r="AH56" s="378"/>
      <c r="AI56" s="378"/>
      <c r="AJ56" s="378"/>
      <c r="AK56" s="378"/>
      <c r="AL56" s="378"/>
      <c r="AM56" s="378"/>
      <c r="AN56" s="377">
        <f>SUM(AG56,AT56)</f>
        <v>0</v>
      </c>
      <c r="AO56" s="378"/>
      <c r="AP56" s="378"/>
      <c r="AQ56" s="92" t="s">
        <v>79</v>
      </c>
      <c r="AR56" s="93"/>
      <c r="AS56" s="99">
        <v>0</v>
      </c>
      <c r="AT56" s="100">
        <f>ROUND(SUM(AV56:AW56),2)</f>
        <v>0</v>
      </c>
      <c r="AU56" s="101">
        <f>'2 - VRN'!P85</f>
        <v>0</v>
      </c>
      <c r="AV56" s="100">
        <f>'2 - VRN'!J33</f>
        <v>0</v>
      </c>
      <c r="AW56" s="100">
        <f>'2 - VRN'!J34</f>
        <v>0</v>
      </c>
      <c r="AX56" s="100">
        <f>'2 - VRN'!J35</f>
        <v>0</v>
      </c>
      <c r="AY56" s="100">
        <f>'2 - VRN'!J36</f>
        <v>0</v>
      </c>
      <c r="AZ56" s="100">
        <f>'2 - VRN'!F33</f>
        <v>0</v>
      </c>
      <c r="BA56" s="100">
        <f>'2 - VRN'!F34</f>
        <v>0</v>
      </c>
      <c r="BB56" s="100">
        <f>'2 - VRN'!F35</f>
        <v>0</v>
      </c>
      <c r="BC56" s="100">
        <f>'2 - VRN'!F36</f>
        <v>0</v>
      </c>
      <c r="BD56" s="102">
        <f>'2 - VRN'!F37</f>
        <v>0</v>
      </c>
      <c r="BT56" s="98" t="s">
        <v>77</v>
      </c>
      <c r="BV56" s="98" t="s">
        <v>74</v>
      </c>
      <c r="BW56" s="98" t="s">
        <v>83</v>
      </c>
      <c r="BX56" s="98" t="s">
        <v>5</v>
      </c>
      <c r="CL56" s="98" t="s">
        <v>19</v>
      </c>
      <c r="CM56" s="98" t="s">
        <v>81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eWPApi4nAZxDhXjfIcUgpuiBYEhDMkx0FmYa41yMU+Tqj5iC1v4m+UGZByM5tINHMuwwLTDoBbdITw2TvK1BBQ==" saltValue="GUV0diG2S/byLKel9V6FzR3gINeXD/EUX8Vf0XXQFs8DW0B1jiiKpARzGPGIKn9jD6XY79yZmQ/z4P0b6FywH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 - Stavební práce'!C2" display="/" xr:uid="{00000000-0004-0000-0000-000000000000}"/>
    <hyperlink ref="A56" location="'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79"/>
  <sheetViews>
    <sheetView showGridLines="0" tabSelected="1" workbookViewId="0">
      <selection activeCell="H109" sqref="H10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AT2" s="19" t="s">
        <v>80</v>
      </c>
      <c r="AZ2" s="103" t="s">
        <v>84</v>
      </c>
      <c r="BA2" s="103" t="s">
        <v>85</v>
      </c>
      <c r="BB2" s="103" t="s">
        <v>86</v>
      </c>
      <c r="BC2" s="103" t="s">
        <v>87</v>
      </c>
      <c r="BD2" s="103" t="s">
        <v>88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  <c r="AZ3" s="103" t="s">
        <v>89</v>
      </c>
      <c r="BA3" s="103" t="s">
        <v>90</v>
      </c>
      <c r="BB3" s="103" t="s">
        <v>91</v>
      </c>
      <c r="BC3" s="103" t="s">
        <v>92</v>
      </c>
      <c r="BD3" s="103" t="s">
        <v>88</v>
      </c>
    </row>
    <row r="4" spans="1:56" s="1" customFormat="1" ht="24.95" customHeight="1">
      <c r="B4" s="22"/>
      <c r="D4" s="106" t="s">
        <v>93</v>
      </c>
      <c r="L4" s="22"/>
      <c r="M4" s="107" t="s">
        <v>10</v>
      </c>
      <c r="AT4" s="19" t="s">
        <v>4</v>
      </c>
      <c r="AZ4" s="103" t="s">
        <v>94</v>
      </c>
      <c r="BA4" s="103" t="s">
        <v>95</v>
      </c>
      <c r="BB4" s="103" t="s">
        <v>91</v>
      </c>
      <c r="BC4" s="103" t="s">
        <v>96</v>
      </c>
      <c r="BD4" s="103" t="s">
        <v>88</v>
      </c>
    </row>
    <row r="5" spans="1:56" s="1" customFormat="1" ht="6.95" customHeight="1">
      <c r="B5" s="22"/>
      <c r="L5" s="22"/>
      <c r="AZ5" s="103" t="s">
        <v>97</v>
      </c>
      <c r="BA5" s="103" t="s">
        <v>98</v>
      </c>
      <c r="BB5" s="103" t="s">
        <v>86</v>
      </c>
      <c r="BC5" s="103" t="s">
        <v>99</v>
      </c>
      <c r="BD5" s="103" t="s">
        <v>88</v>
      </c>
    </row>
    <row r="6" spans="1:56" s="1" customFormat="1" ht="12" customHeight="1">
      <c r="B6" s="22"/>
      <c r="D6" s="108" t="s">
        <v>16</v>
      </c>
      <c r="L6" s="22"/>
      <c r="AZ6" s="103" t="s">
        <v>100</v>
      </c>
      <c r="BA6" s="103" t="s">
        <v>101</v>
      </c>
      <c r="BB6" s="103" t="s">
        <v>86</v>
      </c>
      <c r="BC6" s="103" t="s">
        <v>102</v>
      </c>
      <c r="BD6" s="103" t="s">
        <v>88</v>
      </c>
    </row>
    <row r="7" spans="1:56" s="1" customFormat="1" ht="16.5" customHeight="1">
      <c r="B7" s="22"/>
      <c r="E7" s="383" t="str">
        <f>'Rekapitulace stavby'!K6</f>
        <v>Rekonstrukce oplocení DsPS - 2. část</v>
      </c>
      <c r="F7" s="384"/>
      <c r="G7" s="384"/>
      <c r="H7" s="384"/>
      <c r="L7" s="22"/>
      <c r="AZ7" s="103" t="s">
        <v>103</v>
      </c>
      <c r="BA7" s="103" t="s">
        <v>104</v>
      </c>
      <c r="BB7" s="103" t="s">
        <v>86</v>
      </c>
      <c r="BC7" s="103" t="s">
        <v>105</v>
      </c>
      <c r="BD7" s="103" t="s">
        <v>88</v>
      </c>
    </row>
    <row r="8" spans="1:56" s="2" customFormat="1" ht="12" customHeight="1">
      <c r="A8" s="36"/>
      <c r="B8" s="41"/>
      <c r="C8" s="36"/>
      <c r="D8" s="108" t="s">
        <v>106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107</v>
      </c>
      <c r="BA8" s="103" t="s">
        <v>108</v>
      </c>
      <c r="BB8" s="103" t="s">
        <v>91</v>
      </c>
      <c r="BC8" s="103" t="s">
        <v>109</v>
      </c>
      <c r="BD8" s="103" t="s">
        <v>88</v>
      </c>
    </row>
    <row r="9" spans="1:56" s="2" customFormat="1" ht="16.5" customHeight="1">
      <c r="A9" s="36"/>
      <c r="B9" s="41"/>
      <c r="C9" s="36"/>
      <c r="D9" s="36"/>
      <c r="E9" s="385" t="s">
        <v>110</v>
      </c>
      <c r="F9" s="386"/>
      <c r="G9" s="386"/>
      <c r="H9" s="386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111</v>
      </c>
      <c r="BA9" s="103" t="s">
        <v>112</v>
      </c>
      <c r="BB9" s="103" t="s">
        <v>91</v>
      </c>
      <c r="BC9" s="103" t="s">
        <v>81</v>
      </c>
      <c r="BD9" s="103" t="s">
        <v>88</v>
      </c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113</v>
      </c>
      <c r="BA10" s="103" t="s">
        <v>114</v>
      </c>
      <c r="BB10" s="103" t="s">
        <v>91</v>
      </c>
      <c r="BC10" s="103" t="s">
        <v>115</v>
      </c>
      <c r="BD10" s="103" t="s">
        <v>88</v>
      </c>
    </row>
    <row r="11" spans="1:5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116</v>
      </c>
      <c r="BA11" s="103" t="s">
        <v>117</v>
      </c>
      <c r="BB11" s="103" t="s">
        <v>118</v>
      </c>
      <c r="BC11" s="103" t="s">
        <v>119</v>
      </c>
      <c r="BD11" s="103" t="s">
        <v>88</v>
      </c>
    </row>
    <row r="12" spans="1:5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2. 9. 2025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30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31</v>
      </c>
      <c r="E17" s="36"/>
      <c r="F17" s="36"/>
      <c r="G17" s="36"/>
      <c r="H17" s="36"/>
      <c r="I17" s="108" t="s">
        <v>26</v>
      </c>
      <c r="J17" s="33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7" t="str">
        <f>'Rekapitulace stavby'!E14</f>
        <v>Vyplň údaj</v>
      </c>
      <c r="F18" s="388"/>
      <c r="G18" s="388"/>
      <c r="H18" s="388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33</v>
      </c>
      <c r="E20" s="36"/>
      <c r="F20" s="36"/>
      <c r="G20" s="36"/>
      <c r="H20" s="36"/>
      <c r="I20" s="108" t="s">
        <v>26</v>
      </c>
      <c r="J20" s="110" t="str">
        <f>IF('Rekapitulace stavby'!AN16="","",'Rekapitulace stavby'!AN16)</f>
        <v/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 xml:space="preserve"> </v>
      </c>
      <c r="F21" s="36"/>
      <c r="G21" s="36"/>
      <c r="H21" s="36"/>
      <c r="I21" s="108" t="s">
        <v>29</v>
      </c>
      <c r="J21" s="110" t="str">
        <f>IF('Rekapitulace stavby'!AN17="","",'Rekapitulace stavby'!AN17)</f>
        <v/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35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36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2"/>
      <c r="B27" s="113"/>
      <c r="C27" s="112"/>
      <c r="D27" s="112"/>
      <c r="E27" s="389" t="s">
        <v>37</v>
      </c>
      <c r="F27" s="389"/>
      <c r="G27" s="389"/>
      <c r="H27" s="38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38</v>
      </c>
      <c r="E30" s="36"/>
      <c r="F30" s="36"/>
      <c r="G30" s="36"/>
      <c r="H30" s="36"/>
      <c r="I30" s="36"/>
      <c r="J30" s="117">
        <f>ROUND(J105,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40</v>
      </c>
      <c r="G32" s="36"/>
      <c r="H32" s="36"/>
      <c r="I32" s="118" t="s">
        <v>39</v>
      </c>
      <c r="J32" s="118" t="s">
        <v>41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42</v>
      </c>
      <c r="E33" s="108" t="s">
        <v>43</v>
      </c>
      <c r="F33" s="120">
        <f>ROUND((SUM(BE105:BE478)),  2)</f>
        <v>0</v>
      </c>
      <c r="G33" s="36"/>
      <c r="H33" s="36"/>
      <c r="I33" s="121">
        <v>0.21</v>
      </c>
      <c r="J33" s="120">
        <f>ROUND(((SUM(BE105:BE478))*I33),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44</v>
      </c>
      <c r="F34" s="120">
        <f>ROUND((SUM(BF105:BF478)),  2)</f>
        <v>0</v>
      </c>
      <c r="G34" s="36"/>
      <c r="H34" s="36"/>
      <c r="I34" s="121">
        <v>0.12</v>
      </c>
      <c r="J34" s="120">
        <f>ROUND(((SUM(BF105:BF478))*I34),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45</v>
      </c>
      <c r="F35" s="120">
        <f>ROUND((SUM(BG105:BG478)),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46</v>
      </c>
      <c r="F36" s="120">
        <f>ROUND((SUM(BH105:BH478)),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47</v>
      </c>
      <c r="F37" s="120">
        <f>ROUND((SUM(BI105:BI478)),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120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0" t="str">
        <f>E7</f>
        <v>Rekonstrukce oplocení DsPS - 2. část</v>
      </c>
      <c r="F48" s="391"/>
      <c r="G48" s="391"/>
      <c r="H48" s="391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106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2" t="str">
        <f>E9</f>
        <v>1 - Stavební práce</v>
      </c>
      <c r="F50" s="392"/>
      <c r="G50" s="392"/>
      <c r="H50" s="392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2. 9. 2025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Bílina, Břežánská 50/4, 418 01 Bílina</v>
      </c>
      <c r="G54" s="38"/>
      <c r="H54" s="38"/>
      <c r="I54" s="31" t="s">
        <v>33</v>
      </c>
      <c r="J54" s="34" t="str">
        <f>E21</f>
        <v xml:space="preserve"> 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121</v>
      </c>
      <c r="D57" s="134"/>
      <c r="E57" s="134"/>
      <c r="F57" s="134"/>
      <c r="G57" s="134"/>
      <c r="H57" s="134"/>
      <c r="I57" s="134"/>
      <c r="J57" s="135" t="s">
        <v>122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70</v>
      </c>
      <c r="D59" s="38"/>
      <c r="E59" s="38"/>
      <c r="F59" s="38"/>
      <c r="G59" s="38"/>
      <c r="H59" s="38"/>
      <c r="I59" s="38"/>
      <c r="J59" s="79">
        <f>J105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123</v>
      </c>
    </row>
    <row r="60" spans="1:47" s="9" customFormat="1" ht="24.95" customHeight="1">
      <c r="B60" s="137"/>
      <c r="C60" s="138"/>
      <c r="D60" s="139" t="s">
        <v>124</v>
      </c>
      <c r="E60" s="140"/>
      <c r="F60" s="140"/>
      <c r="G60" s="140"/>
      <c r="H60" s="140"/>
      <c r="I60" s="140"/>
      <c r="J60" s="141">
        <f>J106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125</v>
      </c>
      <c r="E61" s="146"/>
      <c r="F61" s="146"/>
      <c r="G61" s="146"/>
      <c r="H61" s="146"/>
      <c r="I61" s="146"/>
      <c r="J61" s="147">
        <f>J107</f>
        <v>0</v>
      </c>
      <c r="K61" s="144"/>
      <c r="L61" s="148"/>
    </row>
    <row r="62" spans="1:47" s="10" customFormat="1" ht="14.85" customHeight="1">
      <c r="B62" s="143"/>
      <c r="C62" s="144"/>
      <c r="D62" s="145" t="s">
        <v>126</v>
      </c>
      <c r="E62" s="146"/>
      <c r="F62" s="146"/>
      <c r="G62" s="146"/>
      <c r="H62" s="146"/>
      <c r="I62" s="146"/>
      <c r="J62" s="147">
        <f>J108</f>
        <v>0</v>
      </c>
      <c r="K62" s="144"/>
      <c r="L62" s="148"/>
    </row>
    <row r="63" spans="1:47" s="10" customFormat="1" ht="14.85" customHeight="1">
      <c r="B63" s="143"/>
      <c r="C63" s="144"/>
      <c r="D63" s="145" t="s">
        <v>127</v>
      </c>
      <c r="E63" s="146"/>
      <c r="F63" s="146"/>
      <c r="G63" s="146"/>
      <c r="H63" s="146"/>
      <c r="I63" s="146"/>
      <c r="J63" s="147">
        <f>J136</f>
        <v>0</v>
      </c>
      <c r="K63" s="144"/>
      <c r="L63" s="148"/>
    </row>
    <row r="64" spans="1:47" s="10" customFormat="1" ht="14.85" customHeight="1">
      <c r="B64" s="143"/>
      <c r="C64" s="144"/>
      <c r="D64" s="145" t="s">
        <v>128</v>
      </c>
      <c r="E64" s="146"/>
      <c r="F64" s="146"/>
      <c r="G64" s="146"/>
      <c r="H64" s="146"/>
      <c r="I64" s="146"/>
      <c r="J64" s="147">
        <f>J153</f>
        <v>0</v>
      </c>
      <c r="K64" s="144"/>
      <c r="L64" s="148"/>
    </row>
    <row r="65" spans="2:12" s="10" customFormat="1" ht="14.85" customHeight="1">
      <c r="B65" s="143"/>
      <c r="C65" s="144"/>
      <c r="D65" s="145" t="s">
        <v>129</v>
      </c>
      <c r="E65" s="146"/>
      <c r="F65" s="146"/>
      <c r="G65" s="146"/>
      <c r="H65" s="146"/>
      <c r="I65" s="146"/>
      <c r="J65" s="147">
        <f>J175</f>
        <v>0</v>
      </c>
      <c r="K65" s="144"/>
      <c r="L65" s="148"/>
    </row>
    <row r="66" spans="2:12" s="10" customFormat="1" ht="14.85" customHeight="1">
      <c r="B66" s="143"/>
      <c r="C66" s="144"/>
      <c r="D66" s="145" t="s">
        <v>130</v>
      </c>
      <c r="E66" s="146"/>
      <c r="F66" s="146"/>
      <c r="G66" s="146"/>
      <c r="H66" s="146"/>
      <c r="I66" s="146"/>
      <c r="J66" s="147">
        <f>J192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131</v>
      </c>
      <c r="E67" s="146"/>
      <c r="F67" s="146"/>
      <c r="G67" s="146"/>
      <c r="H67" s="146"/>
      <c r="I67" s="146"/>
      <c r="J67" s="147">
        <f>J206</f>
        <v>0</v>
      </c>
      <c r="K67" s="144"/>
      <c r="L67" s="148"/>
    </row>
    <row r="68" spans="2:12" s="10" customFormat="1" ht="14.85" customHeight="1">
      <c r="B68" s="143"/>
      <c r="C68" s="144"/>
      <c r="D68" s="145" t="s">
        <v>132</v>
      </c>
      <c r="E68" s="146"/>
      <c r="F68" s="146"/>
      <c r="G68" s="146"/>
      <c r="H68" s="146"/>
      <c r="I68" s="146"/>
      <c r="J68" s="147">
        <f>J207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133</v>
      </c>
      <c r="E69" s="146"/>
      <c r="F69" s="146"/>
      <c r="G69" s="146"/>
      <c r="H69" s="146"/>
      <c r="I69" s="146"/>
      <c r="J69" s="147">
        <f>J228</f>
        <v>0</v>
      </c>
      <c r="K69" s="144"/>
      <c r="L69" s="148"/>
    </row>
    <row r="70" spans="2:12" s="10" customFormat="1" ht="14.85" customHeight="1">
      <c r="B70" s="143"/>
      <c r="C70" s="144"/>
      <c r="D70" s="145" t="s">
        <v>134</v>
      </c>
      <c r="E70" s="146"/>
      <c r="F70" s="146"/>
      <c r="G70" s="146"/>
      <c r="H70" s="146"/>
      <c r="I70" s="146"/>
      <c r="J70" s="147">
        <f>J229</f>
        <v>0</v>
      </c>
      <c r="K70" s="144"/>
      <c r="L70" s="148"/>
    </row>
    <row r="71" spans="2:12" s="10" customFormat="1" ht="14.85" customHeight="1">
      <c r="B71" s="143"/>
      <c r="C71" s="144"/>
      <c r="D71" s="145" t="s">
        <v>135</v>
      </c>
      <c r="E71" s="146"/>
      <c r="F71" s="146"/>
      <c r="G71" s="146"/>
      <c r="H71" s="146"/>
      <c r="I71" s="146"/>
      <c r="J71" s="147">
        <f>J268</f>
        <v>0</v>
      </c>
      <c r="K71" s="144"/>
      <c r="L71" s="148"/>
    </row>
    <row r="72" spans="2:12" s="10" customFormat="1" ht="19.899999999999999" customHeight="1">
      <c r="B72" s="143"/>
      <c r="C72" s="144"/>
      <c r="D72" s="145" t="s">
        <v>136</v>
      </c>
      <c r="E72" s="146"/>
      <c r="F72" s="146"/>
      <c r="G72" s="146"/>
      <c r="H72" s="146"/>
      <c r="I72" s="146"/>
      <c r="J72" s="147">
        <f>J334</f>
        <v>0</v>
      </c>
      <c r="K72" s="144"/>
      <c r="L72" s="148"/>
    </row>
    <row r="73" spans="2:12" s="10" customFormat="1" ht="14.85" customHeight="1">
      <c r="B73" s="143"/>
      <c r="C73" s="144"/>
      <c r="D73" s="145" t="s">
        <v>137</v>
      </c>
      <c r="E73" s="146"/>
      <c r="F73" s="146"/>
      <c r="G73" s="146"/>
      <c r="H73" s="146"/>
      <c r="I73" s="146"/>
      <c r="J73" s="147">
        <f>J335</f>
        <v>0</v>
      </c>
      <c r="K73" s="144"/>
      <c r="L73" s="148"/>
    </row>
    <row r="74" spans="2:12" s="10" customFormat="1" ht="14.85" customHeight="1">
      <c r="B74" s="143"/>
      <c r="C74" s="144"/>
      <c r="D74" s="145" t="s">
        <v>138</v>
      </c>
      <c r="E74" s="146"/>
      <c r="F74" s="146"/>
      <c r="G74" s="146"/>
      <c r="H74" s="146"/>
      <c r="I74" s="146"/>
      <c r="J74" s="147">
        <f>J336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139</v>
      </c>
      <c r="E75" s="146"/>
      <c r="F75" s="146"/>
      <c r="G75" s="146"/>
      <c r="H75" s="146"/>
      <c r="I75" s="146"/>
      <c r="J75" s="147">
        <f>J351</f>
        <v>0</v>
      </c>
      <c r="K75" s="144"/>
      <c r="L75" s="148"/>
    </row>
    <row r="76" spans="2:12" s="10" customFormat="1" ht="14.85" customHeight="1">
      <c r="B76" s="143"/>
      <c r="C76" s="144"/>
      <c r="D76" s="145" t="s">
        <v>140</v>
      </c>
      <c r="E76" s="146"/>
      <c r="F76" s="146"/>
      <c r="G76" s="146"/>
      <c r="H76" s="146"/>
      <c r="I76" s="146"/>
      <c r="J76" s="147">
        <f>J352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141</v>
      </c>
      <c r="E77" s="146"/>
      <c r="F77" s="146"/>
      <c r="G77" s="146"/>
      <c r="H77" s="146"/>
      <c r="I77" s="146"/>
      <c r="J77" s="147">
        <f>J359</f>
        <v>0</v>
      </c>
      <c r="K77" s="144"/>
      <c r="L77" s="148"/>
    </row>
    <row r="78" spans="2:12" s="10" customFormat="1" ht="14.85" customHeight="1">
      <c r="B78" s="143"/>
      <c r="C78" s="144"/>
      <c r="D78" s="145" t="s">
        <v>142</v>
      </c>
      <c r="E78" s="146"/>
      <c r="F78" s="146"/>
      <c r="G78" s="146"/>
      <c r="H78" s="146"/>
      <c r="I78" s="146"/>
      <c r="J78" s="147">
        <f>J360</f>
        <v>0</v>
      </c>
      <c r="K78" s="144"/>
      <c r="L78" s="148"/>
    </row>
    <row r="79" spans="2:12" s="10" customFormat="1" ht="14.85" customHeight="1">
      <c r="B79" s="143"/>
      <c r="C79" s="144"/>
      <c r="D79" s="145" t="s">
        <v>143</v>
      </c>
      <c r="E79" s="146"/>
      <c r="F79" s="146"/>
      <c r="G79" s="146"/>
      <c r="H79" s="146"/>
      <c r="I79" s="146"/>
      <c r="J79" s="147">
        <f>J374</f>
        <v>0</v>
      </c>
      <c r="K79" s="144"/>
      <c r="L79" s="148"/>
    </row>
    <row r="80" spans="2:12" s="10" customFormat="1" ht="14.85" customHeight="1">
      <c r="B80" s="143"/>
      <c r="C80" s="144"/>
      <c r="D80" s="145" t="s">
        <v>144</v>
      </c>
      <c r="E80" s="146"/>
      <c r="F80" s="146"/>
      <c r="G80" s="146"/>
      <c r="H80" s="146"/>
      <c r="I80" s="146"/>
      <c r="J80" s="147">
        <f>J389</f>
        <v>0</v>
      </c>
      <c r="K80" s="144"/>
      <c r="L80" s="148"/>
    </row>
    <row r="81" spans="1:31" s="10" customFormat="1" ht="14.85" customHeight="1">
      <c r="B81" s="143"/>
      <c r="C81" s="144"/>
      <c r="D81" s="145" t="s">
        <v>145</v>
      </c>
      <c r="E81" s="146"/>
      <c r="F81" s="146"/>
      <c r="G81" s="146"/>
      <c r="H81" s="146"/>
      <c r="I81" s="146"/>
      <c r="J81" s="147">
        <f>J406</f>
        <v>0</v>
      </c>
      <c r="K81" s="144"/>
      <c r="L81" s="148"/>
    </row>
    <row r="82" spans="1:31" s="10" customFormat="1" ht="14.85" customHeight="1">
      <c r="B82" s="143"/>
      <c r="C82" s="144"/>
      <c r="D82" s="145" t="s">
        <v>146</v>
      </c>
      <c r="E82" s="146"/>
      <c r="F82" s="146"/>
      <c r="G82" s="146"/>
      <c r="H82" s="146"/>
      <c r="I82" s="146"/>
      <c r="J82" s="147">
        <f>J425</f>
        <v>0</v>
      </c>
      <c r="K82" s="144"/>
      <c r="L82" s="148"/>
    </row>
    <row r="83" spans="1:31" s="10" customFormat="1" ht="14.85" customHeight="1">
      <c r="B83" s="143"/>
      <c r="C83" s="144"/>
      <c r="D83" s="145" t="s">
        <v>147</v>
      </c>
      <c r="E83" s="146"/>
      <c r="F83" s="146"/>
      <c r="G83" s="146"/>
      <c r="H83" s="146"/>
      <c r="I83" s="146"/>
      <c r="J83" s="147">
        <f>J454</f>
        <v>0</v>
      </c>
      <c r="K83" s="144"/>
      <c r="L83" s="148"/>
    </row>
    <row r="84" spans="1:31" s="9" customFormat="1" ht="24.95" customHeight="1">
      <c r="B84" s="137"/>
      <c r="C84" s="138"/>
      <c r="D84" s="139" t="s">
        <v>148</v>
      </c>
      <c r="E84" s="140"/>
      <c r="F84" s="140"/>
      <c r="G84" s="140"/>
      <c r="H84" s="140"/>
      <c r="I84" s="140"/>
      <c r="J84" s="141">
        <f>J461</f>
        <v>0</v>
      </c>
      <c r="K84" s="138"/>
      <c r="L84" s="142"/>
    </row>
    <row r="85" spans="1:31" s="10" customFormat="1" ht="19.899999999999999" customHeight="1">
      <c r="B85" s="143"/>
      <c r="C85" s="144"/>
      <c r="D85" s="145" t="s">
        <v>149</v>
      </c>
      <c r="E85" s="146"/>
      <c r="F85" s="146"/>
      <c r="G85" s="146"/>
      <c r="H85" s="146"/>
      <c r="I85" s="146"/>
      <c r="J85" s="147">
        <f>J462</f>
        <v>0</v>
      </c>
      <c r="K85" s="144"/>
      <c r="L85" s="148"/>
    </row>
    <row r="86" spans="1:31" s="2" customFormat="1" ht="21.7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6.95" customHeight="1">
      <c r="A87" s="36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91" spans="1:31" s="2" customFormat="1" ht="6.95" customHeight="1">
      <c r="A91" s="36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24.95" customHeight="1">
      <c r="A92" s="36"/>
      <c r="B92" s="37"/>
      <c r="C92" s="25" t="s">
        <v>150</v>
      </c>
      <c r="D92" s="38"/>
      <c r="E92" s="38"/>
      <c r="F92" s="38"/>
      <c r="G92" s="38"/>
      <c r="H92" s="38"/>
      <c r="I92" s="38"/>
      <c r="J92" s="38"/>
      <c r="K92" s="38"/>
      <c r="L92" s="109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6.9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9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16</v>
      </c>
      <c r="D94" s="38"/>
      <c r="E94" s="38"/>
      <c r="F94" s="38"/>
      <c r="G94" s="38"/>
      <c r="H94" s="38"/>
      <c r="I94" s="38"/>
      <c r="J94" s="38"/>
      <c r="K94" s="38"/>
      <c r="L94" s="109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90" t="str">
        <f>E7</f>
        <v>Rekonstrukce oplocení DsPS - 2. část</v>
      </c>
      <c r="F95" s="391"/>
      <c r="G95" s="391"/>
      <c r="H95" s="391"/>
      <c r="I95" s="38"/>
      <c r="J95" s="38"/>
      <c r="K95" s="38"/>
      <c r="L95" s="109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1" t="s">
        <v>106</v>
      </c>
      <c r="D96" s="38"/>
      <c r="E96" s="38"/>
      <c r="F96" s="38"/>
      <c r="G96" s="38"/>
      <c r="H96" s="38"/>
      <c r="I96" s="38"/>
      <c r="J96" s="38"/>
      <c r="K96" s="38"/>
      <c r="L96" s="109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6.5" customHeight="1">
      <c r="A97" s="36"/>
      <c r="B97" s="37"/>
      <c r="C97" s="38"/>
      <c r="D97" s="38"/>
      <c r="E97" s="362" t="str">
        <f>E9</f>
        <v>1 - Stavební práce</v>
      </c>
      <c r="F97" s="392"/>
      <c r="G97" s="392"/>
      <c r="H97" s="392"/>
      <c r="I97" s="38"/>
      <c r="J97" s="38"/>
      <c r="K97" s="38"/>
      <c r="L97" s="109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9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2" customHeight="1">
      <c r="A99" s="36"/>
      <c r="B99" s="37"/>
      <c r="C99" s="31" t="s">
        <v>21</v>
      </c>
      <c r="D99" s="38"/>
      <c r="E99" s="38"/>
      <c r="F99" s="29" t="str">
        <f>F12</f>
        <v xml:space="preserve"> </v>
      </c>
      <c r="G99" s="38"/>
      <c r="H99" s="38"/>
      <c r="I99" s="31" t="s">
        <v>23</v>
      </c>
      <c r="J99" s="61" t="str">
        <f>IF(J12="","",J12)</f>
        <v>2. 9. 2025</v>
      </c>
      <c r="K99" s="38"/>
      <c r="L99" s="109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6.9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09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1" t="s">
        <v>25</v>
      </c>
      <c r="D101" s="38"/>
      <c r="E101" s="38"/>
      <c r="F101" s="29" t="str">
        <f>E15</f>
        <v>Město Bílina, Břežánská 50/4, 418 01 Bílina</v>
      </c>
      <c r="G101" s="38"/>
      <c r="H101" s="38"/>
      <c r="I101" s="31" t="s">
        <v>33</v>
      </c>
      <c r="J101" s="34" t="str">
        <f>E21</f>
        <v xml:space="preserve"> </v>
      </c>
      <c r="K101" s="38"/>
      <c r="L101" s="109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5.2" customHeight="1">
      <c r="A102" s="36"/>
      <c r="B102" s="37"/>
      <c r="C102" s="31" t="s">
        <v>31</v>
      </c>
      <c r="D102" s="38"/>
      <c r="E102" s="38"/>
      <c r="F102" s="29" t="str">
        <f>IF(E18="","",E18)</f>
        <v>Vyplň údaj</v>
      </c>
      <c r="G102" s="38"/>
      <c r="H102" s="38"/>
      <c r="I102" s="31" t="s">
        <v>35</v>
      </c>
      <c r="J102" s="34" t="str">
        <f>E24</f>
        <v xml:space="preserve"> </v>
      </c>
      <c r="K102" s="38"/>
      <c r="L102" s="109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10.3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109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11" customFormat="1" ht="29.25" customHeight="1">
      <c r="A104" s="149"/>
      <c r="B104" s="150"/>
      <c r="C104" s="151" t="s">
        <v>151</v>
      </c>
      <c r="D104" s="152" t="s">
        <v>57</v>
      </c>
      <c r="E104" s="152" t="s">
        <v>53</v>
      </c>
      <c r="F104" s="152" t="s">
        <v>54</v>
      </c>
      <c r="G104" s="152" t="s">
        <v>152</v>
      </c>
      <c r="H104" s="152" t="s">
        <v>153</v>
      </c>
      <c r="I104" s="152" t="s">
        <v>154</v>
      </c>
      <c r="J104" s="152" t="s">
        <v>122</v>
      </c>
      <c r="K104" s="153" t="s">
        <v>155</v>
      </c>
      <c r="L104" s="154"/>
      <c r="M104" s="70" t="s">
        <v>19</v>
      </c>
      <c r="N104" s="71" t="s">
        <v>42</v>
      </c>
      <c r="O104" s="71" t="s">
        <v>156</v>
      </c>
      <c r="P104" s="71" t="s">
        <v>157</v>
      </c>
      <c r="Q104" s="71" t="s">
        <v>158</v>
      </c>
      <c r="R104" s="71" t="s">
        <v>159</v>
      </c>
      <c r="S104" s="71" t="s">
        <v>160</v>
      </c>
      <c r="T104" s="71" t="s">
        <v>161</v>
      </c>
      <c r="U104" s="72" t="s">
        <v>162</v>
      </c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</row>
    <row r="105" spans="1:65" s="2" customFormat="1" ht="22.9" customHeight="1">
      <c r="A105" s="36"/>
      <c r="B105" s="37"/>
      <c r="C105" s="77" t="s">
        <v>163</v>
      </c>
      <c r="D105" s="38"/>
      <c r="E105" s="38"/>
      <c r="F105" s="38"/>
      <c r="G105" s="38"/>
      <c r="H105" s="38"/>
      <c r="I105" s="38"/>
      <c r="J105" s="155">
        <f>BK105</f>
        <v>0</v>
      </c>
      <c r="K105" s="38"/>
      <c r="L105" s="41"/>
      <c r="M105" s="73"/>
      <c r="N105" s="156"/>
      <c r="O105" s="74"/>
      <c r="P105" s="157">
        <f>P106+P461</f>
        <v>0</v>
      </c>
      <c r="Q105" s="74"/>
      <c r="R105" s="157">
        <f>R106+R461</f>
        <v>20.799654269999998</v>
      </c>
      <c r="S105" s="74"/>
      <c r="T105" s="157">
        <f>T106+T461</f>
        <v>13.807422000000001</v>
      </c>
      <c r="U105" s="75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71</v>
      </c>
      <c r="AU105" s="19" t="s">
        <v>123</v>
      </c>
      <c r="BK105" s="158">
        <f>BK106+BK461</f>
        <v>0</v>
      </c>
    </row>
    <row r="106" spans="1:65" s="12" customFormat="1" ht="25.9" customHeight="1">
      <c r="B106" s="159"/>
      <c r="C106" s="160"/>
      <c r="D106" s="161" t="s">
        <v>71</v>
      </c>
      <c r="E106" s="162" t="s">
        <v>164</v>
      </c>
      <c r="F106" s="162" t="s">
        <v>165</v>
      </c>
      <c r="G106" s="160"/>
      <c r="H106" s="160"/>
      <c r="I106" s="163"/>
      <c r="J106" s="164">
        <f>BK106</f>
        <v>0</v>
      </c>
      <c r="K106" s="160"/>
      <c r="L106" s="165"/>
      <c r="M106" s="166"/>
      <c r="N106" s="167"/>
      <c r="O106" s="167"/>
      <c r="P106" s="168">
        <f>P107+P206+P228+P334+P351+P359</f>
        <v>0</v>
      </c>
      <c r="Q106" s="167"/>
      <c r="R106" s="168">
        <f>R107+R206+R228+R334+R351+R359</f>
        <v>20.795745519999997</v>
      </c>
      <c r="S106" s="167"/>
      <c r="T106" s="168">
        <f>T107+T206+T228+T334+T351+T359</f>
        <v>13.807422000000001</v>
      </c>
      <c r="U106" s="169"/>
      <c r="AR106" s="170" t="s">
        <v>77</v>
      </c>
      <c r="AT106" s="171" t="s">
        <v>71</v>
      </c>
      <c r="AU106" s="171" t="s">
        <v>72</v>
      </c>
      <c r="AY106" s="170" t="s">
        <v>166</v>
      </c>
      <c r="BK106" s="172">
        <f>BK107+BK206+BK228+BK334+BK351+BK359</f>
        <v>0</v>
      </c>
    </row>
    <row r="107" spans="1:65" s="12" customFormat="1" ht="22.9" customHeight="1">
      <c r="B107" s="159"/>
      <c r="C107" s="160"/>
      <c r="D107" s="161" t="s">
        <v>71</v>
      </c>
      <c r="E107" s="173" t="s">
        <v>77</v>
      </c>
      <c r="F107" s="173" t="s">
        <v>167</v>
      </c>
      <c r="G107" s="160"/>
      <c r="H107" s="160"/>
      <c r="I107" s="163"/>
      <c r="J107" s="174">
        <f>BK107</f>
        <v>0</v>
      </c>
      <c r="K107" s="160"/>
      <c r="L107" s="165"/>
      <c r="M107" s="166"/>
      <c r="N107" s="167"/>
      <c r="O107" s="167"/>
      <c r="P107" s="168">
        <f>P108+P136+P153+P175+P192</f>
        <v>0</v>
      </c>
      <c r="Q107" s="167"/>
      <c r="R107" s="168">
        <f>R108+R136+R153+R175+R192</f>
        <v>2.8433499999999997E-2</v>
      </c>
      <c r="S107" s="167"/>
      <c r="T107" s="168">
        <f>T108+T136+T153+T175+T192</f>
        <v>0.79200000000000004</v>
      </c>
      <c r="U107" s="169"/>
      <c r="AR107" s="170" t="s">
        <v>77</v>
      </c>
      <c r="AT107" s="171" t="s">
        <v>71</v>
      </c>
      <c r="AU107" s="171" t="s">
        <v>77</v>
      </c>
      <c r="AY107" s="170" t="s">
        <v>166</v>
      </c>
      <c r="BK107" s="172">
        <f>BK108+BK136+BK153+BK175+BK192</f>
        <v>0</v>
      </c>
    </row>
    <row r="108" spans="1:65" s="12" customFormat="1" ht="20.85" customHeight="1">
      <c r="B108" s="159"/>
      <c r="C108" s="160"/>
      <c r="D108" s="161" t="s">
        <v>71</v>
      </c>
      <c r="E108" s="173" t="s">
        <v>168</v>
      </c>
      <c r="F108" s="173" t="s">
        <v>169</v>
      </c>
      <c r="G108" s="160"/>
      <c r="H108" s="160"/>
      <c r="I108" s="163"/>
      <c r="J108" s="174">
        <f>BK108</f>
        <v>0</v>
      </c>
      <c r="K108" s="160"/>
      <c r="L108" s="165"/>
      <c r="M108" s="166"/>
      <c r="N108" s="167"/>
      <c r="O108" s="167"/>
      <c r="P108" s="168">
        <f>SUM(P109:P135)</f>
        <v>0</v>
      </c>
      <c r="Q108" s="167"/>
      <c r="R108" s="168">
        <f>SUM(R109:R135)</f>
        <v>2.8433499999999997E-2</v>
      </c>
      <c r="S108" s="167"/>
      <c r="T108" s="168">
        <f>SUM(T109:T135)</f>
        <v>0.79200000000000004</v>
      </c>
      <c r="U108" s="169"/>
      <c r="AR108" s="170" t="s">
        <v>77</v>
      </c>
      <c r="AT108" s="171" t="s">
        <v>71</v>
      </c>
      <c r="AU108" s="171" t="s">
        <v>81</v>
      </c>
      <c r="AY108" s="170" t="s">
        <v>166</v>
      </c>
      <c r="BK108" s="172">
        <f>SUM(BK109:BK135)</f>
        <v>0</v>
      </c>
    </row>
    <row r="109" spans="1:65" s="2" customFormat="1" ht="33" customHeight="1">
      <c r="A109" s="36"/>
      <c r="B109" s="37"/>
      <c r="C109" s="175" t="s">
        <v>77</v>
      </c>
      <c r="D109" s="175" t="s">
        <v>170</v>
      </c>
      <c r="E109" s="176" t="s">
        <v>171</v>
      </c>
      <c r="F109" s="177" t="s">
        <v>172</v>
      </c>
      <c r="G109" s="178" t="s">
        <v>173</v>
      </c>
      <c r="H109" s="179">
        <v>13.5</v>
      </c>
      <c r="I109" s="180"/>
      <c r="J109" s="181">
        <f>ROUND(I109*H109,2)</f>
        <v>0</v>
      </c>
      <c r="K109" s="177" t="s">
        <v>174</v>
      </c>
      <c r="L109" s="41"/>
      <c r="M109" s="182" t="s">
        <v>19</v>
      </c>
      <c r="N109" s="183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4">
        <f>S109*H109</f>
        <v>0</v>
      </c>
      <c r="U109" s="185" t="s">
        <v>19</v>
      </c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92</v>
      </c>
      <c r="AT109" s="186" t="s">
        <v>170</v>
      </c>
      <c r="AU109" s="186" t="s">
        <v>88</v>
      </c>
      <c r="AY109" s="19" t="s">
        <v>166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77</v>
      </c>
      <c r="BK109" s="187">
        <f>ROUND(I109*H109,2)</f>
        <v>0</v>
      </c>
      <c r="BL109" s="19" t="s">
        <v>92</v>
      </c>
      <c r="BM109" s="186" t="s">
        <v>175</v>
      </c>
    </row>
    <row r="110" spans="1:65" s="2" customFormat="1" ht="29.25">
      <c r="A110" s="36"/>
      <c r="B110" s="37"/>
      <c r="C110" s="38"/>
      <c r="D110" s="188" t="s">
        <v>176</v>
      </c>
      <c r="E110" s="38"/>
      <c r="F110" s="189" t="s">
        <v>177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6"/>
      <c r="U110" s="67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176</v>
      </c>
      <c r="AU110" s="19" t="s">
        <v>88</v>
      </c>
    </row>
    <row r="111" spans="1:65" s="2" customFormat="1" ht="11.25">
      <c r="A111" s="36"/>
      <c r="B111" s="37"/>
      <c r="C111" s="38"/>
      <c r="D111" s="193" t="s">
        <v>178</v>
      </c>
      <c r="E111" s="38"/>
      <c r="F111" s="194" t="s">
        <v>179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6"/>
      <c r="U111" s="67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178</v>
      </c>
      <c r="AU111" s="19" t="s">
        <v>88</v>
      </c>
    </row>
    <row r="112" spans="1:65" s="13" customFormat="1" ht="11.25">
      <c r="B112" s="195"/>
      <c r="C112" s="196"/>
      <c r="D112" s="188" t="s">
        <v>180</v>
      </c>
      <c r="E112" s="197" t="s">
        <v>19</v>
      </c>
      <c r="F112" s="198" t="s">
        <v>181</v>
      </c>
      <c r="G112" s="196"/>
      <c r="H112" s="199">
        <v>7.5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3"/>
      <c r="U112" s="204"/>
      <c r="AT112" s="205" t="s">
        <v>180</v>
      </c>
      <c r="AU112" s="205" t="s">
        <v>88</v>
      </c>
      <c r="AV112" s="13" t="s">
        <v>81</v>
      </c>
      <c r="AW112" s="13" t="s">
        <v>34</v>
      </c>
      <c r="AX112" s="13" t="s">
        <v>72</v>
      </c>
      <c r="AY112" s="205" t="s">
        <v>166</v>
      </c>
    </row>
    <row r="113" spans="1:65" s="13" customFormat="1" ht="11.25">
      <c r="B113" s="195"/>
      <c r="C113" s="196"/>
      <c r="D113" s="188" t="s">
        <v>180</v>
      </c>
      <c r="E113" s="197" t="s">
        <v>19</v>
      </c>
      <c r="F113" s="198" t="s">
        <v>182</v>
      </c>
      <c r="G113" s="196"/>
      <c r="H113" s="199">
        <v>2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3"/>
      <c r="U113" s="204"/>
      <c r="AT113" s="205" t="s">
        <v>180</v>
      </c>
      <c r="AU113" s="205" t="s">
        <v>88</v>
      </c>
      <c r="AV113" s="13" t="s">
        <v>81</v>
      </c>
      <c r="AW113" s="13" t="s">
        <v>34</v>
      </c>
      <c r="AX113" s="13" t="s">
        <v>72</v>
      </c>
      <c r="AY113" s="205" t="s">
        <v>166</v>
      </c>
    </row>
    <row r="114" spans="1:65" s="13" customFormat="1" ht="11.25">
      <c r="B114" s="195"/>
      <c r="C114" s="196"/>
      <c r="D114" s="188" t="s">
        <v>180</v>
      </c>
      <c r="E114" s="197" t="s">
        <v>19</v>
      </c>
      <c r="F114" s="198" t="s">
        <v>183</v>
      </c>
      <c r="G114" s="196"/>
      <c r="H114" s="199">
        <v>4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3"/>
      <c r="U114" s="204"/>
      <c r="AT114" s="205" t="s">
        <v>180</v>
      </c>
      <c r="AU114" s="205" t="s">
        <v>88</v>
      </c>
      <c r="AV114" s="13" t="s">
        <v>81</v>
      </c>
      <c r="AW114" s="13" t="s">
        <v>34</v>
      </c>
      <c r="AX114" s="13" t="s">
        <v>72</v>
      </c>
      <c r="AY114" s="205" t="s">
        <v>166</v>
      </c>
    </row>
    <row r="115" spans="1:65" s="14" customFormat="1" ht="11.25">
      <c r="B115" s="206"/>
      <c r="C115" s="207"/>
      <c r="D115" s="188" t="s">
        <v>180</v>
      </c>
      <c r="E115" s="208" t="s">
        <v>19</v>
      </c>
      <c r="F115" s="209" t="s">
        <v>184</v>
      </c>
      <c r="G115" s="207"/>
      <c r="H115" s="210">
        <v>13.5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4"/>
      <c r="U115" s="215"/>
      <c r="AT115" s="216" t="s">
        <v>180</v>
      </c>
      <c r="AU115" s="216" t="s">
        <v>88</v>
      </c>
      <c r="AV115" s="14" t="s">
        <v>92</v>
      </c>
      <c r="AW115" s="14" t="s">
        <v>34</v>
      </c>
      <c r="AX115" s="14" t="s">
        <v>77</v>
      </c>
      <c r="AY115" s="216" t="s">
        <v>166</v>
      </c>
    </row>
    <row r="116" spans="1:65" s="2" customFormat="1" ht="24.2" customHeight="1">
      <c r="A116" s="36"/>
      <c r="B116" s="37"/>
      <c r="C116" s="175" t="s">
        <v>81</v>
      </c>
      <c r="D116" s="175" t="s">
        <v>170</v>
      </c>
      <c r="E116" s="176" t="s">
        <v>185</v>
      </c>
      <c r="F116" s="177" t="s">
        <v>186</v>
      </c>
      <c r="G116" s="178" t="s">
        <v>173</v>
      </c>
      <c r="H116" s="179">
        <v>1.8</v>
      </c>
      <c r="I116" s="180"/>
      <c r="J116" s="181">
        <f>ROUND(I116*H116,2)</f>
        <v>0</v>
      </c>
      <c r="K116" s="177" t="s">
        <v>174</v>
      </c>
      <c r="L116" s="41"/>
      <c r="M116" s="182" t="s">
        <v>19</v>
      </c>
      <c r="N116" s="183" t="s">
        <v>43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0.26</v>
      </c>
      <c r="T116" s="184">
        <f>S116*H116</f>
        <v>0.46800000000000003</v>
      </c>
      <c r="U116" s="185" t="s">
        <v>19</v>
      </c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92</v>
      </c>
      <c r="AT116" s="186" t="s">
        <v>170</v>
      </c>
      <c r="AU116" s="186" t="s">
        <v>88</v>
      </c>
      <c r="AY116" s="19" t="s">
        <v>166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77</v>
      </c>
      <c r="BK116" s="187">
        <f>ROUND(I116*H116,2)</f>
        <v>0</v>
      </c>
      <c r="BL116" s="19" t="s">
        <v>92</v>
      </c>
      <c r="BM116" s="186" t="s">
        <v>187</v>
      </c>
    </row>
    <row r="117" spans="1:65" s="2" customFormat="1" ht="39">
      <c r="A117" s="36"/>
      <c r="B117" s="37"/>
      <c r="C117" s="38"/>
      <c r="D117" s="188" t="s">
        <v>176</v>
      </c>
      <c r="E117" s="38"/>
      <c r="F117" s="189" t="s">
        <v>188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6"/>
      <c r="U117" s="67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176</v>
      </c>
      <c r="AU117" s="19" t="s">
        <v>88</v>
      </c>
    </row>
    <row r="118" spans="1:65" s="2" customFormat="1" ht="11.25">
      <c r="A118" s="36"/>
      <c r="B118" s="37"/>
      <c r="C118" s="38"/>
      <c r="D118" s="193" t="s">
        <v>178</v>
      </c>
      <c r="E118" s="38"/>
      <c r="F118" s="194" t="s">
        <v>189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6"/>
      <c r="U118" s="67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178</v>
      </c>
      <c r="AU118" s="19" t="s">
        <v>88</v>
      </c>
    </row>
    <row r="119" spans="1:65" s="13" customFormat="1" ht="11.25">
      <c r="B119" s="195"/>
      <c r="C119" s="196"/>
      <c r="D119" s="188" t="s">
        <v>180</v>
      </c>
      <c r="E119" s="197" t="s">
        <v>19</v>
      </c>
      <c r="F119" s="198" t="s">
        <v>190</v>
      </c>
      <c r="G119" s="196"/>
      <c r="H119" s="199">
        <v>0.9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3"/>
      <c r="U119" s="204"/>
      <c r="AT119" s="205" t="s">
        <v>180</v>
      </c>
      <c r="AU119" s="205" t="s">
        <v>88</v>
      </c>
      <c r="AV119" s="13" t="s">
        <v>81</v>
      </c>
      <c r="AW119" s="13" t="s">
        <v>34</v>
      </c>
      <c r="AX119" s="13" t="s">
        <v>72</v>
      </c>
      <c r="AY119" s="205" t="s">
        <v>166</v>
      </c>
    </row>
    <row r="120" spans="1:65" s="13" customFormat="1" ht="11.25">
      <c r="B120" s="195"/>
      <c r="C120" s="196"/>
      <c r="D120" s="188" t="s">
        <v>180</v>
      </c>
      <c r="E120" s="197" t="s">
        <v>19</v>
      </c>
      <c r="F120" s="198" t="s">
        <v>191</v>
      </c>
      <c r="G120" s="196"/>
      <c r="H120" s="199">
        <v>0.9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3"/>
      <c r="U120" s="204"/>
      <c r="AT120" s="205" t="s">
        <v>180</v>
      </c>
      <c r="AU120" s="205" t="s">
        <v>88</v>
      </c>
      <c r="AV120" s="13" t="s">
        <v>81</v>
      </c>
      <c r="AW120" s="13" t="s">
        <v>34</v>
      </c>
      <c r="AX120" s="13" t="s">
        <v>72</v>
      </c>
      <c r="AY120" s="205" t="s">
        <v>166</v>
      </c>
    </row>
    <row r="121" spans="1:65" s="14" customFormat="1" ht="11.25">
      <c r="B121" s="206"/>
      <c r="C121" s="207"/>
      <c r="D121" s="188" t="s">
        <v>180</v>
      </c>
      <c r="E121" s="208" t="s">
        <v>19</v>
      </c>
      <c r="F121" s="209" t="s">
        <v>184</v>
      </c>
      <c r="G121" s="207"/>
      <c r="H121" s="210">
        <v>1.8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4"/>
      <c r="U121" s="215"/>
      <c r="AT121" s="216" t="s">
        <v>180</v>
      </c>
      <c r="AU121" s="216" t="s">
        <v>88</v>
      </c>
      <c r="AV121" s="14" t="s">
        <v>92</v>
      </c>
      <c r="AW121" s="14" t="s">
        <v>34</v>
      </c>
      <c r="AX121" s="14" t="s">
        <v>77</v>
      </c>
      <c r="AY121" s="216" t="s">
        <v>166</v>
      </c>
    </row>
    <row r="122" spans="1:65" s="2" customFormat="1" ht="24.2" customHeight="1">
      <c r="A122" s="36"/>
      <c r="B122" s="37"/>
      <c r="C122" s="175" t="s">
        <v>88</v>
      </c>
      <c r="D122" s="175" t="s">
        <v>170</v>
      </c>
      <c r="E122" s="176" t="s">
        <v>192</v>
      </c>
      <c r="F122" s="177" t="s">
        <v>193</v>
      </c>
      <c r="G122" s="178" t="s">
        <v>173</v>
      </c>
      <c r="H122" s="179">
        <v>1.8</v>
      </c>
      <c r="I122" s="180"/>
      <c r="J122" s="181">
        <f>ROUND(I122*H122,2)</f>
        <v>0</v>
      </c>
      <c r="K122" s="177" t="s">
        <v>174</v>
      </c>
      <c r="L122" s="41"/>
      <c r="M122" s="182" t="s">
        <v>19</v>
      </c>
      <c r="N122" s="183" t="s">
        <v>43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0.18</v>
      </c>
      <c r="T122" s="184">
        <f>S122*H122</f>
        <v>0.32400000000000001</v>
      </c>
      <c r="U122" s="185" t="s">
        <v>19</v>
      </c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92</v>
      </c>
      <c r="AT122" s="186" t="s">
        <v>170</v>
      </c>
      <c r="AU122" s="186" t="s">
        <v>88</v>
      </c>
      <c r="AY122" s="19" t="s">
        <v>166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77</v>
      </c>
      <c r="BK122" s="187">
        <f>ROUND(I122*H122,2)</f>
        <v>0</v>
      </c>
      <c r="BL122" s="19" t="s">
        <v>92</v>
      </c>
      <c r="BM122" s="186" t="s">
        <v>194</v>
      </c>
    </row>
    <row r="123" spans="1:65" s="2" customFormat="1" ht="39">
      <c r="A123" s="36"/>
      <c r="B123" s="37"/>
      <c r="C123" s="38"/>
      <c r="D123" s="188" t="s">
        <v>176</v>
      </c>
      <c r="E123" s="38"/>
      <c r="F123" s="189" t="s">
        <v>195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6"/>
      <c r="U123" s="67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176</v>
      </c>
      <c r="AU123" s="19" t="s">
        <v>88</v>
      </c>
    </row>
    <row r="124" spans="1:65" s="2" customFormat="1" ht="11.25">
      <c r="A124" s="36"/>
      <c r="B124" s="37"/>
      <c r="C124" s="38"/>
      <c r="D124" s="193" t="s">
        <v>178</v>
      </c>
      <c r="E124" s="38"/>
      <c r="F124" s="194" t="s">
        <v>196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6"/>
      <c r="U124" s="67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178</v>
      </c>
      <c r="AU124" s="19" t="s">
        <v>88</v>
      </c>
    </row>
    <row r="125" spans="1:65" s="14" customFormat="1" ht="11.25">
      <c r="B125" s="206"/>
      <c r="C125" s="207"/>
      <c r="D125" s="188" t="s">
        <v>180</v>
      </c>
      <c r="E125" s="208" t="s">
        <v>19</v>
      </c>
      <c r="F125" s="209" t="s">
        <v>184</v>
      </c>
      <c r="G125" s="207"/>
      <c r="H125" s="210">
        <v>1.8</v>
      </c>
      <c r="I125" s="211"/>
      <c r="J125" s="207"/>
      <c r="K125" s="207"/>
      <c r="L125" s="212"/>
      <c r="M125" s="213"/>
      <c r="N125" s="214"/>
      <c r="O125" s="214"/>
      <c r="P125" s="214"/>
      <c r="Q125" s="214"/>
      <c r="R125" s="214"/>
      <c r="S125" s="214"/>
      <c r="T125" s="214"/>
      <c r="U125" s="215"/>
      <c r="AT125" s="216" t="s">
        <v>180</v>
      </c>
      <c r="AU125" s="216" t="s">
        <v>88</v>
      </c>
      <c r="AV125" s="14" t="s">
        <v>92</v>
      </c>
      <c r="AW125" s="14" t="s">
        <v>34</v>
      </c>
      <c r="AX125" s="14" t="s">
        <v>72</v>
      </c>
      <c r="AY125" s="216" t="s">
        <v>166</v>
      </c>
    </row>
    <row r="126" spans="1:65" s="2" customFormat="1" ht="24.2" customHeight="1">
      <c r="A126" s="36"/>
      <c r="B126" s="37"/>
      <c r="C126" s="175" t="s">
        <v>92</v>
      </c>
      <c r="D126" s="175" t="s">
        <v>170</v>
      </c>
      <c r="E126" s="176" t="s">
        <v>197</v>
      </c>
      <c r="F126" s="177" t="s">
        <v>198</v>
      </c>
      <c r="G126" s="178" t="s">
        <v>199</v>
      </c>
      <c r="H126" s="179">
        <v>69.349999999999994</v>
      </c>
      <c r="I126" s="180"/>
      <c r="J126" s="181">
        <f>ROUND(I126*H126,2)</f>
        <v>0</v>
      </c>
      <c r="K126" s="177" t="s">
        <v>174</v>
      </c>
      <c r="L126" s="41"/>
      <c r="M126" s="182" t="s">
        <v>19</v>
      </c>
      <c r="N126" s="183" t="s">
        <v>43</v>
      </c>
      <c r="O126" s="66"/>
      <c r="P126" s="184">
        <f>O126*H126</f>
        <v>0</v>
      </c>
      <c r="Q126" s="184">
        <v>4.0999999999999999E-4</v>
      </c>
      <c r="R126" s="184">
        <f>Q126*H126</f>
        <v>2.8433499999999997E-2</v>
      </c>
      <c r="S126" s="184">
        <v>0</v>
      </c>
      <c r="T126" s="184">
        <f>S126*H126</f>
        <v>0</v>
      </c>
      <c r="U126" s="185" t="s">
        <v>19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92</v>
      </c>
      <c r="AT126" s="186" t="s">
        <v>170</v>
      </c>
      <c r="AU126" s="186" t="s">
        <v>88</v>
      </c>
      <c r="AY126" s="19" t="s">
        <v>166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77</v>
      </c>
      <c r="BK126" s="187">
        <f>ROUND(I126*H126,2)</f>
        <v>0</v>
      </c>
      <c r="BL126" s="19" t="s">
        <v>92</v>
      </c>
      <c r="BM126" s="186" t="s">
        <v>200</v>
      </c>
    </row>
    <row r="127" spans="1:65" s="2" customFormat="1" ht="19.5">
      <c r="A127" s="36"/>
      <c r="B127" s="37"/>
      <c r="C127" s="38"/>
      <c r="D127" s="188" t="s">
        <v>176</v>
      </c>
      <c r="E127" s="38"/>
      <c r="F127" s="189" t="s">
        <v>201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6"/>
      <c r="U127" s="67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176</v>
      </c>
      <c r="AU127" s="19" t="s">
        <v>88</v>
      </c>
    </row>
    <row r="128" spans="1:65" s="2" customFormat="1" ht="11.25">
      <c r="A128" s="36"/>
      <c r="B128" s="37"/>
      <c r="C128" s="38"/>
      <c r="D128" s="193" t="s">
        <v>178</v>
      </c>
      <c r="E128" s="38"/>
      <c r="F128" s="194" t="s">
        <v>202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6"/>
      <c r="U128" s="67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178</v>
      </c>
      <c r="AU128" s="19" t="s">
        <v>88</v>
      </c>
    </row>
    <row r="129" spans="1:65" s="15" customFormat="1" ht="11.25">
      <c r="B129" s="217"/>
      <c r="C129" s="218"/>
      <c r="D129" s="188" t="s">
        <v>180</v>
      </c>
      <c r="E129" s="219" t="s">
        <v>19</v>
      </c>
      <c r="F129" s="220" t="s">
        <v>203</v>
      </c>
      <c r="G129" s="218"/>
      <c r="H129" s="219" t="s">
        <v>19</v>
      </c>
      <c r="I129" s="221"/>
      <c r="J129" s="218"/>
      <c r="K129" s="218"/>
      <c r="L129" s="222"/>
      <c r="M129" s="223"/>
      <c r="N129" s="224"/>
      <c r="O129" s="224"/>
      <c r="P129" s="224"/>
      <c r="Q129" s="224"/>
      <c r="R129" s="224"/>
      <c r="S129" s="224"/>
      <c r="T129" s="224"/>
      <c r="U129" s="225"/>
      <c r="AT129" s="226" t="s">
        <v>180</v>
      </c>
      <c r="AU129" s="226" t="s">
        <v>88</v>
      </c>
      <c r="AV129" s="15" t="s">
        <v>77</v>
      </c>
      <c r="AW129" s="15" t="s">
        <v>34</v>
      </c>
      <c r="AX129" s="15" t="s">
        <v>72</v>
      </c>
      <c r="AY129" s="226" t="s">
        <v>166</v>
      </c>
    </row>
    <row r="130" spans="1:65" s="13" customFormat="1" ht="11.25">
      <c r="B130" s="195"/>
      <c r="C130" s="196"/>
      <c r="D130" s="188" t="s">
        <v>180</v>
      </c>
      <c r="E130" s="197" t="s">
        <v>19</v>
      </c>
      <c r="F130" s="198" t="s">
        <v>204</v>
      </c>
      <c r="G130" s="196"/>
      <c r="H130" s="199">
        <v>69.349999999999994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3"/>
      <c r="U130" s="204"/>
      <c r="AT130" s="205" t="s">
        <v>180</v>
      </c>
      <c r="AU130" s="205" t="s">
        <v>88</v>
      </c>
      <c r="AV130" s="13" t="s">
        <v>81</v>
      </c>
      <c r="AW130" s="13" t="s">
        <v>34</v>
      </c>
      <c r="AX130" s="13" t="s">
        <v>77</v>
      </c>
      <c r="AY130" s="205" t="s">
        <v>166</v>
      </c>
    </row>
    <row r="131" spans="1:65" s="2" customFormat="1" ht="33" customHeight="1">
      <c r="A131" s="36"/>
      <c r="B131" s="37"/>
      <c r="C131" s="175" t="s">
        <v>205</v>
      </c>
      <c r="D131" s="175" t="s">
        <v>170</v>
      </c>
      <c r="E131" s="176" t="s">
        <v>206</v>
      </c>
      <c r="F131" s="177" t="s">
        <v>207</v>
      </c>
      <c r="G131" s="178" t="s">
        <v>199</v>
      </c>
      <c r="H131" s="179">
        <v>69.349999999999994</v>
      </c>
      <c r="I131" s="180"/>
      <c r="J131" s="181">
        <f>ROUND(I131*H131,2)</f>
        <v>0</v>
      </c>
      <c r="K131" s="177" t="s">
        <v>174</v>
      </c>
      <c r="L131" s="41"/>
      <c r="M131" s="182" t="s">
        <v>19</v>
      </c>
      <c r="N131" s="183" t="s">
        <v>43</v>
      </c>
      <c r="O131" s="66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4">
        <f>S131*H131</f>
        <v>0</v>
      </c>
      <c r="U131" s="185" t="s">
        <v>19</v>
      </c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92</v>
      </c>
      <c r="AT131" s="186" t="s">
        <v>170</v>
      </c>
      <c r="AU131" s="186" t="s">
        <v>88</v>
      </c>
      <c r="AY131" s="19" t="s">
        <v>166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77</v>
      </c>
      <c r="BK131" s="187">
        <f>ROUND(I131*H131,2)</f>
        <v>0</v>
      </c>
      <c r="BL131" s="19" t="s">
        <v>92</v>
      </c>
      <c r="BM131" s="186" t="s">
        <v>208</v>
      </c>
    </row>
    <row r="132" spans="1:65" s="2" customFormat="1" ht="29.25">
      <c r="A132" s="36"/>
      <c r="B132" s="37"/>
      <c r="C132" s="38"/>
      <c r="D132" s="188" t="s">
        <v>176</v>
      </c>
      <c r="E132" s="38"/>
      <c r="F132" s="189" t="s">
        <v>209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6"/>
      <c r="U132" s="67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176</v>
      </c>
      <c r="AU132" s="19" t="s">
        <v>88</v>
      </c>
    </row>
    <row r="133" spans="1:65" s="2" customFormat="1" ht="11.25">
      <c r="A133" s="36"/>
      <c r="B133" s="37"/>
      <c r="C133" s="38"/>
      <c r="D133" s="193" t="s">
        <v>178</v>
      </c>
      <c r="E133" s="38"/>
      <c r="F133" s="194" t="s">
        <v>210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6"/>
      <c r="U133" s="67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178</v>
      </c>
      <c r="AU133" s="19" t="s">
        <v>88</v>
      </c>
    </row>
    <row r="134" spans="1:65" s="15" customFormat="1" ht="11.25">
      <c r="B134" s="217"/>
      <c r="C134" s="218"/>
      <c r="D134" s="188" t="s">
        <v>180</v>
      </c>
      <c r="E134" s="219" t="s">
        <v>19</v>
      </c>
      <c r="F134" s="220" t="s">
        <v>203</v>
      </c>
      <c r="G134" s="218"/>
      <c r="H134" s="219" t="s">
        <v>19</v>
      </c>
      <c r="I134" s="221"/>
      <c r="J134" s="218"/>
      <c r="K134" s="218"/>
      <c r="L134" s="222"/>
      <c r="M134" s="223"/>
      <c r="N134" s="224"/>
      <c r="O134" s="224"/>
      <c r="P134" s="224"/>
      <c r="Q134" s="224"/>
      <c r="R134" s="224"/>
      <c r="S134" s="224"/>
      <c r="T134" s="224"/>
      <c r="U134" s="225"/>
      <c r="AT134" s="226" t="s">
        <v>180</v>
      </c>
      <c r="AU134" s="226" t="s">
        <v>88</v>
      </c>
      <c r="AV134" s="15" t="s">
        <v>77</v>
      </c>
      <c r="AW134" s="15" t="s">
        <v>34</v>
      </c>
      <c r="AX134" s="15" t="s">
        <v>72</v>
      </c>
      <c r="AY134" s="226" t="s">
        <v>166</v>
      </c>
    </row>
    <row r="135" spans="1:65" s="13" customFormat="1" ht="11.25">
      <c r="B135" s="195"/>
      <c r="C135" s="196"/>
      <c r="D135" s="188" t="s">
        <v>180</v>
      </c>
      <c r="E135" s="197" t="s">
        <v>19</v>
      </c>
      <c r="F135" s="198" t="s">
        <v>204</v>
      </c>
      <c r="G135" s="196"/>
      <c r="H135" s="199">
        <v>69.349999999999994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3"/>
      <c r="U135" s="204"/>
      <c r="AT135" s="205" t="s">
        <v>180</v>
      </c>
      <c r="AU135" s="205" t="s">
        <v>88</v>
      </c>
      <c r="AV135" s="13" t="s">
        <v>81</v>
      </c>
      <c r="AW135" s="13" t="s">
        <v>34</v>
      </c>
      <c r="AX135" s="13" t="s">
        <v>77</v>
      </c>
      <c r="AY135" s="205" t="s">
        <v>166</v>
      </c>
    </row>
    <row r="136" spans="1:65" s="12" customFormat="1" ht="20.85" customHeight="1">
      <c r="B136" s="159"/>
      <c r="C136" s="160"/>
      <c r="D136" s="161" t="s">
        <v>71</v>
      </c>
      <c r="E136" s="173" t="s">
        <v>211</v>
      </c>
      <c r="F136" s="173" t="s">
        <v>212</v>
      </c>
      <c r="G136" s="160"/>
      <c r="H136" s="160"/>
      <c r="I136" s="163"/>
      <c r="J136" s="174">
        <f>BK136</f>
        <v>0</v>
      </c>
      <c r="K136" s="160"/>
      <c r="L136" s="165"/>
      <c r="M136" s="166"/>
      <c r="N136" s="167"/>
      <c r="O136" s="167"/>
      <c r="P136" s="168">
        <f>SUM(P137:P152)</f>
        <v>0</v>
      </c>
      <c r="Q136" s="167"/>
      <c r="R136" s="168">
        <f>SUM(R137:R152)</f>
        <v>0</v>
      </c>
      <c r="S136" s="167"/>
      <c r="T136" s="168">
        <f>SUM(T137:T152)</f>
        <v>0</v>
      </c>
      <c r="U136" s="169"/>
      <c r="AR136" s="170" t="s">
        <v>77</v>
      </c>
      <c r="AT136" s="171" t="s">
        <v>71</v>
      </c>
      <c r="AU136" s="171" t="s">
        <v>81</v>
      </c>
      <c r="AY136" s="170" t="s">
        <v>166</v>
      </c>
      <c r="BK136" s="172">
        <f>SUM(BK137:BK152)</f>
        <v>0</v>
      </c>
    </row>
    <row r="137" spans="1:65" s="2" customFormat="1" ht="24.2" customHeight="1">
      <c r="A137" s="36"/>
      <c r="B137" s="37"/>
      <c r="C137" s="175" t="s">
        <v>213</v>
      </c>
      <c r="D137" s="175" t="s">
        <v>170</v>
      </c>
      <c r="E137" s="176" t="s">
        <v>214</v>
      </c>
      <c r="F137" s="177" t="s">
        <v>215</v>
      </c>
      <c r="G137" s="178" t="s">
        <v>199</v>
      </c>
      <c r="H137" s="179">
        <v>42</v>
      </c>
      <c r="I137" s="180"/>
      <c r="J137" s="181">
        <f>ROUND(I137*H137,2)</f>
        <v>0</v>
      </c>
      <c r="K137" s="177" t="s">
        <v>174</v>
      </c>
      <c r="L137" s="41"/>
      <c r="M137" s="182" t="s">
        <v>19</v>
      </c>
      <c r="N137" s="183" t="s">
        <v>43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4">
        <f>S137*H137</f>
        <v>0</v>
      </c>
      <c r="U137" s="185" t="s">
        <v>19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92</v>
      </c>
      <c r="AT137" s="186" t="s">
        <v>170</v>
      </c>
      <c r="AU137" s="186" t="s">
        <v>88</v>
      </c>
      <c r="AY137" s="19" t="s">
        <v>166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77</v>
      </c>
      <c r="BK137" s="187">
        <f>ROUND(I137*H137,2)</f>
        <v>0</v>
      </c>
      <c r="BL137" s="19" t="s">
        <v>92</v>
      </c>
      <c r="BM137" s="186" t="s">
        <v>216</v>
      </c>
    </row>
    <row r="138" spans="1:65" s="2" customFormat="1" ht="19.5">
      <c r="A138" s="36"/>
      <c r="B138" s="37"/>
      <c r="C138" s="38"/>
      <c r="D138" s="188" t="s">
        <v>176</v>
      </c>
      <c r="E138" s="38"/>
      <c r="F138" s="189" t="s">
        <v>217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6"/>
      <c r="U138" s="67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176</v>
      </c>
      <c r="AU138" s="19" t="s">
        <v>88</v>
      </c>
    </row>
    <row r="139" spans="1:65" s="2" customFormat="1" ht="11.25">
      <c r="A139" s="36"/>
      <c r="B139" s="37"/>
      <c r="C139" s="38"/>
      <c r="D139" s="193" t="s">
        <v>178</v>
      </c>
      <c r="E139" s="38"/>
      <c r="F139" s="194" t="s">
        <v>218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6"/>
      <c r="U139" s="67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178</v>
      </c>
      <c r="AU139" s="19" t="s">
        <v>88</v>
      </c>
    </row>
    <row r="140" spans="1:65" s="13" customFormat="1" ht="11.25">
      <c r="B140" s="195"/>
      <c r="C140" s="196"/>
      <c r="D140" s="188" t="s">
        <v>180</v>
      </c>
      <c r="E140" s="197" t="s">
        <v>19</v>
      </c>
      <c r="F140" s="198" t="s">
        <v>219</v>
      </c>
      <c r="G140" s="196"/>
      <c r="H140" s="199">
        <v>37.200000000000003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3"/>
      <c r="U140" s="204"/>
      <c r="AT140" s="205" t="s">
        <v>180</v>
      </c>
      <c r="AU140" s="205" t="s">
        <v>88</v>
      </c>
      <c r="AV140" s="13" t="s">
        <v>81</v>
      </c>
      <c r="AW140" s="13" t="s">
        <v>34</v>
      </c>
      <c r="AX140" s="13" t="s">
        <v>72</v>
      </c>
      <c r="AY140" s="205" t="s">
        <v>166</v>
      </c>
    </row>
    <row r="141" spans="1:65" s="13" customFormat="1" ht="11.25">
      <c r="B141" s="195"/>
      <c r="C141" s="196"/>
      <c r="D141" s="188" t="s">
        <v>180</v>
      </c>
      <c r="E141" s="197" t="s">
        <v>19</v>
      </c>
      <c r="F141" s="198" t="s">
        <v>220</v>
      </c>
      <c r="G141" s="196"/>
      <c r="H141" s="199">
        <v>4.8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3"/>
      <c r="U141" s="204"/>
      <c r="AT141" s="205" t="s">
        <v>180</v>
      </c>
      <c r="AU141" s="205" t="s">
        <v>88</v>
      </c>
      <c r="AV141" s="13" t="s">
        <v>81</v>
      </c>
      <c r="AW141" s="13" t="s">
        <v>34</v>
      </c>
      <c r="AX141" s="13" t="s">
        <v>72</v>
      </c>
      <c r="AY141" s="205" t="s">
        <v>166</v>
      </c>
    </row>
    <row r="142" spans="1:65" s="14" customFormat="1" ht="11.25">
      <c r="B142" s="206"/>
      <c r="C142" s="207"/>
      <c r="D142" s="188" t="s">
        <v>180</v>
      </c>
      <c r="E142" s="208" t="s">
        <v>19</v>
      </c>
      <c r="F142" s="209" t="s">
        <v>184</v>
      </c>
      <c r="G142" s="207"/>
      <c r="H142" s="210">
        <v>42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4"/>
      <c r="U142" s="215"/>
      <c r="AT142" s="216" t="s">
        <v>180</v>
      </c>
      <c r="AU142" s="216" t="s">
        <v>88</v>
      </c>
      <c r="AV142" s="14" t="s">
        <v>92</v>
      </c>
      <c r="AW142" s="14" t="s">
        <v>34</v>
      </c>
      <c r="AX142" s="14" t="s">
        <v>77</v>
      </c>
      <c r="AY142" s="216" t="s">
        <v>166</v>
      </c>
    </row>
    <row r="143" spans="1:65" s="2" customFormat="1" ht="37.9" customHeight="1">
      <c r="A143" s="36"/>
      <c r="B143" s="37"/>
      <c r="C143" s="175" t="s">
        <v>221</v>
      </c>
      <c r="D143" s="175" t="s">
        <v>170</v>
      </c>
      <c r="E143" s="176" t="s">
        <v>222</v>
      </c>
      <c r="F143" s="177" t="s">
        <v>223</v>
      </c>
      <c r="G143" s="178" t="s">
        <v>224</v>
      </c>
      <c r="H143" s="179">
        <v>1.01</v>
      </c>
      <c r="I143" s="180"/>
      <c r="J143" s="181">
        <f>ROUND(I143*H143,2)</f>
        <v>0</v>
      </c>
      <c r="K143" s="177" t="s">
        <v>174</v>
      </c>
      <c r="L143" s="41"/>
      <c r="M143" s="182" t="s">
        <v>19</v>
      </c>
      <c r="N143" s="183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4">
        <f>S143*H143</f>
        <v>0</v>
      </c>
      <c r="U143" s="185" t="s">
        <v>19</v>
      </c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92</v>
      </c>
      <c r="AT143" s="186" t="s">
        <v>170</v>
      </c>
      <c r="AU143" s="186" t="s">
        <v>88</v>
      </c>
      <c r="AY143" s="19" t="s">
        <v>166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77</v>
      </c>
      <c r="BK143" s="187">
        <f>ROUND(I143*H143,2)</f>
        <v>0</v>
      </c>
      <c r="BL143" s="19" t="s">
        <v>92</v>
      </c>
      <c r="BM143" s="186" t="s">
        <v>225</v>
      </c>
    </row>
    <row r="144" spans="1:65" s="2" customFormat="1" ht="29.25">
      <c r="A144" s="36"/>
      <c r="B144" s="37"/>
      <c r="C144" s="38"/>
      <c r="D144" s="188" t="s">
        <v>176</v>
      </c>
      <c r="E144" s="38"/>
      <c r="F144" s="189" t="s">
        <v>226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6"/>
      <c r="U144" s="67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176</v>
      </c>
      <c r="AU144" s="19" t="s">
        <v>88</v>
      </c>
    </row>
    <row r="145" spans="1:65" s="2" customFormat="1" ht="11.25">
      <c r="A145" s="36"/>
      <c r="B145" s="37"/>
      <c r="C145" s="38"/>
      <c r="D145" s="193" t="s">
        <v>178</v>
      </c>
      <c r="E145" s="38"/>
      <c r="F145" s="194" t="s">
        <v>227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6"/>
      <c r="U145" s="67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178</v>
      </c>
      <c r="AU145" s="19" t="s">
        <v>88</v>
      </c>
    </row>
    <row r="146" spans="1:65" s="13" customFormat="1" ht="11.25">
      <c r="B146" s="195"/>
      <c r="C146" s="196"/>
      <c r="D146" s="188" t="s">
        <v>180</v>
      </c>
      <c r="E146" s="197" t="s">
        <v>19</v>
      </c>
      <c r="F146" s="198" t="s">
        <v>228</v>
      </c>
      <c r="G146" s="196"/>
      <c r="H146" s="199">
        <v>1.01</v>
      </c>
      <c r="I146" s="200"/>
      <c r="J146" s="196"/>
      <c r="K146" s="196"/>
      <c r="L146" s="201"/>
      <c r="M146" s="202"/>
      <c r="N146" s="203"/>
      <c r="O146" s="203"/>
      <c r="P146" s="203"/>
      <c r="Q146" s="203"/>
      <c r="R146" s="203"/>
      <c r="S146" s="203"/>
      <c r="T146" s="203"/>
      <c r="U146" s="204"/>
      <c r="AT146" s="205" t="s">
        <v>180</v>
      </c>
      <c r="AU146" s="205" t="s">
        <v>88</v>
      </c>
      <c r="AV146" s="13" t="s">
        <v>81</v>
      </c>
      <c r="AW146" s="13" t="s">
        <v>34</v>
      </c>
      <c r="AX146" s="13" t="s">
        <v>77</v>
      </c>
      <c r="AY146" s="205" t="s">
        <v>166</v>
      </c>
    </row>
    <row r="147" spans="1:65" s="2" customFormat="1" ht="37.9" customHeight="1">
      <c r="A147" s="36"/>
      <c r="B147" s="37"/>
      <c r="C147" s="175" t="s">
        <v>119</v>
      </c>
      <c r="D147" s="175" t="s">
        <v>170</v>
      </c>
      <c r="E147" s="176" t="s">
        <v>229</v>
      </c>
      <c r="F147" s="177" t="s">
        <v>230</v>
      </c>
      <c r="G147" s="178" t="s">
        <v>224</v>
      </c>
      <c r="H147" s="179">
        <v>1.014</v>
      </c>
      <c r="I147" s="180"/>
      <c r="J147" s="181">
        <f>ROUND(I147*H147,2)</f>
        <v>0</v>
      </c>
      <c r="K147" s="177" t="s">
        <v>174</v>
      </c>
      <c r="L147" s="41"/>
      <c r="M147" s="182" t="s">
        <v>19</v>
      </c>
      <c r="N147" s="183" t="s">
        <v>43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4">
        <f>S147*H147</f>
        <v>0</v>
      </c>
      <c r="U147" s="185" t="s">
        <v>19</v>
      </c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92</v>
      </c>
      <c r="AT147" s="186" t="s">
        <v>170</v>
      </c>
      <c r="AU147" s="186" t="s">
        <v>88</v>
      </c>
      <c r="AY147" s="19" t="s">
        <v>166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77</v>
      </c>
      <c r="BK147" s="187">
        <f>ROUND(I147*H147,2)</f>
        <v>0</v>
      </c>
      <c r="BL147" s="19" t="s">
        <v>92</v>
      </c>
      <c r="BM147" s="186" t="s">
        <v>231</v>
      </c>
    </row>
    <row r="148" spans="1:65" s="2" customFormat="1" ht="29.25">
      <c r="A148" s="36"/>
      <c r="B148" s="37"/>
      <c r="C148" s="38"/>
      <c r="D148" s="188" t="s">
        <v>176</v>
      </c>
      <c r="E148" s="38"/>
      <c r="F148" s="189" t="s">
        <v>232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6"/>
      <c r="U148" s="67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176</v>
      </c>
      <c r="AU148" s="19" t="s">
        <v>88</v>
      </c>
    </row>
    <row r="149" spans="1:65" s="2" customFormat="1" ht="11.25">
      <c r="A149" s="36"/>
      <c r="B149" s="37"/>
      <c r="C149" s="38"/>
      <c r="D149" s="193" t="s">
        <v>178</v>
      </c>
      <c r="E149" s="38"/>
      <c r="F149" s="194" t="s">
        <v>233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6"/>
      <c r="U149" s="67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178</v>
      </c>
      <c r="AU149" s="19" t="s">
        <v>88</v>
      </c>
    </row>
    <row r="150" spans="1:65" s="13" customFormat="1" ht="11.25">
      <c r="B150" s="195"/>
      <c r="C150" s="196"/>
      <c r="D150" s="188" t="s">
        <v>180</v>
      </c>
      <c r="E150" s="197" t="s">
        <v>19</v>
      </c>
      <c r="F150" s="198" t="s">
        <v>234</v>
      </c>
      <c r="G150" s="196"/>
      <c r="H150" s="199">
        <v>0.624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3"/>
      <c r="U150" s="204"/>
      <c r="AT150" s="205" t="s">
        <v>180</v>
      </c>
      <c r="AU150" s="205" t="s">
        <v>88</v>
      </c>
      <c r="AV150" s="13" t="s">
        <v>81</v>
      </c>
      <c r="AW150" s="13" t="s">
        <v>34</v>
      </c>
      <c r="AX150" s="13" t="s">
        <v>72</v>
      </c>
      <c r="AY150" s="205" t="s">
        <v>166</v>
      </c>
    </row>
    <row r="151" spans="1:65" s="13" customFormat="1" ht="11.25">
      <c r="B151" s="195"/>
      <c r="C151" s="196"/>
      <c r="D151" s="188" t="s">
        <v>180</v>
      </c>
      <c r="E151" s="197" t="s">
        <v>19</v>
      </c>
      <c r="F151" s="198" t="s">
        <v>235</v>
      </c>
      <c r="G151" s="196"/>
      <c r="H151" s="199">
        <v>0.39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3"/>
      <c r="U151" s="204"/>
      <c r="AT151" s="205" t="s">
        <v>180</v>
      </c>
      <c r="AU151" s="205" t="s">
        <v>88</v>
      </c>
      <c r="AV151" s="13" t="s">
        <v>81</v>
      </c>
      <c r="AW151" s="13" t="s">
        <v>34</v>
      </c>
      <c r="AX151" s="13" t="s">
        <v>72</v>
      </c>
      <c r="AY151" s="205" t="s">
        <v>166</v>
      </c>
    </row>
    <row r="152" spans="1:65" s="14" customFormat="1" ht="11.25">
      <c r="B152" s="206"/>
      <c r="C152" s="207"/>
      <c r="D152" s="188" t="s">
        <v>180</v>
      </c>
      <c r="E152" s="208" t="s">
        <v>19</v>
      </c>
      <c r="F152" s="209" t="s">
        <v>184</v>
      </c>
      <c r="G152" s="207"/>
      <c r="H152" s="210">
        <v>1.014</v>
      </c>
      <c r="I152" s="211"/>
      <c r="J152" s="207"/>
      <c r="K152" s="207"/>
      <c r="L152" s="212"/>
      <c r="M152" s="213"/>
      <c r="N152" s="214"/>
      <c r="O152" s="214"/>
      <c r="P152" s="214"/>
      <c r="Q152" s="214"/>
      <c r="R152" s="214"/>
      <c r="S152" s="214"/>
      <c r="T152" s="214"/>
      <c r="U152" s="215"/>
      <c r="AT152" s="216" t="s">
        <v>180</v>
      </c>
      <c r="AU152" s="216" t="s">
        <v>88</v>
      </c>
      <c r="AV152" s="14" t="s">
        <v>92</v>
      </c>
      <c r="AW152" s="14" t="s">
        <v>34</v>
      </c>
      <c r="AX152" s="14" t="s">
        <v>77</v>
      </c>
      <c r="AY152" s="216" t="s">
        <v>166</v>
      </c>
    </row>
    <row r="153" spans="1:65" s="12" customFormat="1" ht="20.85" customHeight="1">
      <c r="B153" s="159"/>
      <c r="C153" s="160"/>
      <c r="D153" s="161" t="s">
        <v>71</v>
      </c>
      <c r="E153" s="173" t="s">
        <v>236</v>
      </c>
      <c r="F153" s="173" t="s">
        <v>237</v>
      </c>
      <c r="G153" s="160"/>
      <c r="H153" s="160"/>
      <c r="I153" s="163"/>
      <c r="J153" s="174">
        <f>BK153</f>
        <v>0</v>
      </c>
      <c r="K153" s="160"/>
      <c r="L153" s="165"/>
      <c r="M153" s="166"/>
      <c r="N153" s="167"/>
      <c r="O153" s="167"/>
      <c r="P153" s="168">
        <f>SUM(P154:P174)</f>
        <v>0</v>
      </c>
      <c r="Q153" s="167"/>
      <c r="R153" s="168">
        <f>SUM(R154:R174)</f>
        <v>0</v>
      </c>
      <c r="S153" s="167"/>
      <c r="T153" s="168">
        <f>SUM(T154:T174)</f>
        <v>0</v>
      </c>
      <c r="U153" s="169"/>
      <c r="AR153" s="170" t="s">
        <v>77</v>
      </c>
      <c r="AT153" s="171" t="s">
        <v>71</v>
      </c>
      <c r="AU153" s="171" t="s">
        <v>81</v>
      </c>
      <c r="AY153" s="170" t="s">
        <v>166</v>
      </c>
      <c r="BK153" s="172">
        <f>SUM(BK154:BK174)</f>
        <v>0</v>
      </c>
    </row>
    <row r="154" spans="1:65" s="2" customFormat="1" ht="37.9" customHeight="1">
      <c r="A154" s="36"/>
      <c r="B154" s="37"/>
      <c r="C154" s="175" t="s">
        <v>238</v>
      </c>
      <c r="D154" s="175" t="s">
        <v>170</v>
      </c>
      <c r="E154" s="176" t="s">
        <v>239</v>
      </c>
      <c r="F154" s="177" t="s">
        <v>240</v>
      </c>
      <c r="G154" s="178" t="s">
        <v>224</v>
      </c>
      <c r="H154" s="179">
        <v>3.8039999999999998</v>
      </c>
      <c r="I154" s="180"/>
      <c r="J154" s="181">
        <f>ROUND(I154*H154,2)</f>
        <v>0</v>
      </c>
      <c r="K154" s="177" t="s">
        <v>174</v>
      </c>
      <c r="L154" s="41"/>
      <c r="M154" s="182" t="s">
        <v>19</v>
      </c>
      <c r="N154" s="183" t="s">
        <v>43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4">
        <f>S154*H154</f>
        <v>0</v>
      </c>
      <c r="U154" s="185" t="s">
        <v>19</v>
      </c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92</v>
      </c>
      <c r="AT154" s="186" t="s">
        <v>170</v>
      </c>
      <c r="AU154" s="186" t="s">
        <v>88</v>
      </c>
      <c r="AY154" s="19" t="s">
        <v>166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77</v>
      </c>
      <c r="BK154" s="187">
        <f>ROUND(I154*H154,2)</f>
        <v>0</v>
      </c>
      <c r="BL154" s="19" t="s">
        <v>92</v>
      </c>
      <c r="BM154" s="186" t="s">
        <v>241</v>
      </c>
    </row>
    <row r="155" spans="1:65" s="2" customFormat="1" ht="39">
      <c r="A155" s="36"/>
      <c r="B155" s="37"/>
      <c r="C155" s="38"/>
      <c r="D155" s="188" t="s">
        <v>176</v>
      </c>
      <c r="E155" s="38"/>
      <c r="F155" s="189" t="s">
        <v>242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6"/>
      <c r="U155" s="67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176</v>
      </c>
      <c r="AU155" s="19" t="s">
        <v>88</v>
      </c>
    </row>
    <row r="156" spans="1:65" s="2" customFormat="1" ht="11.25">
      <c r="A156" s="36"/>
      <c r="B156" s="37"/>
      <c r="C156" s="38"/>
      <c r="D156" s="193" t="s">
        <v>178</v>
      </c>
      <c r="E156" s="38"/>
      <c r="F156" s="194" t="s">
        <v>243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6"/>
      <c r="U156" s="67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178</v>
      </c>
      <c r="AU156" s="19" t="s">
        <v>88</v>
      </c>
    </row>
    <row r="157" spans="1:65" s="13" customFormat="1" ht="11.25">
      <c r="B157" s="195"/>
      <c r="C157" s="196"/>
      <c r="D157" s="188" t="s">
        <v>180</v>
      </c>
      <c r="E157" s="197" t="s">
        <v>19</v>
      </c>
      <c r="F157" s="198" t="s">
        <v>244</v>
      </c>
      <c r="G157" s="196"/>
      <c r="H157" s="199">
        <v>1.78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3"/>
      <c r="U157" s="204"/>
      <c r="AT157" s="205" t="s">
        <v>180</v>
      </c>
      <c r="AU157" s="205" t="s">
        <v>88</v>
      </c>
      <c r="AV157" s="13" t="s">
        <v>81</v>
      </c>
      <c r="AW157" s="13" t="s">
        <v>34</v>
      </c>
      <c r="AX157" s="13" t="s">
        <v>72</v>
      </c>
      <c r="AY157" s="205" t="s">
        <v>166</v>
      </c>
    </row>
    <row r="158" spans="1:65" s="13" customFormat="1" ht="11.25">
      <c r="B158" s="195"/>
      <c r="C158" s="196"/>
      <c r="D158" s="188" t="s">
        <v>180</v>
      </c>
      <c r="E158" s="197" t="s">
        <v>19</v>
      </c>
      <c r="F158" s="198" t="s">
        <v>245</v>
      </c>
      <c r="G158" s="196"/>
      <c r="H158" s="199">
        <v>1.01</v>
      </c>
      <c r="I158" s="200"/>
      <c r="J158" s="196"/>
      <c r="K158" s="196"/>
      <c r="L158" s="201"/>
      <c r="M158" s="202"/>
      <c r="N158" s="203"/>
      <c r="O158" s="203"/>
      <c r="P158" s="203"/>
      <c r="Q158" s="203"/>
      <c r="R158" s="203"/>
      <c r="S158" s="203"/>
      <c r="T158" s="203"/>
      <c r="U158" s="204"/>
      <c r="AT158" s="205" t="s">
        <v>180</v>
      </c>
      <c r="AU158" s="205" t="s">
        <v>88</v>
      </c>
      <c r="AV158" s="13" t="s">
        <v>81</v>
      </c>
      <c r="AW158" s="13" t="s">
        <v>34</v>
      </c>
      <c r="AX158" s="13" t="s">
        <v>72</v>
      </c>
      <c r="AY158" s="205" t="s">
        <v>166</v>
      </c>
    </row>
    <row r="159" spans="1:65" s="13" customFormat="1" ht="11.25">
      <c r="B159" s="195"/>
      <c r="C159" s="196"/>
      <c r="D159" s="188" t="s">
        <v>180</v>
      </c>
      <c r="E159" s="197" t="s">
        <v>19</v>
      </c>
      <c r="F159" s="198" t="s">
        <v>246</v>
      </c>
      <c r="G159" s="196"/>
      <c r="H159" s="199">
        <v>1.014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3"/>
      <c r="U159" s="204"/>
      <c r="AT159" s="205" t="s">
        <v>180</v>
      </c>
      <c r="AU159" s="205" t="s">
        <v>88</v>
      </c>
      <c r="AV159" s="13" t="s">
        <v>81</v>
      </c>
      <c r="AW159" s="13" t="s">
        <v>34</v>
      </c>
      <c r="AX159" s="13" t="s">
        <v>72</v>
      </c>
      <c r="AY159" s="205" t="s">
        <v>166</v>
      </c>
    </row>
    <row r="160" spans="1:65" s="2" customFormat="1" ht="37.9" customHeight="1">
      <c r="A160" s="36"/>
      <c r="B160" s="37"/>
      <c r="C160" s="175" t="s">
        <v>247</v>
      </c>
      <c r="D160" s="175" t="s">
        <v>170</v>
      </c>
      <c r="E160" s="176" t="s">
        <v>248</v>
      </c>
      <c r="F160" s="177" t="s">
        <v>249</v>
      </c>
      <c r="G160" s="178" t="s">
        <v>224</v>
      </c>
      <c r="H160" s="179">
        <v>11.412000000000001</v>
      </c>
      <c r="I160" s="180"/>
      <c r="J160" s="181">
        <f>ROUND(I160*H160,2)</f>
        <v>0</v>
      </c>
      <c r="K160" s="177" t="s">
        <v>174</v>
      </c>
      <c r="L160" s="41"/>
      <c r="M160" s="182" t="s">
        <v>19</v>
      </c>
      <c r="N160" s="183" t="s">
        <v>43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4">
        <f>S160*H160</f>
        <v>0</v>
      </c>
      <c r="U160" s="185" t="s">
        <v>19</v>
      </c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92</v>
      </c>
      <c r="AT160" s="186" t="s">
        <v>170</v>
      </c>
      <c r="AU160" s="186" t="s">
        <v>88</v>
      </c>
      <c r="AY160" s="19" t="s">
        <v>166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77</v>
      </c>
      <c r="BK160" s="187">
        <f>ROUND(I160*H160,2)</f>
        <v>0</v>
      </c>
      <c r="BL160" s="19" t="s">
        <v>92</v>
      </c>
      <c r="BM160" s="186" t="s">
        <v>250</v>
      </c>
    </row>
    <row r="161" spans="1:65" s="2" customFormat="1" ht="39">
      <c r="A161" s="36"/>
      <c r="B161" s="37"/>
      <c r="C161" s="38"/>
      <c r="D161" s="188" t="s">
        <v>176</v>
      </c>
      <c r="E161" s="38"/>
      <c r="F161" s="189" t="s">
        <v>251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6"/>
      <c r="U161" s="67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176</v>
      </c>
      <c r="AU161" s="19" t="s">
        <v>88</v>
      </c>
    </row>
    <row r="162" spans="1:65" s="2" customFormat="1" ht="11.25">
      <c r="A162" s="36"/>
      <c r="B162" s="37"/>
      <c r="C162" s="38"/>
      <c r="D162" s="193" t="s">
        <v>178</v>
      </c>
      <c r="E162" s="38"/>
      <c r="F162" s="194" t="s">
        <v>252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6"/>
      <c r="U162" s="67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178</v>
      </c>
      <c r="AU162" s="19" t="s">
        <v>88</v>
      </c>
    </row>
    <row r="163" spans="1:65" s="13" customFormat="1" ht="11.25">
      <c r="B163" s="195"/>
      <c r="C163" s="196"/>
      <c r="D163" s="188" t="s">
        <v>180</v>
      </c>
      <c r="E163" s="197" t="s">
        <v>19</v>
      </c>
      <c r="F163" s="198" t="s">
        <v>244</v>
      </c>
      <c r="G163" s="196"/>
      <c r="H163" s="199">
        <v>1.78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3"/>
      <c r="U163" s="204"/>
      <c r="AT163" s="205" t="s">
        <v>180</v>
      </c>
      <c r="AU163" s="205" t="s">
        <v>88</v>
      </c>
      <c r="AV163" s="13" t="s">
        <v>81</v>
      </c>
      <c r="AW163" s="13" t="s">
        <v>34</v>
      </c>
      <c r="AX163" s="13" t="s">
        <v>72</v>
      </c>
      <c r="AY163" s="205" t="s">
        <v>166</v>
      </c>
    </row>
    <row r="164" spans="1:65" s="13" customFormat="1" ht="11.25">
      <c r="B164" s="195"/>
      <c r="C164" s="196"/>
      <c r="D164" s="188" t="s">
        <v>180</v>
      </c>
      <c r="E164" s="197" t="s">
        <v>19</v>
      </c>
      <c r="F164" s="198" t="s">
        <v>245</v>
      </c>
      <c r="G164" s="196"/>
      <c r="H164" s="199">
        <v>1.01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3"/>
      <c r="U164" s="204"/>
      <c r="AT164" s="205" t="s">
        <v>180</v>
      </c>
      <c r="AU164" s="205" t="s">
        <v>88</v>
      </c>
      <c r="AV164" s="13" t="s">
        <v>81</v>
      </c>
      <c r="AW164" s="13" t="s">
        <v>34</v>
      </c>
      <c r="AX164" s="13" t="s">
        <v>72</v>
      </c>
      <c r="AY164" s="205" t="s">
        <v>166</v>
      </c>
    </row>
    <row r="165" spans="1:65" s="13" customFormat="1" ht="11.25">
      <c r="B165" s="195"/>
      <c r="C165" s="196"/>
      <c r="D165" s="188" t="s">
        <v>180</v>
      </c>
      <c r="E165" s="197" t="s">
        <v>19</v>
      </c>
      <c r="F165" s="198" t="s">
        <v>246</v>
      </c>
      <c r="G165" s="196"/>
      <c r="H165" s="199">
        <v>1.014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3"/>
      <c r="U165" s="204"/>
      <c r="AT165" s="205" t="s">
        <v>180</v>
      </c>
      <c r="AU165" s="205" t="s">
        <v>88</v>
      </c>
      <c r="AV165" s="13" t="s">
        <v>81</v>
      </c>
      <c r="AW165" s="13" t="s">
        <v>34</v>
      </c>
      <c r="AX165" s="13" t="s">
        <v>72</v>
      </c>
      <c r="AY165" s="205" t="s">
        <v>166</v>
      </c>
    </row>
    <row r="166" spans="1:65" s="14" customFormat="1" ht="11.25">
      <c r="B166" s="206"/>
      <c r="C166" s="207"/>
      <c r="D166" s="188" t="s">
        <v>180</v>
      </c>
      <c r="E166" s="208" t="s">
        <v>19</v>
      </c>
      <c r="F166" s="209" t="s">
        <v>184</v>
      </c>
      <c r="G166" s="207"/>
      <c r="H166" s="210">
        <v>3.8039999999999998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4"/>
      <c r="U166" s="215"/>
      <c r="AT166" s="216" t="s">
        <v>180</v>
      </c>
      <c r="AU166" s="216" t="s">
        <v>88</v>
      </c>
      <c r="AV166" s="14" t="s">
        <v>92</v>
      </c>
      <c r="AW166" s="14" t="s">
        <v>34</v>
      </c>
      <c r="AX166" s="14" t="s">
        <v>77</v>
      </c>
      <c r="AY166" s="216" t="s">
        <v>166</v>
      </c>
    </row>
    <row r="167" spans="1:65" s="13" customFormat="1" ht="11.25">
      <c r="B167" s="195"/>
      <c r="C167" s="196"/>
      <c r="D167" s="188" t="s">
        <v>180</v>
      </c>
      <c r="E167" s="196"/>
      <c r="F167" s="198" t="s">
        <v>253</v>
      </c>
      <c r="G167" s="196"/>
      <c r="H167" s="199">
        <v>11.412000000000001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3"/>
      <c r="U167" s="204"/>
      <c r="AT167" s="205" t="s">
        <v>180</v>
      </c>
      <c r="AU167" s="205" t="s">
        <v>88</v>
      </c>
      <c r="AV167" s="13" t="s">
        <v>81</v>
      </c>
      <c r="AW167" s="13" t="s">
        <v>4</v>
      </c>
      <c r="AX167" s="13" t="s">
        <v>77</v>
      </c>
      <c r="AY167" s="205" t="s">
        <v>166</v>
      </c>
    </row>
    <row r="168" spans="1:65" s="2" customFormat="1" ht="24.2" customHeight="1">
      <c r="A168" s="36"/>
      <c r="B168" s="37"/>
      <c r="C168" s="175" t="s">
        <v>168</v>
      </c>
      <c r="D168" s="175" t="s">
        <v>170</v>
      </c>
      <c r="E168" s="176" t="s">
        <v>254</v>
      </c>
      <c r="F168" s="177" t="s">
        <v>255</v>
      </c>
      <c r="G168" s="178" t="s">
        <v>173</v>
      </c>
      <c r="H168" s="179">
        <v>13.5</v>
      </c>
      <c r="I168" s="180"/>
      <c r="J168" s="181">
        <f>ROUND(I168*H168,2)</f>
        <v>0</v>
      </c>
      <c r="K168" s="177" t="s">
        <v>256</v>
      </c>
      <c r="L168" s="41"/>
      <c r="M168" s="182" t="s">
        <v>19</v>
      </c>
      <c r="N168" s="183" t="s">
        <v>43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4">
        <f>S168*H168</f>
        <v>0</v>
      </c>
      <c r="U168" s="185" t="s">
        <v>19</v>
      </c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92</v>
      </c>
      <c r="AT168" s="186" t="s">
        <v>170</v>
      </c>
      <c r="AU168" s="186" t="s">
        <v>88</v>
      </c>
      <c r="AY168" s="19" t="s">
        <v>166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77</v>
      </c>
      <c r="BK168" s="187">
        <f>ROUND(I168*H168,2)</f>
        <v>0</v>
      </c>
      <c r="BL168" s="19" t="s">
        <v>92</v>
      </c>
      <c r="BM168" s="186" t="s">
        <v>257</v>
      </c>
    </row>
    <row r="169" spans="1:65" s="2" customFormat="1" ht="19.5">
      <c r="A169" s="36"/>
      <c r="B169" s="37"/>
      <c r="C169" s="38"/>
      <c r="D169" s="188" t="s">
        <v>176</v>
      </c>
      <c r="E169" s="38"/>
      <c r="F169" s="189" t="s">
        <v>258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6"/>
      <c r="U169" s="67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176</v>
      </c>
      <c r="AU169" s="19" t="s">
        <v>88</v>
      </c>
    </row>
    <row r="170" spans="1:65" s="2" customFormat="1" ht="11.25">
      <c r="A170" s="36"/>
      <c r="B170" s="37"/>
      <c r="C170" s="38"/>
      <c r="D170" s="193" t="s">
        <v>178</v>
      </c>
      <c r="E170" s="38"/>
      <c r="F170" s="194" t="s">
        <v>259</v>
      </c>
      <c r="G170" s="38"/>
      <c r="H170" s="38"/>
      <c r="I170" s="190"/>
      <c r="J170" s="38"/>
      <c r="K170" s="38"/>
      <c r="L170" s="41"/>
      <c r="M170" s="191"/>
      <c r="N170" s="192"/>
      <c r="O170" s="66"/>
      <c r="P170" s="66"/>
      <c r="Q170" s="66"/>
      <c r="R170" s="66"/>
      <c r="S170" s="66"/>
      <c r="T170" s="66"/>
      <c r="U170" s="67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178</v>
      </c>
      <c r="AU170" s="19" t="s">
        <v>88</v>
      </c>
    </row>
    <row r="171" spans="1:65" s="13" customFormat="1" ht="11.25">
      <c r="B171" s="195"/>
      <c r="C171" s="196"/>
      <c r="D171" s="188" t="s">
        <v>180</v>
      </c>
      <c r="E171" s="197" t="s">
        <v>19</v>
      </c>
      <c r="F171" s="198" t="s">
        <v>181</v>
      </c>
      <c r="G171" s="196"/>
      <c r="H171" s="199">
        <v>7.5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3"/>
      <c r="U171" s="204"/>
      <c r="AT171" s="205" t="s">
        <v>180</v>
      </c>
      <c r="AU171" s="205" t="s">
        <v>88</v>
      </c>
      <c r="AV171" s="13" t="s">
        <v>81</v>
      </c>
      <c r="AW171" s="13" t="s">
        <v>34</v>
      </c>
      <c r="AX171" s="13" t="s">
        <v>72</v>
      </c>
      <c r="AY171" s="205" t="s">
        <v>166</v>
      </c>
    </row>
    <row r="172" spans="1:65" s="13" customFormat="1" ht="11.25">
      <c r="B172" s="195"/>
      <c r="C172" s="196"/>
      <c r="D172" s="188" t="s">
        <v>180</v>
      </c>
      <c r="E172" s="197" t="s">
        <v>19</v>
      </c>
      <c r="F172" s="198" t="s">
        <v>182</v>
      </c>
      <c r="G172" s="196"/>
      <c r="H172" s="199">
        <v>2</v>
      </c>
      <c r="I172" s="200"/>
      <c r="J172" s="196"/>
      <c r="K172" s="196"/>
      <c r="L172" s="201"/>
      <c r="M172" s="202"/>
      <c r="N172" s="203"/>
      <c r="O172" s="203"/>
      <c r="P172" s="203"/>
      <c r="Q172" s="203"/>
      <c r="R172" s="203"/>
      <c r="S172" s="203"/>
      <c r="T172" s="203"/>
      <c r="U172" s="204"/>
      <c r="AT172" s="205" t="s">
        <v>180</v>
      </c>
      <c r="AU172" s="205" t="s">
        <v>88</v>
      </c>
      <c r="AV172" s="13" t="s">
        <v>81</v>
      </c>
      <c r="AW172" s="13" t="s">
        <v>34</v>
      </c>
      <c r="AX172" s="13" t="s">
        <v>72</v>
      </c>
      <c r="AY172" s="205" t="s">
        <v>166</v>
      </c>
    </row>
    <row r="173" spans="1:65" s="13" customFormat="1" ht="11.25">
      <c r="B173" s="195"/>
      <c r="C173" s="196"/>
      <c r="D173" s="188" t="s">
        <v>180</v>
      </c>
      <c r="E173" s="197" t="s">
        <v>19</v>
      </c>
      <c r="F173" s="198" t="s">
        <v>183</v>
      </c>
      <c r="G173" s="196"/>
      <c r="H173" s="199">
        <v>4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3"/>
      <c r="U173" s="204"/>
      <c r="AT173" s="205" t="s">
        <v>180</v>
      </c>
      <c r="AU173" s="205" t="s">
        <v>88</v>
      </c>
      <c r="AV173" s="13" t="s">
        <v>81</v>
      </c>
      <c r="AW173" s="13" t="s">
        <v>34</v>
      </c>
      <c r="AX173" s="13" t="s">
        <v>72</v>
      </c>
      <c r="AY173" s="205" t="s">
        <v>166</v>
      </c>
    </row>
    <row r="174" spans="1:65" s="14" customFormat="1" ht="11.25">
      <c r="B174" s="206"/>
      <c r="C174" s="207"/>
      <c r="D174" s="188" t="s">
        <v>180</v>
      </c>
      <c r="E174" s="208" t="s">
        <v>19</v>
      </c>
      <c r="F174" s="209" t="s">
        <v>184</v>
      </c>
      <c r="G174" s="207"/>
      <c r="H174" s="210">
        <v>13.5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4"/>
      <c r="U174" s="215"/>
      <c r="AT174" s="216" t="s">
        <v>180</v>
      </c>
      <c r="AU174" s="216" t="s">
        <v>88</v>
      </c>
      <c r="AV174" s="14" t="s">
        <v>92</v>
      </c>
      <c r="AW174" s="14" t="s">
        <v>34</v>
      </c>
      <c r="AX174" s="14" t="s">
        <v>77</v>
      </c>
      <c r="AY174" s="216" t="s">
        <v>166</v>
      </c>
    </row>
    <row r="175" spans="1:65" s="12" customFormat="1" ht="20.85" customHeight="1">
      <c r="B175" s="159"/>
      <c r="C175" s="160"/>
      <c r="D175" s="161" t="s">
        <v>71</v>
      </c>
      <c r="E175" s="173" t="s">
        <v>260</v>
      </c>
      <c r="F175" s="173" t="s">
        <v>261</v>
      </c>
      <c r="G175" s="160"/>
      <c r="H175" s="160"/>
      <c r="I175" s="163"/>
      <c r="J175" s="174">
        <f>BK175</f>
        <v>0</v>
      </c>
      <c r="K175" s="160"/>
      <c r="L175" s="165"/>
      <c r="M175" s="166"/>
      <c r="N175" s="167"/>
      <c r="O175" s="167"/>
      <c r="P175" s="168">
        <f>SUM(P176:P191)</f>
        <v>0</v>
      </c>
      <c r="Q175" s="167"/>
      <c r="R175" s="168">
        <f>SUM(R176:R191)</f>
        <v>0</v>
      </c>
      <c r="S175" s="167"/>
      <c r="T175" s="168">
        <f>SUM(T176:T191)</f>
        <v>0</v>
      </c>
      <c r="U175" s="169"/>
      <c r="AR175" s="170" t="s">
        <v>77</v>
      </c>
      <c r="AT175" s="171" t="s">
        <v>71</v>
      </c>
      <c r="AU175" s="171" t="s">
        <v>81</v>
      </c>
      <c r="AY175" s="170" t="s">
        <v>166</v>
      </c>
      <c r="BK175" s="172">
        <f>SUM(BK176:BK191)</f>
        <v>0</v>
      </c>
    </row>
    <row r="176" spans="1:65" s="2" customFormat="1" ht="33" customHeight="1">
      <c r="A176" s="36"/>
      <c r="B176" s="37"/>
      <c r="C176" s="175" t="s">
        <v>8</v>
      </c>
      <c r="D176" s="175" t="s">
        <v>170</v>
      </c>
      <c r="E176" s="176" t="s">
        <v>262</v>
      </c>
      <c r="F176" s="177" t="s">
        <v>263</v>
      </c>
      <c r="G176" s="178" t="s">
        <v>264</v>
      </c>
      <c r="H176" s="179">
        <v>0.20300000000000001</v>
      </c>
      <c r="I176" s="180"/>
      <c r="J176" s="181">
        <f>ROUND(I176*H176,2)</f>
        <v>0</v>
      </c>
      <c r="K176" s="177" t="s">
        <v>256</v>
      </c>
      <c r="L176" s="41"/>
      <c r="M176" s="182" t="s">
        <v>19</v>
      </c>
      <c r="N176" s="183" t="s">
        <v>43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4">
        <f>S176*H176</f>
        <v>0</v>
      </c>
      <c r="U176" s="185" t="s">
        <v>19</v>
      </c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92</v>
      </c>
      <c r="AT176" s="186" t="s">
        <v>170</v>
      </c>
      <c r="AU176" s="186" t="s">
        <v>88</v>
      </c>
      <c r="AY176" s="19" t="s">
        <v>166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77</v>
      </c>
      <c r="BK176" s="187">
        <f>ROUND(I176*H176,2)</f>
        <v>0</v>
      </c>
      <c r="BL176" s="19" t="s">
        <v>92</v>
      </c>
      <c r="BM176" s="186" t="s">
        <v>265</v>
      </c>
    </row>
    <row r="177" spans="1:65" s="2" customFormat="1" ht="19.5">
      <c r="A177" s="36"/>
      <c r="B177" s="37"/>
      <c r="C177" s="38"/>
      <c r="D177" s="188" t="s">
        <v>176</v>
      </c>
      <c r="E177" s="38"/>
      <c r="F177" s="189" t="s">
        <v>266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6"/>
      <c r="U177" s="67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176</v>
      </c>
      <c r="AU177" s="19" t="s">
        <v>88</v>
      </c>
    </row>
    <row r="178" spans="1:65" s="2" customFormat="1" ht="11.25">
      <c r="A178" s="36"/>
      <c r="B178" s="37"/>
      <c r="C178" s="38"/>
      <c r="D178" s="193" t="s">
        <v>178</v>
      </c>
      <c r="E178" s="38"/>
      <c r="F178" s="194" t="s">
        <v>267</v>
      </c>
      <c r="G178" s="38"/>
      <c r="H178" s="38"/>
      <c r="I178" s="190"/>
      <c r="J178" s="38"/>
      <c r="K178" s="38"/>
      <c r="L178" s="41"/>
      <c r="M178" s="191"/>
      <c r="N178" s="192"/>
      <c r="O178" s="66"/>
      <c r="P178" s="66"/>
      <c r="Q178" s="66"/>
      <c r="R178" s="66"/>
      <c r="S178" s="66"/>
      <c r="T178" s="66"/>
      <c r="U178" s="67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178</v>
      </c>
      <c r="AU178" s="19" t="s">
        <v>88</v>
      </c>
    </row>
    <row r="179" spans="1:65" s="15" customFormat="1" ht="11.25">
      <c r="B179" s="217"/>
      <c r="C179" s="218"/>
      <c r="D179" s="188" t="s">
        <v>180</v>
      </c>
      <c r="E179" s="219" t="s">
        <v>19</v>
      </c>
      <c r="F179" s="220" t="s">
        <v>268</v>
      </c>
      <c r="G179" s="218"/>
      <c r="H179" s="219" t="s">
        <v>19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4"/>
      <c r="U179" s="225"/>
      <c r="AT179" s="226" t="s">
        <v>180</v>
      </c>
      <c r="AU179" s="226" t="s">
        <v>88</v>
      </c>
      <c r="AV179" s="15" t="s">
        <v>77</v>
      </c>
      <c r="AW179" s="15" t="s">
        <v>34</v>
      </c>
      <c r="AX179" s="15" t="s">
        <v>72</v>
      </c>
      <c r="AY179" s="226" t="s">
        <v>166</v>
      </c>
    </row>
    <row r="180" spans="1:65" s="13" customFormat="1" ht="11.25">
      <c r="B180" s="195"/>
      <c r="C180" s="196"/>
      <c r="D180" s="188" t="s">
        <v>180</v>
      </c>
      <c r="E180" s="197" t="s">
        <v>19</v>
      </c>
      <c r="F180" s="198" t="s">
        <v>269</v>
      </c>
      <c r="G180" s="196"/>
      <c r="H180" s="199">
        <v>0.33800000000000002</v>
      </c>
      <c r="I180" s="200"/>
      <c r="J180" s="196"/>
      <c r="K180" s="196"/>
      <c r="L180" s="201"/>
      <c r="M180" s="202"/>
      <c r="N180" s="203"/>
      <c r="O180" s="203"/>
      <c r="P180" s="203"/>
      <c r="Q180" s="203"/>
      <c r="R180" s="203"/>
      <c r="S180" s="203"/>
      <c r="T180" s="203"/>
      <c r="U180" s="204"/>
      <c r="AT180" s="205" t="s">
        <v>180</v>
      </c>
      <c r="AU180" s="205" t="s">
        <v>88</v>
      </c>
      <c r="AV180" s="13" t="s">
        <v>81</v>
      </c>
      <c r="AW180" s="13" t="s">
        <v>34</v>
      </c>
      <c r="AX180" s="13" t="s">
        <v>77</v>
      </c>
      <c r="AY180" s="205" t="s">
        <v>166</v>
      </c>
    </row>
    <row r="181" spans="1:65" s="13" customFormat="1" ht="11.25">
      <c r="B181" s="195"/>
      <c r="C181" s="196"/>
      <c r="D181" s="188" t="s">
        <v>180</v>
      </c>
      <c r="E181" s="196"/>
      <c r="F181" s="198" t="s">
        <v>270</v>
      </c>
      <c r="G181" s="196"/>
      <c r="H181" s="199">
        <v>0.20300000000000001</v>
      </c>
      <c r="I181" s="200"/>
      <c r="J181" s="196"/>
      <c r="K181" s="196"/>
      <c r="L181" s="201"/>
      <c r="M181" s="202"/>
      <c r="N181" s="203"/>
      <c r="O181" s="203"/>
      <c r="P181" s="203"/>
      <c r="Q181" s="203"/>
      <c r="R181" s="203"/>
      <c r="S181" s="203"/>
      <c r="T181" s="203"/>
      <c r="U181" s="204"/>
      <c r="AT181" s="205" t="s">
        <v>180</v>
      </c>
      <c r="AU181" s="205" t="s">
        <v>88</v>
      </c>
      <c r="AV181" s="13" t="s">
        <v>81</v>
      </c>
      <c r="AW181" s="13" t="s">
        <v>4</v>
      </c>
      <c r="AX181" s="13" t="s">
        <v>77</v>
      </c>
      <c r="AY181" s="205" t="s">
        <v>166</v>
      </c>
    </row>
    <row r="182" spans="1:65" s="2" customFormat="1" ht="24.2" customHeight="1">
      <c r="A182" s="36"/>
      <c r="B182" s="37"/>
      <c r="C182" s="175" t="s">
        <v>211</v>
      </c>
      <c r="D182" s="175" t="s">
        <v>170</v>
      </c>
      <c r="E182" s="176" t="s">
        <v>271</v>
      </c>
      <c r="F182" s="177" t="s">
        <v>272</v>
      </c>
      <c r="G182" s="178" t="s">
        <v>224</v>
      </c>
      <c r="H182" s="179">
        <v>3.8039999999999998</v>
      </c>
      <c r="I182" s="180"/>
      <c r="J182" s="181">
        <f>ROUND(I182*H182,2)</f>
        <v>0</v>
      </c>
      <c r="K182" s="177" t="s">
        <v>174</v>
      </c>
      <c r="L182" s="41"/>
      <c r="M182" s="182" t="s">
        <v>19</v>
      </c>
      <c r="N182" s="183" t="s">
        <v>43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4">
        <f>S182*H182</f>
        <v>0</v>
      </c>
      <c r="U182" s="185" t="s">
        <v>19</v>
      </c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92</v>
      </c>
      <c r="AT182" s="186" t="s">
        <v>170</v>
      </c>
      <c r="AU182" s="186" t="s">
        <v>88</v>
      </c>
      <c r="AY182" s="19" t="s">
        <v>166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77</v>
      </c>
      <c r="BK182" s="187">
        <f>ROUND(I182*H182,2)</f>
        <v>0</v>
      </c>
      <c r="BL182" s="19" t="s">
        <v>92</v>
      </c>
      <c r="BM182" s="186" t="s">
        <v>273</v>
      </c>
    </row>
    <row r="183" spans="1:65" s="2" customFormat="1" ht="29.25">
      <c r="A183" s="36"/>
      <c r="B183" s="37"/>
      <c r="C183" s="38"/>
      <c r="D183" s="188" t="s">
        <v>176</v>
      </c>
      <c r="E183" s="38"/>
      <c r="F183" s="189" t="s">
        <v>274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6"/>
      <c r="U183" s="67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176</v>
      </c>
      <c r="AU183" s="19" t="s">
        <v>88</v>
      </c>
    </row>
    <row r="184" spans="1:65" s="2" customFormat="1" ht="11.25">
      <c r="A184" s="36"/>
      <c r="B184" s="37"/>
      <c r="C184" s="38"/>
      <c r="D184" s="193" t="s">
        <v>178</v>
      </c>
      <c r="E184" s="38"/>
      <c r="F184" s="194" t="s">
        <v>275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6"/>
      <c r="U184" s="67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178</v>
      </c>
      <c r="AU184" s="19" t="s">
        <v>88</v>
      </c>
    </row>
    <row r="185" spans="1:65" s="15" customFormat="1" ht="11.25">
      <c r="B185" s="217"/>
      <c r="C185" s="218"/>
      <c r="D185" s="188" t="s">
        <v>180</v>
      </c>
      <c r="E185" s="219" t="s">
        <v>19</v>
      </c>
      <c r="F185" s="220" t="s">
        <v>276</v>
      </c>
      <c r="G185" s="218"/>
      <c r="H185" s="219" t="s">
        <v>19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4"/>
      <c r="U185" s="225"/>
      <c r="AT185" s="226" t="s">
        <v>180</v>
      </c>
      <c r="AU185" s="226" t="s">
        <v>88</v>
      </c>
      <c r="AV185" s="15" t="s">
        <v>77</v>
      </c>
      <c r="AW185" s="15" t="s">
        <v>34</v>
      </c>
      <c r="AX185" s="15" t="s">
        <v>72</v>
      </c>
      <c r="AY185" s="226" t="s">
        <v>166</v>
      </c>
    </row>
    <row r="186" spans="1:65" s="13" customFormat="1" ht="11.25">
      <c r="B186" s="195"/>
      <c r="C186" s="196"/>
      <c r="D186" s="188" t="s">
        <v>180</v>
      </c>
      <c r="E186" s="197" t="s">
        <v>19</v>
      </c>
      <c r="F186" s="198" t="s">
        <v>277</v>
      </c>
      <c r="G186" s="196"/>
      <c r="H186" s="199">
        <v>2.7130000000000001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3"/>
      <c r="U186" s="204"/>
      <c r="AT186" s="205" t="s">
        <v>180</v>
      </c>
      <c r="AU186" s="205" t="s">
        <v>88</v>
      </c>
      <c r="AV186" s="13" t="s">
        <v>81</v>
      </c>
      <c r="AW186" s="13" t="s">
        <v>34</v>
      </c>
      <c r="AX186" s="13" t="s">
        <v>72</v>
      </c>
      <c r="AY186" s="205" t="s">
        <v>166</v>
      </c>
    </row>
    <row r="187" spans="1:65" s="15" customFormat="1" ht="11.25">
      <c r="B187" s="217"/>
      <c r="C187" s="218"/>
      <c r="D187" s="188" t="s">
        <v>180</v>
      </c>
      <c r="E187" s="219" t="s">
        <v>19</v>
      </c>
      <c r="F187" s="220" t="s">
        <v>278</v>
      </c>
      <c r="G187" s="218"/>
      <c r="H187" s="219" t="s">
        <v>19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4"/>
      <c r="U187" s="225"/>
      <c r="AT187" s="226" t="s">
        <v>180</v>
      </c>
      <c r="AU187" s="226" t="s">
        <v>88</v>
      </c>
      <c r="AV187" s="15" t="s">
        <v>77</v>
      </c>
      <c r="AW187" s="15" t="s">
        <v>34</v>
      </c>
      <c r="AX187" s="15" t="s">
        <v>72</v>
      </c>
      <c r="AY187" s="226" t="s">
        <v>166</v>
      </c>
    </row>
    <row r="188" spans="1:65" s="13" customFormat="1" ht="11.25">
      <c r="B188" s="195"/>
      <c r="C188" s="196"/>
      <c r="D188" s="188" t="s">
        <v>180</v>
      </c>
      <c r="E188" s="197" t="s">
        <v>19</v>
      </c>
      <c r="F188" s="198" t="s">
        <v>279</v>
      </c>
      <c r="G188" s="196"/>
      <c r="H188" s="199">
        <v>0.33900000000000002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3"/>
      <c r="U188" s="204"/>
      <c r="AT188" s="205" t="s">
        <v>180</v>
      </c>
      <c r="AU188" s="205" t="s">
        <v>88</v>
      </c>
      <c r="AV188" s="13" t="s">
        <v>81</v>
      </c>
      <c r="AW188" s="13" t="s">
        <v>34</v>
      </c>
      <c r="AX188" s="13" t="s">
        <v>72</v>
      </c>
      <c r="AY188" s="205" t="s">
        <v>166</v>
      </c>
    </row>
    <row r="189" spans="1:65" s="15" customFormat="1" ht="11.25">
      <c r="B189" s="217"/>
      <c r="C189" s="218"/>
      <c r="D189" s="188" t="s">
        <v>180</v>
      </c>
      <c r="E189" s="219" t="s">
        <v>19</v>
      </c>
      <c r="F189" s="220" t="s">
        <v>280</v>
      </c>
      <c r="G189" s="218"/>
      <c r="H189" s="219" t="s">
        <v>19</v>
      </c>
      <c r="I189" s="221"/>
      <c r="J189" s="218"/>
      <c r="K189" s="218"/>
      <c r="L189" s="222"/>
      <c r="M189" s="223"/>
      <c r="N189" s="224"/>
      <c r="O189" s="224"/>
      <c r="P189" s="224"/>
      <c r="Q189" s="224"/>
      <c r="R189" s="224"/>
      <c r="S189" s="224"/>
      <c r="T189" s="224"/>
      <c r="U189" s="225"/>
      <c r="AT189" s="226" t="s">
        <v>180</v>
      </c>
      <c r="AU189" s="226" t="s">
        <v>88</v>
      </c>
      <c r="AV189" s="15" t="s">
        <v>77</v>
      </c>
      <c r="AW189" s="15" t="s">
        <v>34</v>
      </c>
      <c r="AX189" s="15" t="s">
        <v>72</v>
      </c>
      <c r="AY189" s="226" t="s">
        <v>166</v>
      </c>
    </row>
    <row r="190" spans="1:65" s="13" customFormat="1" ht="11.25">
      <c r="B190" s="195"/>
      <c r="C190" s="196"/>
      <c r="D190" s="188" t="s">
        <v>180</v>
      </c>
      <c r="E190" s="197" t="s">
        <v>19</v>
      </c>
      <c r="F190" s="198" t="s">
        <v>281</v>
      </c>
      <c r="G190" s="196"/>
      <c r="H190" s="199">
        <v>0.752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3"/>
      <c r="U190" s="204"/>
      <c r="AT190" s="205" t="s">
        <v>180</v>
      </c>
      <c r="AU190" s="205" t="s">
        <v>88</v>
      </c>
      <c r="AV190" s="13" t="s">
        <v>81</v>
      </c>
      <c r="AW190" s="13" t="s">
        <v>34</v>
      </c>
      <c r="AX190" s="13" t="s">
        <v>72</v>
      </c>
      <c r="AY190" s="205" t="s">
        <v>166</v>
      </c>
    </row>
    <row r="191" spans="1:65" s="14" customFormat="1" ht="11.25">
      <c r="B191" s="206"/>
      <c r="C191" s="207"/>
      <c r="D191" s="188" t="s">
        <v>180</v>
      </c>
      <c r="E191" s="208" t="s">
        <v>19</v>
      </c>
      <c r="F191" s="209" t="s">
        <v>184</v>
      </c>
      <c r="G191" s="207"/>
      <c r="H191" s="210">
        <v>3.8039999999999998</v>
      </c>
      <c r="I191" s="211"/>
      <c r="J191" s="207"/>
      <c r="K191" s="207"/>
      <c r="L191" s="212"/>
      <c r="M191" s="213"/>
      <c r="N191" s="214"/>
      <c r="O191" s="214"/>
      <c r="P191" s="214"/>
      <c r="Q191" s="214"/>
      <c r="R191" s="214"/>
      <c r="S191" s="214"/>
      <c r="T191" s="214"/>
      <c r="U191" s="215"/>
      <c r="AT191" s="216" t="s">
        <v>180</v>
      </c>
      <c r="AU191" s="216" t="s">
        <v>88</v>
      </c>
      <c r="AV191" s="14" t="s">
        <v>92</v>
      </c>
      <c r="AW191" s="14" t="s">
        <v>34</v>
      </c>
      <c r="AX191" s="14" t="s">
        <v>77</v>
      </c>
      <c r="AY191" s="216" t="s">
        <v>166</v>
      </c>
    </row>
    <row r="192" spans="1:65" s="12" customFormat="1" ht="20.85" customHeight="1">
      <c r="B192" s="159"/>
      <c r="C192" s="160"/>
      <c r="D192" s="161" t="s">
        <v>71</v>
      </c>
      <c r="E192" s="173" t="s">
        <v>282</v>
      </c>
      <c r="F192" s="173" t="s">
        <v>283</v>
      </c>
      <c r="G192" s="160"/>
      <c r="H192" s="160"/>
      <c r="I192" s="163"/>
      <c r="J192" s="174">
        <f>BK192</f>
        <v>0</v>
      </c>
      <c r="K192" s="160"/>
      <c r="L192" s="165"/>
      <c r="M192" s="166"/>
      <c r="N192" s="167"/>
      <c r="O192" s="167"/>
      <c r="P192" s="168">
        <f>SUM(P193:P205)</f>
        <v>0</v>
      </c>
      <c r="Q192" s="167"/>
      <c r="R192" s="168">
        <f>SUM(R193:R205)</f>
        <v>0</v>
      </c>
      <c r="S192" s="167"/>
      <c r="T192" s="168">
        <f>SUM(T193:T205)</f>
        <v>0</v>
      </c>
      <c r="U192" s="169"/>
      <c r="AR192" s="170" t="s">
        <v>77</v>
      </c>
      <c r="AT192" s="171" t="s">
        <v>71</v>
      </c>
      <c r="AU192" s="171" t="s">
        <v>81</v>
      </c>
      <c r="AY192" s="170" t="s">
        <v>166</v>
      </c>
      <c r="BK192" s="172">
        <f>SUM(BK193:BK205)</f>
        <v>0</v>
      </c>
    </row>
    <row r="193" spans="1:65" s="2" customFormat="1" ht="37.9" customHeight="1">
      <c r="A193" s="36"/>
      <c r="B193" s="37"/>
      <c r="C193" s="175" t="s">
        <v>284</v>
      </c>
      <c r="D193" s="175" t="s">
        <v>170</v>
      </c>
      <c r="E193" s="176" t="s">
        <v>285</v>
      </c>
      <c r="F193" s="177" t="s">
        <v>286</v>
      </c>
      <c r="G193" s="178" t="s">
        <v>173</v>
      </c>
      <c r="H193" s="179">
        <v>13.5</v>
      </c>
      <c r="I193" s="180"/>
      <c r="J193" s="181">
        <f>ROUND(I193*H193,2)</f>
        <v>0</v>
      </c>
      <c r="K193" s="177" t="s">
        <v>174</v>
      </c>
      <c r="L193" s="41"/>
      <c r="M193" s="182" t="s">
        <v>19</v>
      </c>
      <c r="N193" s="183" t="s">
        <v>43</v>
      </c>
      <c r="O193" s="66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4">
        <f>S193*H193</f>
        <v>0</v>
      </c>
      <c r="U193" s="185" t="s">
        <v>19</v>
      </c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6" t="s">
        <v>92</v>
      </c>
      <c r="AT193" s="186" t="s">
        <v>170</v>
      </c>
      <c r="AU193" s="186" t="s">
        <v>88</v>
      </c>
      <c r="AY193" s="19" t="s">
        <v>166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19" t="s">
        <v>77</v>
      </c>
      <c r="BK193" s="187">
        <f>ROUND(I193*H193,2)</f>
        <v>0</v>
      </c>
      <c r="BL193" s="19" t="s">
        <v>92</v>
      </c>
      <c r="BM193" s="186" t="s">
        <v>287</v>
      </c>
    </row>
    <row r="194" spans="1:65" s="2" customFormat="1" ht="29.25">
      <c r="A194" s="36"/>
      <c r="B194" s="37"/>
      <c r="C194" s="38"/>
      <c r="D194" s="188" t="s">
        <v>176</v>
      </c>
      <c r="E194" s="38"/>
      <c r="F194" s="189" t="s">
        <v>288</v>
      </c>
      <c r="G194" s="38"/>
      <c r="H194" s="38"/>
      <c r="I194" s="190"/>
      <c r="J194" s="38"/>
      <c r="K194" s="38"/>
      <c r="L194" s="41"/>
      <c r="M194" s="191"/>
      <c r="N194" s="192"/>
      <c r="O194" s="66"/>
      <c r="P194" s="66"/>
      <c r="Q194" s="66"/>
      <c r="R194" s="66"/>
      <c r="S194" s="66"/>
      <c r="T194" s="66"/>
      <c r="U194" s="67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176</v>
      </c>
      <c r="AU194" s="19" t="s">
        <v>88</v>
      </c>
    </row>
    <row r="195" spans="1:65" s="2" customFormat="1" ht="11.25">
      <c r="A195" s="36"/>
      <c r="B195" s="37"/>
      <c r="C195" s="38"/>
      <c r="D195" s="193" t="s">
        <v>178</v>
      </c>
      <c r="E195" s="38"/>
      <c r="F195" s="194" t="s">
        <v>289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6"/>
      <c r="U195" s="67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178</v>
      </c>
      <c r="AU195" s="19" t="s">
        <v>88</v>
      </c>
    </row>
    <row r="196" spans="1:65" s="15" customFormat="1" ht="11.25">
      <c r="B196" s="217"/>
      <c r="C196" s="218"/>
      <c r="D196" s="188" t="s">
        <v>180</v>
      </c>
      <c r="E196" s="219" t="s">
        <v>19</v>
      </c>
      <c r="F196" s="220" t="s">
        <v>290</v>
      </c>
      <c r="G196" s="218"/>
      <c r="H196" s="219" t="s">
        <v>19</v>
      </c>
      <c r="I196" s="221"/>
      <c r="J196" s="218"/>
      <c r="K196" s="218"/>
      <c r="L196" s="222"/>
      <c r="M196" s="223"/>
      <c r="N196" s="224"/>
      <c r="O196" s="224"/>
      <c r="P196" s="224"/>
      <c r="Q196" s="224"/>
      <c r="R196" s="224"/>
      <c r="S196" s="224"/>
      <c r="T196" s="224"/>
      <c r="U196" s="225"/>
      <c r="AT196" s="226" t="s">
        <v>180</v>
      </c>
      <c r="AU196" s="226" t="s">
        <v>88</v>
      </c>
      <c r="AV196" s="15" t="s">
        <v>77</v>
      </c>
      <c r="AW196" s="15" t="s">
        <v>34</v>
      </c>
      <c r="AX196" s="15" t="s">
        <v>72</v>
      </c>
      <c r="AY196" s="226" t="s">
        <v>166</v>
      </c>
    </row>
    <row r="197" spans="1:65" s="13" customFormat="1" ht="11.25">
      <c r="B197" s="195"/>
      <c r="C197" s="196"/>
      <c r="D197" s="188" t="s">
        <v>180</v>
      </c>
      <c r="E197" s="197" t="s">
        <v>19</v>
      </c>
      <c r="F197" s="198" t="s">
        <v>181</v>
      </c>
      <c r="G197" s="196"/>
      <c r="H197" s="199">
        <v>7.5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3"/>
      <c r="U197" s="204"/>
      <c r="AT197" s="205" t="s">
        <v>180</v>
      </c>
      <c r="AU197" s="205" t="s">
        <v>88</v>
      </c>
      <c r="AV197" s="13" t="s">
        <v>81</v>
      </c>
      <c r="AW197" s="13" t="s">
        <v>34</v>
      </c>
      <c r="AX197" s="13" t="s">
        <v>72</v>
      </c>
      <c r="AY197" s="205" t="s">
        <v>166</v>
      </c>
    </row>
    <row r="198" spans="1:65" s="13" customFormat="1" ht="11.25">
      <c r="B198" s="195"/>
      <c r="C198" s="196"/>
      <c r="D198" s="188" t="s">
        <v>180</v>
      </c>
      <c r="E198" s="197" t="s">
        <v>19</v>
      </c>
      <c r="F198" s="198" t="s">
        <v>182</v>
      </c>
      <c r="G198" s="196"/>
      <c r="H198" s="199">
        <v>2</v>
      </c>
      <c r="I198" s="200"/>
      <c r="J198" s="196"/>
      <c r="K198" s="196"/>
      <c r="L198" s="201"/>
      <c r="M198" s="202"/>
      <c r="N198" s="203"/>
      <c r="O198" s="203"/>
      <c r="P198" s="203"/>
      <c r="Q198" s="203"/>
      <c r="R198" s="203"/>
      <c r="S198" s="203"/>
      <c r="T198" s="203"/>
      <c r="U198" s="204"/>
      <c r="AT198" s="205" t="s">
        <v>180</v>
      </c>
      <c r="AU198" s="205" t="s">
        <v>88</v>
      </c>
      <c r="AV198" s="13" t="s">
        <v>81</v>
      </c>
      <c r="AW198" s="13" t="s">
        <v>34</v>
      </c>
      <c r="AX198" s="13" t="s">
        <v>72</v>
      </c>
      <c r="AY198" s="205" t="s">
        <v>166</v>
      </c>
    </row>
    <row r="199" spans="1:65" s="13" customFormat="1" ht="11.25">
      <c r="B199" s="195"/>
      <c r="C199" s="196"/>
      <c r="D199" s="188" t="s">
        <v>180</v>
      </c>
      <c r="E199" s="197" t="s">
        <v>19</v>
      </c>
      <c r="F199" s="198" t="s">
        <v>183</v>
      </c>
      <c r="G199" s="196"/>
      <c r="H199" s="199">
        <v>4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3"/>
      <c r="U199" s="204"/>
      <c r="AT199" s="205" t="s">
        <v>180</v>
      </c>
      <c r="AU199" s="205" t="s">
        <v>88</v>
      </c>
      <c r="AV199" s="13" t="s">
        <v>81</v>
      </c>
      <c r="AW199" s="13" t="s">
        <v>34</v>
      </c>
      <c r="AX199" s="13" t="s">
        <v>72</v>
      </c>
      <c r="AY199" s="205" t="s">
        <v>166</v>
      </c>
    </row>
    <row r="200" spans="1:65" s="14" customFormat="1" ht="11.25">
      <c r="B200" s="206"/>
      <c r="C200" s="207"/>
      <c r="D200" s="188" t="s">
        <v>180</v>
      </c>
      <c r="E200" s="208" t="s">
        <v>19</v>
      </c>
      <c r="F200" s="209" t="s">
        <v>184</v>
      </c>
      <c r="G200" s="207"/>
      <c r="H200" s="210">
        <v>13.5</v>
      </c>
      <c r="I200" s="211"/>
      <c r="J200" s="207"/>
      <c r="K200" s="207"/>
      <c r="L200" s="212"/>
      <c r="M200" s="213"/>
      <c r="N200" s="214"/>
      <c r="O200" s="214"/>
      <c r="P200" s="214"/>
      <c r="Q200" s="214"/>
      <c r="R200" s="214"/>
      <c r="S200" s="214"/>
      <c r="T200" s="214"/>
      <c r="U200" s="215"/>
      <c r="AT200" s="216" t="s">
        <v>180</v>
      </c>
      <c r="AU200" s="216" t="s">
        <v>88</v>
      </c>
      <c r="AV200" s="14" t="s">
        <v>92</v>
      </c>
      <c r="AW200" s="14" t="s">
        <v>34</v>
      </c>
      <c r="AX200" s="14" t="s">
        <v>77</v>
      </c>
      <c r="AY200" s="216" t="s">
        <v>166</v>
      </c>
    </row>
    <row r="201" spans="1:65" s="2" customFormat="1" ht="24.2" customHeight="1">
      <c r="A201" s="36"/>
      <c r="B201" s="37"/>
      <c r="C201" s="175" t="s">
        <v>291</v>
      </c>
      <c r="D201" s="175" t="s">
        <v>170</v>
      </c>
      <c r="E201" s="176" t="s">
        <v>292</v>
      </c>
      <c r="F201" s="177" t="s">
        <v>293</v>
      </c>
      <c r="G201" s="178" t="s">
        <v>173</v>
      </c>
      <c r="H201" s="179">
        <v>1.04</v>
      </c>
      <c r="I201" s="180"/>
      <c r="J201" s="181">
        <f>ROUND(I201*H201,2)</f>
        <v>0</v>
      </c>
      <c r="K201" s="177" t="s">
        <v>174</v>
      </c>
      <c r="L201" s="41"/>
      <c r="M201" s="182" t="s">
        <v>19</v>
      </c>
      <c r="N201" s="183" t="s">
        <v>43</v>
      </c>
      <c r="O201" s="66"/>
      <c r="P201" s="184">
        <f>O201*H201</f>
        <v>0</v>
      </c>
      <c r="Q201" s="184">
        <v>0</v>
      </c>
      <c r="R201" s="184">
        <f>Q201*H201</f>
        <v>0</v>
      </c>
      <c r="S201" s="184">
        <v>0</v>
      </c>
      <c r="T201" s="184">
        <f>S201*H201</f>
        <v>0</v>
      </c>
      <c r="U201" s="185" t="s">
        <v>19</v>
      </c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6" t="s">
        <v>92</v>
      </c>
      <c r="AT201" s="186" t="s">
        <v>170</v>
      </c>
      <c r="AU201" s="186" t="s">
        <v>88</v>
      </c>
      <c r="AY201" s="19" t="s">
        <v>166</v>
      </c>
      <c r="BE201" s="187">
        <f>IF(N201="základní",J201,0)</f>
        <v>0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19" t="s">
        <v>77</v>
      </c>
      <c r="BK201" s="187">
        <f>ROUND(I201*H201,2)</f>
        <v>0</v>
      </c>
      <c r="BL201" s="19" t="s">
        <v>92</v>
      </c>
      <c r="BM201" s="186" t="s">
        <v>294</v>
      </c>
    </row>
    <row r="202" spans="1:65" s="2" customFormat="1" ht="19.5">
      <c r="A202" s="36"/>
      <c r="B202" s="37"/>
      <c r="C202" s="38"/>
      <c r="D202" s="188" t="s">
        <v>176</v>
      </c>
      <c r="E202" s="38"/>
      <c r="F202" s="189" t="s">
        <v>295</v>
      </c>
      <c r="G202" s="38"/>
      <c r="H202" s="38"/>
      <c r="I202" s="190"/>
      <c r="J202" s="38"/>
      <c r="K202" s="38"/>
      <c r="L202" s="41"/>
      <c r="M202" s="191"/>
      <c r="N202" s="192"/>
      <c r="O202" s="66"/>
      <c r="P202" s="66"/>
      <c r="Q202" s="66"/>
      <c r="R202" s="66"/>
      <c r="S202" s="66"/>
      <c r="T202" s="66"/>
      <c r="U202" s="67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176</v>
      </c>
      <c r="AU202" s="19" t="s">
        <v>88</v>
      </c>
    </row>
    <row r="203" spans="1:65" s="2" customFormat="1" ht="11.25">
      <c r="A203" s="36"/>
      <c r="B203" s="37"/>
      <c r="C203" s="38"/>
      <c r="D203" s="193" t="s">
        <v>178</v>
      </c>
      <c r="E203" s="38"/>
      <c r="F203" s="194" t="s">
        <v>296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6"/>
      <c r="U203" s="67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178</v>
      </c>
      <c r="AU203" s="19" t="s">
        <v>88</v>
      </c>
    </row>
    <row r="204" spans="1:65" s="15" customFormat="1" ht="11.25">
      <c r="B204" s="217"/>
      <c r="C204" s="218"/>
      <c r="D204" s="188" t="s">
        <v>180</v>
      </c>
      <c r="E204" s="219" t="s">
        <v>19</v>
      </c>
      <c r="F204" s="220" t="s">
        <v>297</v>
      </c>
      <c r="G204" s="218"/>
      <c r="H204" s="219" t="s">
        <v>19</v>
      </c>
      <c r="I204" s="221"/>
      <c r="J204" s="218"/>
      <c r="K204" s="218"/>
      <c r="L204" s="222"/>
      <c r="M204" s="223"/>
      <c r="N204" s="224"/>
      <c r="O204" s="224"/>
      <c r="P204" s="224"/>
      <c r="Q204" s="224"/>
      <c r="R204" s="224"/>
      <c r="S204" s="224"/>
      <c r="T204" s="224"/>
      <c r="U204" s="225"/>
      <c r="AT204" s="226" t="s">
        <v>180</v>
      </c>
      <c r="AU204" s="226" t="s">
        <v>88</v>
      </c>
      <c r="AV204" s="15" t="s">
        <v>77</v>
      </c>
      <c r="AW204" s="15" t="s">
        <v>34</v>
      </c>
      <c r="AX204" s="15" t="s">
        <v>72</v>
      </c>
      <c r="AY204" s="226" t="s">
        <v>166</v>
      </c>
    </row>
    <row r="205" spans="1:65" s="13" customFormat="1" ht="11.25">
      <c r="B205" s="195"/>
      <c r="C205" s="196"/>
      <c r="D205" s="188" t="s">
        <v>180</v>
      </c>
      <c r="E205" s="197" t="s">
        <v>19</v>
      </c>
      <c r="F205" s="198" t="s">
        <v>298</v>
      </c>
      <c r="G205" s="196"/>
      <c r="H205" s="199">
        <v>1.04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3"/>
      <c r="U205" s="204"/>
      <c r="AT205" s="205" t="s">
        <v>180</v>
      </c>
      <c r="AU205" s="205" t="s">
        <v>88</v>
      </c>
      <c r="AV205" s="13" t="s">
        <v>81</v>
      </c>
      <c r="AW205" s="13" t="s">
        <v>34</v>
      </c>
      <c r="AX205" s="13" t="s">
        <v>77</v>
      </c>
      <c r="AY205" s="205" t="s">
        <v>166</v>
      </c>
    </row>
    <row r="206" spans="1:65" s="12" customFormat="1" ht="22.9" customHeight="1">
      <c r="B206" s="159"/>
      <c r="C206" s="160"/>
      <c r="D206" s="161" t="s">
        <v>71</v>
      </c>
      <c r="E206" s="173" t="s">
        <v>81</v>
      </c>
      <c r="F206" s="173" t="s">
        <v>299</v>
      </c>
      <c r="G206" s="160"/>
      <c r="H206" s="160"/>
      <c r="I206" s="163"/>
      <c r="J206" s="174">
        <f>BK206</f>
        <v>0</v>
      </c>
      <c r="K206" s="160"/>
      <c r="L206" s="165"/>
      <c r="M206" s="166"/>
      <c r="N206" s="167"/>
      <c r="O206" s="167"/>
      <c r="P206" s="168">
        <f>P207</f>
        <v>0</v>
      </c>
      <c r="Q206" s="167"/>
      <c r="R206" s="168">
        <f>R207</f>
        <v>3.3056026799999998</v>
      </c>
      <c r="S206" s="167"/>
      <c r="T206" s="168">
        <f>T207</f>
        <v>0</v>
      </c>
      <c r="U206" s="169"/>
      <c r="AR206" s="170" t="s">
        <v>77</v>
      </c>
      <c r="AT206" s="171" t="s">
        <v>71</v>
      </c>
      <c r="AU206" s="171" t="s">
        <v>77</v>
      </c>
      <c r="AY206" s="170" t="s">
        <v>166</v>
      </c>
      <c r="BK206" s="172">
        <f>BK207</f>
        <v>0</v>
      </c>
    </row>
    <row r="207" spans="1:65" s="12" customFormat="1" ht="20.85" customHeight="1">
      <c r="B207" s="159"/>
      <c r="C207" s="160"/>
      <c r="D207" s="161" t="s">
        <v>71</v>
      </c>
      <c r="E207" s="173" t="s">
        <v>300</v>
      </c>
      <c r="F207" s="173" t="s">
        <v>301</v>
      </c>
      <c r="G207" s="160"/>
      <c r="H207" s="160"/>
      <c r="I207" s="163"/>
      <c r="J207" s="174">
        <f>BK207</f>
        <v>0</v>
      </c>
      <c r="K207" s="160"/>
      <c r="L207" s="165"/>
      <c r="M207" s="166"/>
      <c r="N207" s="167"/>
      <c r="O207" s="167"/>
      <c r="P207" s="168">
        <f>SUM(P208:P227)</f>
        <v>0</v>
      </c>
      <c r="Q207" s="167"/>
      <c r="R207" s="168">
        <f>SUM(R208:R227)</f>
        <v>3.3056026799999998</v>
      </c>
      <c r="S207" s="167"/>
      <c r="T207" s="168">
        <f>SUM(T208:T227)</f>
        <v>0</v>
      </c>
      <c r="U207" s="169"/>
      <c r="AR207" s="170" t="s">
        <v>77</v>
      </c>
      <c r="AT207" s="171" t="s">
        <v>71</v>
      </c>
      <c r="AU207" s="171" t="s">
        <v>81</v>
      </c>
      <c r="AY207" s="170" t="s">
        <v>166</v>
      </c>
      <c r="BK207" s="172">
        <f>SUM(BK208:BK227)</f>
        <v>0</v>
      </c>
    </row>
    <row r="208" spans="1:65" s="2" customFormat="1" ht="24.2" customHeight="1">
      <c r="A208" s="36"/>
      <c r="B208" s="37"/>
      <c r="C208" s="175" t="s">
        <v>236</v>
      </c>
      <c r="D208" s="175" t="s">
        <v>170</v>
      </c>
      <c r="E208" s="176" t="s">
        <v>302</v>
      </c>
      <c r="F208" s="177" t="s">
        <v>303</v>
      </c>
      <c r="G208" s="178" t="s">
        <v>224</v>
      </c>
      <c r="H208" s="179">
        <v>0.14799999999999999</v>
      </c>
      <c r="I208" s="180"/>
      <c r="J208" s="181">
        <f>ROUND(I208*H208,2)</f>
        <v>0</v>
      </c>
      <c r="K208" s="177" t="s">
        <v>174</v>
      </c>
      <c r="L208" s="41"/>
      <c r="M208" s="182" t="s">
        <v>19</v>
      </c>
      <c r="N208" s="183" t="s">
        <v>43</v>
      </c>
      <c r="O208" s="66"/>
      <c r="P208" s="184">
        <f>O208*H208</f>
        <v>0</v>
      </c>
      <c r="Q208" s="184">
        <v>1.98</v>
      </c>
      <c r="R208" s="184">
        <f>Q208*H208</f>
        <v>0.29303999999999997</v>
      </c>
      <c r="S208" s="184">
        <v>0</v>
      </c>
      <c r="T208" s="184">
        <f>S208*H208</f>
        <v>0</v>
      </c>
      <c r="U208" s="185" t="s">
        <v>19</v>
      </c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92</v>
      </c>
      <c r="AT208" s="186" t="s">
        <v>170</v>
      </c>
      <c r="AU208" s="186" t="s">
        <v>88</v>
      </c>
      <c r="AY208" s="19" t="s">
        <v>166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77</v>
      </c>
      <c r="BK208" s="187">
        <f>ROUND(I208*H208,2)</f>
        <v>0</v>
      </c>
      <c r="BL208" s="19" t="s">
        <v>92</v>
      </c>
      <c r="BM208" s="186" t="s">
        <v>304</v>
      </c>
    </row>
    <row r="209" spans="1:65" s="2" customFormat="1" ht="19.5">
      <c r="A209" s="36"/>
      <c r="B209" s="37"/>
      <c r="C209" s="38"/>
      <c r="D209" s="188" t="s">
        <v>176</v>
      </c>
      <c r="E209" s="38"/>
      <c r="F209" s="189" t="s">
        <v>305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6"/>
      <c r="U209" s="67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176</v>
      </c>
      <c r="AU209" s="19" t="s">
        <v>88</v>
      </c>
    </row>
    <row r="210" spans="1:65" s="2" customFormat="1" ht="11.25">
      <c r="A210" s="36"/>
      <c r="B210" s="37"/>
      <c r="C210" s="38"/>
      <c r="D210" s="193" t="s">
        <v>178</v>
      </c>
      <c r="E210" s="38"/>
      <c r="F210" s="194" t="s">
        <v>306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6"/>
      <c r="U210" s="67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178</v>
      </c>
      <c r="AU210" s="19" t="s">
        <v>88</v>
      </c>
    </row>
    <row r="211" spans="1:65" s="13" customFormat="1" ht="11.25">
      <c r="B211" s="195"/>
      <c r="C211" s="196"/>
      <c r="D211" s="188" t="s">
        <v>180</v>
      </c>
      <c r="E211" s="197" t="s">
        <v>19</v>
      </c>
      <c r="F211" s="198" t="s">
        <v>307</v>
      </c>
      <c r="G211" s="196"/>
      <c r="H211" s="199">
        <v>0.14799999999999999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3"/>
      <c r="U211" s="204"/>
      <c r="AT211" s="205" t="s">
        <v>180</v>
      </c>
      <c r="AU211" s="205" t="s">
        <v>88</v>
      </c>
      <c r="AV211" s="13" t="s">
        <v>81</v>
      </c>
      <c r="AW211" s="13" t="s">
        <v>34</v>
      </c>
      <c r="AX211" s="13" t="s">
        <v>72</v>
      </c>
      <c r="AY211" s="205" t="s">
        <v>166</v>
      </c>
    </row>
    <row r="212" spans="1:65" s="2" customFormat="1" ht="16.5" customHeight="1">
      <c r="A212" s="36"/>
      <c r="B212" s="37"/>
      <c r="C212" s="175" t="s">
        <v>260</v>
      </c>
      <c r="D212" s="175" t="s">
        <v>170</v>
      </c>
      <c r="E212" s="176" t="s">
        <v>308</v>
      </c>
      <c r="F212" s="177" t="s">
        <v>309</v>
      </c>
      <c r="G212" s="178" t="s">
        <v>224</v>
      </c>
      <c r="H212" s="179">
        <v>0.104</v>
      </c>
      <c r="I212" s="180"/>
      <c r="J212" s="181">
        <f>ROUND(I212*H212,2)</f>
        <v>0</v>
      </c>
      <c r="K212" s="177" t="s">
        <v>174</v>
      </c>
      <c r="L212" s="41"/>
      <c r="M212" s="182" t="s">
        <v>19</v>
      </c>
      <c r="N212" s="183" t="s">
        <v>43</v>
      </c>
      <c r="O212" s="66"/>
      <c r="P212" s="184">
        <f>O212*H212</f>
        <v>0</v>
      </c>
      <c r="Q212" s="184">
        <v>2.3010199999999998</v>
      </c>
      <c r="R212" s="184">
        <f>Q212*H212</f>
        <v>0.23930607999999998</v>
      </c>
      <c r="S212" s="184">
        <v>0</v>
      </c>
      <c r="T212" s="184">
        <f>S212*H212</f>
        <v>0</v>
      </c>
      <c r="U212" s="185" t="s">
        <v>19</v>
      </c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92</v>
      </c>
      <c r="AT212" s="186" t="s">
        <v>170</v>
      </c>
      <c r="AU212" s="186" t="s">
        <v>88</v>
      </c>
      <c r="AY212" s="19" t="s">
        <v>166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77</v>
      </c>
      <c r="BK212" s="187">
        <f>ROUND(I212*H212,2)</f>
        <v>0</v>
      </c>
      <c r="BL212" s="19" t="s">
        <v>92</v>
      </c>
      <c r="BM212" s="186" t="s">
        <v>310</v>
      </c>
    </row>
    <row r="213" spans="1:65" s="2" customFormat="1" ht="19.5">
      <c r="A213" s="36"/>
      <c r="B213" s="37"/>
      <c r="C213" s="38"/>
      <c r="D213" s="188" t="s">
        <v>176</v>
      </c>
      <c r="E213" s="38"/>
      <c r="F213" s="189" t="s">
        <v>311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6"/>
      <c r="U213" s="67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176</v>
      </c>
      <c r="AU213" s="19" t="s">
        <v>88</v>
      </c>
    </row>
    <row r="214" spans="1:65" s="2" customFormat="1" ht="11.25">
      <c r="A214" s="36"/>
      <c r="B214" s="37"/>
      <c r="C214" s="38"/>
      <c r="D214" s="193" t="s">
        <v>178</v>
      </c>
      <c r="E214" s="38"/>
      <c r="F214" s="194" t="s">
        <v>312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6"/>
      <c r="U214" s="67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178</v>
      </c>
      <c r="AU214" s="19" t="s">
        <v>88</v>
      </c>
    </row>
    <row r="215" spans="1:65" s="13" customFormat="1" ht="11.25">
      <c r="B215" s="195"/>
      <c r="C215" s="196"/>
      <c r="D215" s="188" t="s">
        <v>180</v>
      </c>
      <c r="E215" s="197" t="s">
        <v>19</v>
      </c>
      <c r="F215" s="198" t="s">
        <v>313</v>
      </c>
      <c r="G215" s="196"/>
      <c r="H215" s="199">
        <v>0.104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3"/>
      <c r="U215" s="204"/>
      <c r="AT215" s="205" t="s">
        <v>180</v>
      </c>
      <c r="AU215" s="205" t="s">
        <v>88</v>
      </c>
      <c r="AV215" s="13" t="s">
        <v>81</v>
      </c>
      <c r="AW215" s="13" t="s">
        <v>34</v>
      </c>
      <c r="AX215" s="13" t="s">
        <v>77</v>
      </c>
      <c r="AY215" s="205" t="s">
        <v>166</v>
      </c>
    </row>
    <row r="216" spans="1:65" s="2" customFormat="1" ht="33" customHeight="1">
      <c r="A216" s="36"/>
      <c r="B216" s="37"/>
      <c r="C216" s="175" t="s">
        <v>282</v>
      </c>
      <c r="D216" s="175" t="s">
        <v>170</v>
      </c>
      <c r="E216" s="176" t="s">
        <v>314</v>
      </c>
      <c r="F216" s="177" t="s">
        <v>315</v>
      </c>
      <c r="G216" s="178" t="s">
        <v>173</v>
      </c>
      <c r="H216" s="179">
        <v>3.75</v>
      </c>
      <c r="I216" s="180"/>
      <c r="J216" s="181">
        <f>ROUND(I216*H216,2)</f>
        <v>0</v>
      </c>
      <c r="K216" s="177" t="s">
        <v>174</v>
      </c>
      <c r="L216" s="41"/>
      <c r="M216" s="182" t="s">
        <v>19</v>
      </c>
      <c r="N216" s="183" t="s">
        <v>43</v>
      </c>
      <c r="O216" s="66"/>
      <c r="P216" s="184">
        <f>O216*H216</f>
        <v>0</v>
      </c>
      <c r="Q216" s="184">
        <v>0.73558000000000001</v>
      </c>
      <c r="R216" s="184">
        <f>Q216*H216</f>
        <v>2.7584249999999999</v>
      </c>
      <c r="S216" s="184">
        <v>0</v>
      </c>
      <c r="T216" s="184">
        <f>S216*H216</f>
        <v>0</v>
      </c>
      <c r="U216" s="185" t="s">
        <v>19</v>
      </c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92</v>
      </c>
      <c r="AT216" s="186" t="s">
        <v>170</v>
      </c>
      <c r="AU216" s="186" t="s">
        <v>88</v>
      </c>
      <c r="AY216" s="19" t="s">
        <v>166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77</v>
      </c>
      <c r="BK216" s="187">
        <f>ROUND(I216*H216,2)</f>
        <v>0</v>
      </c>
      <c r="BL216" s="19" t="s">
        <v>92</v>
      </c>
      <c r="BM216" s="186" t="s">
        <v>316</v>
      </c>
    </row>
    <row r="217" spans="1:65" s="2" customFormat="1" ht="29.25">
      <c r="A217" s="36"/>
      <c r="B217" s="37"/>
      <c r="C217" s="38"/>
      <c r="D217" s="188" t="s">
        <v>176</v>
      </c>
      <c r="E217" s="38"/>
      <c r="F217" s="189" t="s">
        <v>317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6"/>
      <c r="U217" s="67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176</v>
      </c>
      <c r="AU217" s="19" t="s">
        <v>88</v>
      </c>
    </row>
    <row r="218" spans="1:65" s="2" customFormat="1" ht="11.25">
      <c r="A218" s="36"/>
      <c r="B218" s="37"/>
      <c r="C218" s="38"/>
      <c r="D218" s="193" t="s">
        <v>178</v>
      </c>
      <c r="E218" s="38"/>
      <c r="F218" s="194" t="s">
        <v>318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6"/>
      <c r="U218" s="67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178</v>
      </c>
      <c r="AU218" s="19" t="s">
        <v>88</v>
      </c>
    </row>
    <row r="219" spans="1:65" s="13" customFormat="1" ht="11.25">
      <c r="B219" s="195"/>
      <c r="C219" s="196"/>
      <c r="D219" s="188" t="s">
        <v>180</v>
      </c>
      <c r="E219" s="197" t="s">
        <v>19</v>
      </c>
      <c r="F219" s="198" t="s">
        <v>319</v>
      </c>
      <c r="G219" s="196"/>
      <c r="H219" s="199">
        <v>3.75</v>
      </c>
      <c r="I219" s="200"/>
      <c r="J219" s="196"/>
      <c r="K219" s="196"/>
      <c r="L219" s="201"/>
      <c r="M219" s="202"/>
      <c r="N219" s="203"/>
      <c r="O219" s="203"/>
      <c r="P219" s="203"/>
      <c r="Q219" s="203"/>
      <c r="R219" s="203"/>
      <c r="S219" s="203"/>
      <c r="T219" s="203"/>
      <c r="U219" s="204"/>
      <c r="AT219" s="205" t="s">
        <v>180</v>
      </c>
      <c r="AU219" s="205" t="s">
        <v>88</v>
      </c>
      <c r="AV219" s="13" t="s">
        <v>81</v>
      </c>
      <c r="AW219" s="13" t="s">
        <v>34</v>
      </c>
      <c r="AX219" s="13" t="s">
        <v>77</v>
      </c>
      <c r="AY219" s="205" t="s">
        <v>166</v>
      </c>
    </row>
    <row r="220" spans="1:65" s="2" customFormat="1" ht="24.2" customHeight="1">
      <c r="A220" s="36"/>
      <c r="B220" s="37"/>
      <c r="C220" s="175" t="s">
        <v>320</v>
      </c>
      <c r="D220" s="175" t="s">
        <v>170</v>
      </c>
      <c r="E220" s="176" t="s">
        <v>321</v>
      </c>
      <c r="F220" s="177" t="s">
        <v>322</v>
      </c>
      <c r="G220" s="178" t="s">
        <v>264</v>
      </c>
      <c r="H220" s="179">
        <v>1.4E-2</v>
      </c>
      <c r="I220" s="180"/>
      <c r="J220" s="181">
        <f>ROUND(I220*H220,2)</f>
        <v>0</v>
      </c>
      <c r="K220" s="177" t="s">
        <v>174</v>
      </c>
      <c r="L220" s="41"/>
      <c r="M220" s="182" t="s">
        <v>19</v>
      </c>
      <c r="N220" s="183" t="s">
        <v>43</v>
      </c>
      <c r="O220" s="66"/>
      <c r="P220" s="184">
        <f>O220*H220</f>
        <v>0</v>
      </c>
      <c r="Q220" s="184">
        <v>1.0593999999999999</v>
      </c>
      <c r="R220" s="184">
        <f>Q220*H220</f>
        <v>1.4831599999999999E-2</v>
      </c>
      <c r="S220" s="184">
        <v>0</v>
      </c>
      <c r="T220" s="184">
        <f>S220*H220</f>
        <v>0</v>
      </c>
      <c r="U220" s="185" t="s">
        <v>19</v>
      </c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92</v>
      </c>
      <c r="AT220" s="186" t="s">
        <v>170</v>
      </c>
      <c r="AU220" s="186" t="s">
        <v>88</v>
      </c>
      <c r="AY220" s="19" t="s">
        <v>166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77</v>
      </c>
      <c r="BK220" s="187">
        <f>ROUND(I220*H220,2)</f>
        <v>0</v>
      </c>
      <c r="BL220" s="19" t="s">
        <v>92</v>
      </c>
      <c r="BM220" s="186" t="s">
        <v>323</v>
      </c>
    </row>
    <row r="221" spans="1:65" s="2" customFormat="1" ht="29.25">
      <c r="A221" s="36"/>
      <c r="B221" s="37"/>
      <c r="C221" s="38"/>
      <c r="D221" s="188" t="s">
        <v>176</v>
      </c>
      <c r="E221" s="38"/>
      <c r="F221" s="189" t="s">
        <v>324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6"/>
      <c r="U221" s="67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176</v>
      </c>
      <c r="AU221" s="19" t="s">
        <v>88</v>
      </c>
    </row>
    <row r="222" spans="1:65" s="2" customFormat="1" ht="11.25">
      <c r="A222" s="36"/>
      <c r="B222" s="37"/>
      <c r="C222" s="38"/>
      <c r="D222" s="193" t="s">
        <v>178</v>
      </c>
      <c r="E222" s="38"/>
      <c r="F222" s="194" t="s">
        <v>325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6"/>
      <c r="U222" s="67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178</v>
      </c>
      <c r="AU222" s="19" t="s">
        <v>88</v>
      </c>
    </row>
    <row r="223" spans="1:65" s="15" customFormat="1" ht="11.25">
      <c r="B223" s="217"/>
      <c r="C223" s="218"/>
      <c r="D223" s="188" t="s">
        <v>180</v>
      </c>
      <c r="E223" s="219" t="s">
        <v>19</v>
      </c>
      <c r="F223" s="220" t="s">
        <v>326</v>
      </c>
      <c r="G223" s="218"/>
      <c r="H223" s="219" t="s">
        <v>19</v>
      </c>
      <c r="I223" s="221"/>
      <c r="J223" s="218"/>
      <c r="K223" s="218"/>
      <c r="L223" s="222"/>
      <c r="M223" s="223"/>
      <c r="N223" s="224"/>
      <c r="O223" s="224"/>
      <c r="P223" s="224"/>
      <c r="Q223" s="224"/>
      <c r="R223" s="224"/>
      <c r="S223" s="224"/>
      <c r="T223" s="224"/>
      <c r="U223" s="225"/>
      <c r="AT223" s="226" t="s">
        <v>180</v>
      </c>
      <c r="AU223" s="226" t="s">
        <v>88</v>
      </c>
      <c r="AV223" s="15" t="s">
        <v>77</v>
      </c>
      <c r="AW223" s="15" t="s">
        <v>34</v>
      </c>
      <c r="AX223" s="15" t="s">
        <v>72</v>
      </c>
      <c r="AY223" s="226" t="s">
        <v>166</v>
      </c>
    </row>
    <row r="224" spans="1:65" s="13" customFormat="1" ht="11.25">
      <c r="B224" s="195"/>
      <c r="C224" s="196"/>
      <c r="D224" s="188" t="s">
        <v>180</v>
      </c>
      <c r="E224" s="197" t="s">
        <v>19</v>
      </c>
      <c r="F224" s="198" t="s">
        <v>327</v>
      </c>
      <c r="G224" s="196"/>
      <c r="H224" s="199">
        <v>4.0000000000000001E-3</v>
      </c>
      <c r="I224" s="200"/>
      <c r="J224" s="196"/>
      <c r="K224" s="196"/>
      <c r="L224" s="201"/>
      <c r="M224" s="202"/>
      <c r="N224" s="203"/>
      <c r="O224" s="203"/>
      <c r="P224" s="203"/>
      <c r="Q224" s="203"/>
      <c r="R224" s="203"/>
      <c r="S224" s="203"/>
      <c r="T224" s="203"/>
      <c r="U224" s="204"/>
      <c r="AT224" s="205" t="s">
        <v>180</v>
      </c>
      <c r="AU224" s="205" t="s">
        <v>88</v>
      </c>
      <c r="AV224" s="13" t="s">
        <v>81</v>
      </c>
      <c r="AW224" s="13" t="s">
        <v>34</v>
      </c>
      <c r="AX224" s="13" t="s">
        <v>72</v>
      </c>
      <c r="AY224" s="205" t="s">
        <v>166</v>
      </c>
    </row>
    <row r="225" spans="1:65" s="13" customFormat="1" ht="11.25">
      <c r="B225" s="195"/>
      <c r="C225" s="196"/>
      <c r="D225" s="188" t="s">
        <v>180</v>
      </c>
      <c r="E225" s="197" t="s">
        <v>19</v>
      </c>
      <c r="F225" s="198" t="s">
        <v>328</v>
      </c>
      <c r="G225" s="196"/>
      <c r="H225" s="199">
        <v>0.01</v>
      </c>
      <c r="I225" s="200"/>
      <c r="J225" s="196"/>
      <c r="K225" s="196"/>
      <c r="L225" s="201"/>
      <c r="M225" s="202"/>
      <c r="N225" s="203"/>
      <c r="O225" s="203"/>
      <c r="P225" s="203"/>
      <c r="Q225" s="203"/>
      <c r="R225" s="203"/>
      <c r="S225" s="203"/>
      <c r="T225" s="203"/>
      <c r="U225" s="204"/>
      <c r="AT225" s="205" t="s">
        <v>180</v>
      </c>
      <c r="AU225" s="205" t="s">
        <v>88</v>
      </c>
      <c r="AV225" s="13" t="s">
        <v>81</v>
      </c>
      <c r="AW225" s="13" t="s">
        <v>34</v>
      </c>
      <c r="AX225" s="13" t="s">
        <v>72</v>
      </c>
      <c r="AY225" s="205" t="s">
        <v>166</v>
      </c>
    </row>
    <row r="226" spans="1:65" s="14" customFormat="1" ht="11.25">
      <c r="B226" s="206"/>
      <c r="C226" s="207"/>
      <c r="D226" s="188" t="s">
        <v>180</v>
      </c>
      <c r="E226" s="208" t="s">
        <v>19</v>
      </c>
      <c r="F226" s="209" t="s">
        <v>184</v>
      </c>
      <c r="G226" s="207"/>
      <c r="H226" s="210">
        <v>1.4E-2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4"/>
      <c r="U226" s="215"/>
      <c r="AT226" s="216" t="s">
        <v>180</v>
      </c>
      <c r="AU226" s="216" t="s">
        <v>88</v>
      </c>
      <c r="AV226" s="14" t="s">
        <v>92</v>
      </c>
      <c r="AW226" s="14" t="s">
        <v>34</v>
      </c>
      <c r="AX226" s="14" t="s">
        <v>77</v>
      </c>
      <c r="AY226" s="216" t="s">
        <v>166</v>
      </c>
    </row>
    <row r="227" spans="1:65" s="13" customFormat="1" ht="11.25">
      <c r="B227" s="195"/>
      <c r="C227" s="196"/>
      <c r="D227" s="188" t="s">
        <v>180</v>
      </c>
      <c r="E227" s="196"/>
      <c r="F227" s="198" t="s">
        <v>329</v>
      </c>
      <c r="G227" s="196"/>
      <c r="H227" s="199">
        <v>1.4E-2</v>
      </c>
      <c r="I227" s="200"/>
      <c r="J227" s="196"/>
      <c r="K227" s="196"/>
      <c r="L227" s="201"/>
      <c r="M227" s="202"/>
      <c r="N227" s="203"/>
      <c r="O227" s="203"/>
      <c r="P227" s="203"/>
      <c r="Q227" s="203"/>
      <c r="R227" s="203"/>
      <c r="S227" s="203"/>
      <c r="T227" s="203"/>
      <c r="U227" s="204"/>
      <c r="AT227" s="205" t="s">
        <v>180</v>
      </c>
      <c r="AU227" s="205" t="s">
        <v>88</v>
      </c>
      <c r="AV227" s="13" t="s">
        <v>81</v>
      </c>
      <c r="AW227" s="13" t="s">
        <v>4</v>
      </c>
      <c r="AX227" s="13" t="s">
        <v>77</v>
      </c>
      <c r="AY227" s="205" t="s">
        <v>166</v>
      </c>
    </row>
    <row r="228" spans="1:65" s="12" customFormat="1" ht="22.9" customHeight="1">
      <c r="B228" s="159"/>
      <c r="C228" s="160"/>
      <c r="D228" s="161" t="s">
        <v>71</v>
      </c>
      <c r="E228" s="173" t="s">
        <v>88</v>
      </c>
      <c r="F228" s="173" t="s">
        <v>330</v>
      </c>
      <c r="G228" s="160"/>
      <c r="H228" s="160"/>
      <c r="I228" s="163"/>
      <c r="J228" s="174">
        <f>BK228</f>
        <v>0</v>
      </c>
      <c r="K228" s="160"/>
      <c r="L228" s="165"/>
      <c r="M228" s="166"/>
      <c r="N228" s="167"/>
      <c r="O228" s="167"/>
      <c r="P228" s="168">
        <f>P229+P268</f>
        <v>0</v>
      </c>
      <c r="Q228" s="167"/>
      <c r="R228" s="168">
        <f>R229+R268</f>
        <v>17.048101599999999</v>
      </c>
      <c r="S228" s="167"/>
      <c r="T228" s="168">
        <f>T229+T268</f>
        <v>0</v>
      </c>
      <c r="U228" s="169"/>
      <c r="AR228" s="170" t="s">
        <v>77</v>
      </c>
      <c r="AT228" s="171" t="s">
        <v>71</v>
      </c>
      <c r="AU228" s="171" t="s">
        <v>77</v>
      </c>
      <c r="AY228" s="170" t="s">
        <v>166</v>
      </c>
      <c r="BK228" s="172">
        <f>BK229+BK268</f>
        <v>0</v>
      </c>
    </row>
    <row r="229" spans="1:65" s="12" customFormat="1" ht="20.85" customHeight="1">
      <c r="B229" s="159"/>
      <c r="C229" s="160"/>
      <c r="D229" s="161" t="s">
        <v>71</v>
      </c>
      <c r="E229" s="173" t="s">
        <v>331</v>
      </c>
      <c r="F229" s="173" t="s">
        <v>332</v>
      </c>
      <c r="G229" s="160"/>
      <c r="H229" s="160"/>
      <c r="I229" s="163"/>
      <c r="J229" s="174">
        <f>BK229</f>
        <v>0</v>
      </c>
      <c r="K229" s="160"/>
      <c r="L229" s="165"/>
      <c r="M229" s="166"/>
      <c r="N229" s="167"/>
      <c r="O229" s="167"/>
      <c r="P229" s="168">
        <f>SUM(P230:P267)</f>
        <v>0</v>
      </c>
      <c r="Q229" s="167"/>
      <c r="R229" s="168">
        <f>SUM(R230:R267)</f>
        <v>12.7784648</v>
      </c>
      <c r="S229" s="167"/>
      <c r="T229" s="168">
        <f>SUM(T230:T267)</f>
        <v>0</v>
      </c>
      <c r="U229" s="169"/>
      <c r="AR229" s="170" t="s">
        <v>77</v>
      </c>
      <c r="AT229" s="171" t="s">
        <v>71</v>
      </c>
      <c r="AU229" s="171" t="s">
        <v>81</v>
      </c>
      <c r="AY229" s="170" t="s">
        <v>166</v>
      </c>
      <c r="BK229" s="172">
        <f>SUM(BK230:BK267)</f>
        <v>0</v>
      </c>
    </row>
    <row r="230" spans="1:65" s="2" customFormat="1" ht="24.2" customHeight="1">
      <c r="A230" s="36"/>
      <c r="B230" s="37"/>
      <c r="C230" s="175" t="s">
        <v>333</v>
      </c>
      <c r="D230" s="175" t="s">
        <v>170</v>
      </c>
      <c r="E230" s="176" t="s">
        <v>334</v>
      </c>
      <c r="F230" s="177" t="s">
        <v>335</v>
      </c>
      <c r="G230" s="178" t="s">
        <v>336</v>
      </c>
      <c r="H230" s="179">
        <v>70</v>
      </c>
      <c r="I230" s="180"/>
      <c r="J230" s="181">
        <f>ROUND(I230*H230,2)</f>
        <v>0</v>
      </c>
      <c r="K230" s="177" t="s">
        <v>174</v>
      </c>
      <c r="L230" s="41"/>
      <c r="M230" s="182" t="s">
        <v>19</v>
      </c>
      <c r="N230" s="183" t="s">
        <v>43</v>
      </c>
      <c r="O230" s="66"/>
      <c r="P230" s="184">
        <f>O230*H230</f>
        <v>0</v>
      </c>
      <c r="Q230" s="184">
        <v>0.17488999999999999</v>
      </c>
      <c r="R230" s="184">
        <f>Q230*H230</f>
        <v>12.2423</v>
      </c>
      <c r="S230" s="184">
        <v>0</v>
      </c>
      <c r="T230" s="184">
        <f>S230*H230</f>
        <v>0</v>
      </c>
      <c r="U230" s="185" t="s">
        <v>19</v>
      </c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92</v>
      </c>
      <c r="AT230" s="186" t="s">
        <v>170</v>
      </c>
      <c r="AU230" s="186" t="s">
        <v>88</v>
      </c>
      <c r="AY230" s="19" t="s">
        <v>166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77</v>
      </c>
      <c r="BK230" s="187">
        <f>ROUND(I230*H230,2)</f>
        <v>0</v>
      </c>
      <c r="BL230" s="19" t="s">
        <v>92</v>
      </c>
      <c r="BM230" s="186" t="s">
        <v>337</v>
      </c>
    </row>
    <row r="231" spans="1:65" s="2" customFormat="1" ht="29.25">
      <c r="A231" s="36"/>
      <c r="B231" s="37"/>
      <c r="C231" s="38"/>
      <c r="D231" s="188" t="s">
        <v>176</v>
      </c>
      <c r="E231" s="38"/>
      <c r="F231" s="189" t="s">
        <v>338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6"/>
      <c r="U231" s="67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176</v>
      </c>
      <c r="AU231" s="19" t="s">
        <v>88</v>
      </c>
    </row>
    <row r="232" spans="1:65" s="2" customFormat="1" ht="11.25">
      <c r="A232" s="36"/>
      <c r="B232" s="37"/>
      <c r="C232" s="38"/>
      <c r="D232" s="193" t="s">
        <v>178</v>
      </c>
      <c r="E232" s="38"/>
      <c r="F232" s="194" t="s">
        <v>339</v>
      </c>
      <c r="G232" s="38"/>
      <c r="H232" s="38"/>
      <c r="I232" s="190"/>
      <c r="J232" s="38"/>
      <c r="K232" s="38"/>
      <c r="L232" s="41"/>
      <c r="M232" s="191"/>
      <c r="N232" s="192"/>
      <c r="O232" s="66"/>
      <c r="P232" s="66"/>
      <c r="Q232" s="66"/>
      <c r="R232" s="66"/>
      <c r="S232" s="66"/>
      <c r="T232" s="66"/>
      <c r="U232" s="67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178</v>
      </c>
      <c r="AU232" s="19" t="s">
        <v>88</v>
      </c>
    </row>
    <row r="233" spans="1:65" s="13" customFormat="1" ht="11.25">
      <c r="B233" s="195"/>
      <c r="C233" s="196"/>
      <c r="D233" s="188" t="s">
        <v>180</v>
      </c>
      <c r="E233" s="197" t="s">
        <v>19</v>
      </c>
      <c r="F233" s="198" t="s">
        <v>113</v>
      </c>
      <c r="G233" s="196"/>
      <c r="H233" s="199">
        <v>62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3"/>
      <c r="U233" s="204"/>
      <c r="AT233" s="205" t="s">
        <v>180</v>
      </c>
      <c r="AU233" s="205" t="s">
        <v>88</v>
      </c>
      <c r="AV233" s="13" t="s">
        <v>81</v>
      </c>
      <c r="AW233" s="13" t="s">
        <v>34</v>
      </c>
      <c r="AX233" s="13" t="s">
        <v>72</v>
      </c>
      <c r="AY233" s="205" t="s">
        <v>166</v>
      </c>
    </row>
    <row r="234" spans="1:65" s="13" customFormat="1" ht="11.25">
      <c r="B234" s="195"/>
      <c r="C234" s="196"/>
      <c r="D234" s="188" t="s">
        <v>180</v>
      </c>
      <c r="E234" s="197" t="s">
        <v>19</v>
      </c>
      <c r="F234" s="198" t="s">
        <v>116</v>
      </c>
      <c r="G234" s="196"/>
      <c r="H234" s="199">
        <v>8</v>
      </c>
      <c r="I234" s="200"/>
      <c r="J234" s="196"/>
      <c r="K234" s="196"/>
      <c r="L234" s="201"/>
      <c r="M234" s="202"/>
      <c r="N234" s="203"/>
      <c r="O234" s="203"/>
      <c r="P234" s="203"/>
      <c r="Q234" s="203"/>
      <c r="R234" s="203"/>
      <c r="S234" s="203"/>
      <c r="T234" s="203"/>
      <c r="U234" s="204"/>
      <c r="AT234" s="205" t="s">
        <v>180</v>
      </c>
      <c r="AU234" s="205" t="s">
        <v>88</v>
      </c>
      <c r="AV234" s="13" t="s">
        <v>81</v>
      </c>
      <c r="AW234" s="13" t="s">
        <v>34</v>
      </c>
      <c r="AX234" s="13" t="s">
        <v>72</v>
      </c>
      <c r="AY234" s="205" t="s">
        <v>166</v>
      </c>
    </row>
    <row r="235" spans="1:65" s="14" customFormat="1" ht="11.25">
      <c r="B235" s="206"/>
      <c r="C235" s="207"/>
      <c r="D235" s="188" t="s">
        <v>180</v>
      </c>
      <c r="E235" s="208" t="s">
        <v>19</v>
      </c>
      <c r="F235" s="209" t="s">
        <v>184</v>
      </c>
      <c r="G235" s="207"/>
      <c r="H235" s="210">
        <v>70</v>
      </c>
      <c r="I235" s="211"/>
      <c r="J235" s="207"/>
      <c r="K235" s="207"/>
      <c r="L235" s="212"/>
      <c r="M235" s="213"/>
      <c r="N235" s="214"/>
      <c r="O235" s="214"/>
      <c r="P235" s="214"/>
      <c r="Q235" s="214"/>
      <c r="R235" s="214"/>
      <c r="S235" s="214"/>
      <c r="T235" s="214"/>
      <c r="U235" s="215"/>
      <c r="AT235" s="216" t="s">
        <v>180</v>
      </c>
      <c r="AU235" s="216" t="s">
        <v>88</v>
      </c>
      <c r="AV235" s="14" t="s">
        <v>92</v>
      </c>
      <c r="AW235" s="14" t="s">
        <v>34</v>
      </c>
      <c r="AX235" s="14" t="s">
        <v>77</v>
      </c>
      <c r="AY235" s="216" t="s">
        <v>166</v>
      </c>
    </row>
    <row r="236" spans="1:65" s="2" customFormat="1" ht="24.2" customHeight="1">
      <c r="A236" s="36"/>
      <c r="B236" s="37"/>
      <c r="C236" s="175" t="s">
        <v>7</v>
      </c>
      <c r="D236" s="175" t="s">
        <v>170</v>
      </c>
      <c r="E236" s="176" t="s">
        <v>340</v>
      </c>
      <c r="F236" s="177" t="s">
        <v>341</v>
      </c>
      <c r="G236" s="178" t="s">
        <v>336</v>
      </c>
      <c r="H236" s="179">
        <v>2</v>
      </c>
      <c r="I236" s="180"/>
      <c r="J236" s="181">
        <f>ROUND(I236*H236,2)</f>
        <v>0</v>
      </c>
      <c r="K236" s="177" t="s">
        <v>174</v>
      </c>
      <c r="L236" s="41"/>
      <c r="M236" s="182" t="s">
        <v>19</v>
      </c>
      <c r="N236" s="183" t="s">
        <v>43</v>
      </c>
      <c r="O236" s="66"/>
      <c r="P236" s="184">
        <f>O236*H236</f>
        <v>0</v>
      </c>
      <c r="Q236" s="184">
        <v>0</v>
      </c>
      <c r="R236" s="184">
        <f>Q236*H236</f>
        <v>0</v>
      </c>
      <c r="S236" s="184">
        <v>0</v>
      </c>
      <c r="T236" s="184">
        <f>S236*H236</f>
        <v>0</v>
      </c>
      <c r="U236" s="185" t="s">
        <v>19</v>
      </c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6" t="s">
        <v>92</v>
      </c>
      <c r="AT236" s="186" t="s">
        <v>170</v>
      </c>
      <c r="AU236" s="186" t="s">
        <v>88</v>
      </c>
      <c r="AY236" s="19" t="s">
        <v>166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19" t="s">
        <v>77</v>
      </c>
      <c r="BK236" s="187">
        <f>ROUND(I236*H236,2)</f>
        <v>0</v>
      </c>
      <c r="BL236" s="19" t="s">
        <v>92</v>
      </c>
      <c r="BM236" s="186" t="s">
        <v>342</v>
      </c>
    </row>
    <row r="237" spans="1:65" s="2" customFormat="1" ht="19.5">
      <c r="A237" s="36"/>
      <c r="B237" s="37"/>
      <c r="C237" s="38"/>
      <c r="D237" s="188" t="s">
        <v>176</v>
      </c>
      <c r="E237" s="38"/>
      <c r="F237" s="189" t="s">
        <v>343</v>
      </c>
      <c r="G237" s="38"/>
      <c r="H237" s="38"/>
      <c r="I237" s="190"/>
      <c r="J237" s="38"/>
      <c r="K237" s="38"/>
      <c r="L237" s="41"/>
      <c r="M237" s="191"/>
      <c r="N237" s="192"/>
      <c r="O237" s="66"/>
      <c r="P237" s="66"/>
      <c r="Q237" s="66"/>
      <c r="R237" s="66"/>
      <c r="S237" s="66"/>
      <c r="T237" s="66"/>
      <c r="U237" s="67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176</v>
      </c>
      <c r="AU237" s="19" t="s">
        <v>88</v>
      </c>
    </row>
    <row r="238" spans="1:65" s="2" customFormat="1" ht="11.25">
      <c r="A238" s="36"/>
      <c r="B238" s="37"/>
      <c r="C238" s="38"/>
      <c r="D238" s="193" t="s">
        <v>178</v>
      </c>
      <c r="E238" s="38"/>
      <c r="F238" s="194" t="s">
        <v>344</v>
      </c>
      <c r="G238" s="38"/>
      <c r="H238" s="38"/>
      <c r="I238" s="190"/>
      <c r="J238" s="38"/>
      <c r="K238" s="38"/>
      <c r="L238" s="41"/>
      <c r="M238" s="191"/>
      <c r="N238" s="192"/>
      <c r="O238" s="66"/>
      <c r="P238" s="66"/>
      <c r="Q238" s="66"/>
      <c r="R238" s="66"/>
      <c r="S238" s="66"/>
      <c r="T238" s="66"/>
      <c r="U238" s="67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178</v>
      </c>
      <c r="AU238" s="19" t="s">
        <v>88</v>
      </c>
    </row>
    <row r="239" spans="1:65" s="13" customFormat="1" ht="11.25">
      <c r="B239" s="195"/>
      <c r="C239" s="196"/>
      <c r="D239" s="188" t="s">
        <v>180</v>
      </c>
      <c r="E239" s="197" t="s">
        <v>19</v>
      </c>
      <c r="F239" s="198" t="s">
        <v>111</v>
      </c>
      <c r="G239" s="196"/>
      <c r="H239" s="199">
        <v>2</v>
      </c>
      <c r="I239" s="200"/>
      <c r="J239" s="196"/>
      <c r="K239" s="196"/>
      <c r="L239" s="201"/>
      <c r="M239" s="202"/>
      <c r="N239" s="203"/>
      <c r="O239" s="203"/>
      <c r="P239" s="203"/>
      <c r="Q239" s="203"/>
      <c r="R239" s="203"/>
      <c r="S239" s="203"/>
      <c r="T239" s="203"/>
      <c r="U239" s="204"/>
      <c r="AT239" s="205" t="s">
        <v>180</v>
      </c>
      <c r="AU239" s="205" t="s">
        <v>88</v>
      </c>
      <c r="AV239" s="13" t="s">
        <v>81</v>
      </c>
      <c r="AW239" s="13" t="s">
        <v>34</v>
      </c>
      <c r="AX239" s="13" t="s">
        <v>77</v>
      </c>
      <c r="AY239" s="205" t="s">
        <v>166</v>
      </c>
    </row>
    <row r="240" spans="1:65" s="2" customFormat="1" ht="33" customHeight="1">
      <c r="A240" s="36"/>
      <c r="B240" s="37"/>
      <c r="C240" s="227" t="s">
        <v>109</v>
      </c>
      <c r="D240" s="227" t="s">
        <v>345</v>
      </c>
      <c r="E240" s="228" t="s">
        <v>346</v>
      </c>
      <c r="F240" s="229" t="s">
        <v>347</v>
      </c>
      <c r="G240" s="230" t="s">
        <v>336</v>
      </c>
      <c r="H240" s="231">
        <v>71</v>
      </c>
      <c r="I240" s="232"/>
      <c r="J240" s="233">
        <f>ROUND(I240*H240,2)</f>
        <v>0</v>
      </c>
      <c r="K240" s="229" t="s">
        <v>19</v>
      </c>
      <c r="L240" s="234"/>
      <c r="M240" s="235" t="s">
        <v>19</v>
      </c>
      <c r="N240" s="236" t="s">
        <v>43</v>
      </c>
      <c r="O240" s="66"/>
      <c r="P240" s="184">
        <f>O240*H240</f>
        <v>0</v>
      </c>
      <c r="Q240" s="184">
        <v>7.1000000000000004E-3</v>
      </c>
      <c r="R240" s="184">
        <f>Q240*H240</f>
        <v>0.50409999999999999</v>
      </c>
      <c r="S240" s="184">
        <v>0</v>
      </c>
      <c r="T240" s="184">
        <f>S240*H240</f>
        <v>0</v>
      </c>
      <c r="U240" s="185" t="s">
        <v>19</v>
      </c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119</v>
      </c>
      <c r="AT240" s="186" t="s">
        <v>345</v>
      </c>
      <c r="AU240" s="186" t="s">
        <v>88</v>
      </c>
      <c r="AY240" s="19" t="s">
        <v>166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77</v>
      </c>
      <c r="BK240" s="187">
        <f>ROUND(I240*H240,2)</f>
        <v>0</v>
      </c>
      <c r="BL240" s="19" t="s">
        <v>92</v>
      </c>
      <c r="BM240" s="186" t="s">
        <v>348</v>
      </c>
    </row>
    <row r="241" spans="1:65" s="2" customFormat="1" ht="19.5">
      <c r="A241" s="36"/>
      <c r="B241" s="37"/>
      <c r="C241" s="38"/>
      <c r="D241" s="188" t="s">
        <v>176</v>
      </c>
      <c r="E241" s="38"/>
      <c r="F241" s="189" t="s">
        <v>347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6"/>
      <c r="U241" s="67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176</v>
      </c>
      <c r="AU241" s="19" t="s">
        <v>88</v>
      </c>
    </row>
    <row r="242" spans="1:65" s="13" customFormat="1" ht="11.25">
      <c r="B242" s="195"/>
      <c r="C242" s="196"/>
      <c r="D242" s="188" t="s">
        <v>180</v>
      </c>
      <c r="E242" s="197" t="s">
        <v>19</v>
      </c>
      <c r="F242" s="198" t="s">
        <v>349</v>
      </c>
      <c r="G242" s="196"/>
      <c r="H242" s="199">
        <v>70</v>
      </c>
      <c r="I242" s="200"/>
      <c r="J242" s="196"/>
      <c r="K242" s="196"/>
      <c r="L242" s="201"/>
      <c r="M242" s="202"/>
      <c r="N242" s="203"/>
      <c r="O242" s="203"/>
      <c r="P242" s="203"/>
      <c r="Q242" s="203"/>
      <c r="R242" s="203"/>
      <c r="S242" s="203"/>
      <c r="T242" s="203"/>
      <c r="U242" s="204"/>
      <c r="AT242" s="205" t="s">
        <v>180</v>
      </c>
      <c r="AU242" s="205" t="s">
        <v>88</v>
      </c>
      <c r="AV242" s="13" t="s">
        <v>81</v>
      </c>
      <c r="AW242" s="13" t="s">
        <v>34</v>
      </c>
      <c r="AX242" s="13" t="s">
        <v>72</v>
      </c>
      <c r="AY242" s="205" t="s">
        <v>166</v>
      </c>
    </row>
    <row r="243" spans="1:65" s="13" customFormat="1" ht="11.25">
      <c r="B243" s="195"/>
      <c r="C243" s="196"/>
      <c r="D243" s="188" t="s">
        <v>180</v>
      </c>
      <c r="E243" s="197" t="s">
        <v>19</v>
      </c>
      <c r="F243" s="198" t="s">
        <v>81</v>
      </c>
      <c r="G243" s="196"/>
      <c r="H243" s="199">
        <v>2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3"/>
      <c r="U243" s="204"/>
      <c r="AT243" s="205" t="s">
        <v>180</v>
      </c>
      <c r="AU243" s="205" t="s">
        <v>88</v>
      </c>
      <c r="AV243" s="13" t="s">
        <v>81</v>
      </c>
      <c r="AW243" s="13" t="s">
        <v>34</v>
      </c>
      <c r="AX243" s="13" t="s">
        <v>72</v>
      </c>
      <c r="AY243" s="205" t="s">
        <v>166</v>
      </c>
    </row>
    <row r="244" spans="1:65" s="13" customFormat="1" ht="11.25">
      <c r="B244" s="195"/>
      <c r="C244" s="196"/>
      <c r="D244" s="188" t="s">
        <v>180</v>
      </c>
      <c r="E244" s="197" t="s">
        <v>19</v>
      </c>
      <c r="F244" s="198" t="s">
        <v>123</v>
      </c>
      <c r="G244" s="196"/>
      <c r="H244" s="199">
        <v>-1</v>
      </c>
      <c r="I244" s="200"/>
      <c r="J244" s="196"/>
      <c r="K244" s="196"/>
      <c r="L244" s="201"/>
      <c r="M244" s="202"/>
      <c r="N244" s="203"/>
      <c r="O244" s="203"/>
      <c r="P244" s="203"/>
      <c r="Q244" s="203"/>
      <c r="R244" s="203"/>
      <c r="S244" s="203"/>
      <c r="T244" s="203"/>
      <c r="U244" s="204"/>
      <c r="AT244" s="205" t="s">
        <v>180</v>
      </c>
      <c r="AU244" s="205" t="s">
        <v>88</v>
      </c>
      <c r="AV244" s="13" t="s">
        <v>81</v>
      </c>
      <c r="AW244" s="13" t="s">
        <v>34</v>
      </c>
      <c r="AX244" s="13" t="s">
        <v>72</v>
      </c>
      <c r="AY244" s="205" t="s">
        <v>166</v>
      </c>
    </row>
    <row r="245" spans="1:65" s="14" customFormat="1" ht="11.25">
      <c r="B245" s="206"/>
      <c r="C245" s="207"/>
      <c r="D245" s="188" t="s">
        <v>180</v>
      </c>
      <c r="E245" s="208" t="s">
        <v>19</v>
      </c>
      <c r="F245" s="209" t="s">
        <v>184</v>
      </c>
      <c r="G245" s="207"/>
      <c r="H245" s="210">
        <v>71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4"/>
      <c r="U245" s="215"/>
      <c r="AT245" s="216" t="s">
        <v>180</v>
      </c>
      <c r="AU245" s="216" t="s">
        <v>88</v>
      </c>
      <c r="AV245" s="14" t="s">
        <v>92</v>
      </c>
      <c r="AW245" s="14" t="s">
        <v>34</v>
      </c>
      <c r="AX245" s="14" t="s">
        <v>77</v>
      </c>
      <c r="AY245" s="216" t="s">
        <v>166</v>
      </c>
    </row>
    <row r="246" spans="1:65" s="2" customFormat="1" ht="33" customHeight="1">
      <c r="A246" s="36"/>
      <c r="B246" s="37"/>
      <c r="C246" s="227" t="s">
        <v>350</v>
      </c>
      <c r="D246" s="227" t="s">
        <v>345</v>
      </c>
      <c r="E246" s="228" t="s">
        <v>351</v>
      </c>
      <c r="F246" s="229" t="s">
        <v>352</v>
      </c>
      <c r="G246" s="230" t="s">
        <v>336</v>
      </c>
      <c r="H246" s="231">
        <v>1</v>
      </c>
      <c r="I246" s="232"/>
      <c r="J246" s="233">
        <f>ROUND(I246*H246,2)</f>
        <v>0</v>
      </c>
      <c r="K246" s="229" t="s">
        <v>19</v>
      </c>
      <c r="L246" s="234"/>
      <c r="M246" s="235" t="s">
        <v>19</v>
      </c>
      <c r="N246" s="236" t="s">
        <v>43</v>
      </c>
      <c r="O246" s="66"/>
      <c r="P246" s="184">
        <f>O246*H246</f>
        <v>0</v>
      </c>
      <c r="Q246" s="184">
        <v>8.0999999999999996E-3</v>
      </c>
      <c r="R246" s="184">
        <f>Q246*H246</f>
        <v>8.0999999999999996E-3</v>
      </c>
      <c r="S246" s="184">
        <v>0</v>
      </c>
      <c r="T246" s="184">
        <f>S246*H246</f>
        <v>0</v>
      </c>
      <c r="U246" s="185" t="s">
        <v>19</v>
      </c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6" t="s">
        <v>119</v>
      </c>
      <c r="AT246" s="186" t="s">
        <v>345</v>
      </c>
      <c r="AU246" s="186" t="s">
        <v>88</v>
      </c>
      <c r="AY246" s="19" t="s">
        <v>166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19" t="s">
        <v>77</v>
      </c>
      <c r="BK246" s="187">
        <f>ROUND(I246*H246,2)</f>
        <v>0</v>
      </c>
      <c r="BL246" s="19" t="s">
        <v>92</v>
      </c>
      <c r="BM246" s="186" t="s">
        <v>353</v>
      </c>
    </row>
    <row r="247" spans="1:65" s="2" customFormat="1" ht="19.5">
      <c r="A247" s="36"/>
      <c r="B247" s="37"/>
      <c r="C247" s="38"/>
      <c r="D247" s="188" t="s">
        <v>176</v>
      </c>
      <c r="E247" s="38"/>
      <c r="F247" s="189" t="s">
        <v>352</v>
      </c>
      <c r="G247" s="38"/>
      <c r="H247" s="38"/>
      <c r="I247" s="190"/>
      <c r="J247" s="38"/>
      <c r="K247" s="38"/>
      <c r="L247" s="41"/>
      <c r="M247" s="191"/>
      <c r="N247" s="192"/>
      <c r="O247" s="66"/>
      <c r="P247" s="66"/>
      <c r="Q247" s="66"/>
      <c r="R247" s="66"/>
      <c r="S247" s="66"/>
      <c r="T247" s="66"/>
      <c r="U247" s="67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176</v>
      </c>
      <c r="AU247" s="19" t="s">
        <v>88</v>
      </c>
    </row>
    <row r="248" spans="1:65" s="15" customFormat="1" ht="11.25">
      <c r="B248" s="217"/>
      <c r="C248" s="218"/>
      <c r="D248" s="188" t="s">
        <v>180</v>
      </c>
      <c r="E248" s="219" t="s">
        <v>19</v>
      </c>
      <c r="F248" s="220" t="s">
        <v>354</v>
      </c>
      <c r="G248" s="218"/>
      <c r="H248" s="219" t="s">
        <v>19</v>
      </c>
      <c r="I248" s="221"/>
      <c r="J248" s="218"/>
      <c r="K248" s="218"/>
      <c r="L248" s="222"/>
      <c r="M248" s="223"/>
      <c r="N248" s="224"/>
      <c r="O248" s="224"/>
      <c r="P248" s="224"/>
      <c r="Q248" s="224"/>
      <c r="R248" s="224"/>
      <c r="S248" s="224"/>
      <c r="T248" s="224"/>
      <c r="U248" s="225"/>
      <c r="AT248" s="226" t="s">
        <v>180</v>
      </c>
      <c r="AU248" s="226" t="s">
        <v>88</v>
      </c>
      <c r="AV248" s="15" t="s">
        <v>77</v>
      </c>
      <c r="AW248" s="15" t="s">
        <v>34</v>
      </c>
      <c r="AX248" s="15" t="s">
        <v>72</v>
      </c>
      <c r="AY248" s="226" t="s">
        <v>166</v>
      </c>
    </row>
    <row r="249" spans="1:65" s="13" customFormat="1" ht="11.25">
      <c r="B249" s="195"/>
      <c r="C249" s="196"/>
      <c r="D249" s="188" t="s">
        <v>180</v>
      </c>
      <c r="E249" s="197" t="s">
        <v>19</v>
      </c>
      <c r="F249" s="198" t="s">
        <v>77</v>
      </c>
      <c r="G249" s="196"/>
      <c r="H249" s="199">
        <v>1</v>
      </c>
      <c r="I249" s="200"/>
      <c r="J249" s="196"/>
      <c r="K249" s="196"/>
      <c r="L249" s="201"/>
      <c r="M249" s="202"/>
      <c r="N249" s="203"/>
      <c r="O249" s="203"/>
      <c r="P249" s="203"/>
      <c r="Q249" s="203"/>
      <c r="R249" s="203"/>
      <c r="S249" s="203"/>
      <c r="T249" s="203"/>
      <c r="U249" s="204"/>
      <c r="AT249" s="205" t="s">
        <v>180</v>
      </c>
      <c r="AU249" s="205" t="s">
        <v>88</v>
      </c>
      <c r="AV249" s="13" t="s">
        <v>81</v>
      </c>
      <c r="AW249" s="13" t="s">
        <v>34</v>
      </c>
      <c r="AX249" s="13" t="s">
        <v>77</v>
      </c>
      <c r="AY249" s="205" t="s">
        <v>166</v>
      </c>
    </row>
    <row r="250" spans="1:65" s="2" customFormat="1" ht="24.2" customHeight="1">
      <c r="A250" s="36"/>
      <c r="B250" s="37"/>
      <c r="C250" s="227" t="s">
        <v>355</v>
      </c>
      <c r="D250" s="227" t="s">
        <v>345</v>
      </c>
      <c r="E250" s="228" t="s">
        <v>356</v>
      </c>
      <c r="F250" s="229" t="s">
        <v>357</v>
      </c>
      <c r="G250" s="230" t="s">
        <v>336</v>
      </c>
      <c r="H250" s="231">
        <v>2</v>
      </c>
      <c r="I250" s="232"/>
      <c r="J250" s="233">
        <f>ROUND(I250*H250,2)</f>
        <v>0</v>
      </c>
      <c r="K250" s="229" t="s">
        <v>19</v>
      </c>
      <c r="L250" s="234"/>
      <c r="M250" s="235" t="s">
        <v>19</v>
      </c>
      <c r="N250" s="236" t="s">
        <v>43</v>
      </c>
      <c r="O250" s="66"/>
      <c r="P250" s="184">
        <f>O250*H250</f>
        <v>0</v>
      </c>
      <c r="Q250" s="184">
        <v>5.9999999999999995E-4</v>
      </c>
      <c r="R250" s="184">
        <f>Q250*H250</f>
        <v>1.1999999999999999E-3</v>
      </c>
      <c r="S250" s="184">
        <v>0</v>
      </c>
      <c r="T250" s="184">
        <f>S250*H250</f>
        <v>0</v>
      </c>
      <c r="U250" s="185" t="s">
        <v>19</v>
      </c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119</v>
      </c>
      <c r="AT250" s="186" t="s">
        <v>345</v>
      </c>
      <c r="AU250" s="186" t="s">
        <v>88</v>
      </c>
      <c r="AY250" s="19" t="s">
        <v>166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77</v>
      </c>
      <c r="BK250" s="187">
        <f>ROUND(I250*H250,2)</f>
        <v>0</v>
      </c>
      <c r="BL250" s="19" t="s">
        <v>92</v>
      </c>
      <c r="BM250" s="186" t="s">
        <v>358</v>
      </c>
    </row>
    <row r="251" spans="1:65" s="2" customFormat="1" ht="19.5">
      <c r="A251" s="36"/>
      <c r="B251" s="37"/>
      <c r="C251" s="38"/>
      <c r="D251" s="188" t="s">
        <v>176</v>
      </c>
      <c r="E251" s="38"/>
      <c r="F251" s="189" t="s">
        <v>357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6"/>
      <c r="U251" s="67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176</v>
      </c>
      <c r="AU251" s="19" t="s">
        <v>88</v>
      </c>
    </row>
    <row r="252" spans="1:65" s="13" customFormat="1" ht="11.25">
      <c r="B252" s="195"/>
      <c r="C252" s="196"/>
      <c r="D252" s="188" t="s">
        <v>180</v>
      </c>
      <c r="E252" s="197" t="s">
        <v>19</v>
      </c>
      <c r="F252" s="198" t="s">
        <v>81</v>
      </c>
      <c r="G252" s="196"/>
      <c r="H252" s="199">
        <v>2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3"/>
      <c r="U252" s="204"/>
      <c r="AT252" s="205" t="s">
        <v>180</v>
      </c>
      <c r="AU252" s="205" t="s">
        <v>88</v>
      </c>
      <c r="AV252" s="13" t="s">
        <v>81</v>
      </c>
      <c r="AW252" s="13" t="s">
        <v>34</v>
      </c>
      <c r="AX252" s="13" t="s">
        <v>77</v>
      </c>
      <c r="AY252" s="205" t="s">
        <v>166</v>
      </c>
    </row>
    <row r="253" spans="1:65" s="2" customFormat="1" ht="24.2" customHeight="1">
      <c r="A253" s="36"/>
      <c r="B253" s="37"/>
      <c r="C253" s="227" t="s">
        <v>96</v>
      </c>
      <c r="D253" s="227" t="s">
        <v>345</v>
      </c>
      <c r="E253" s="228" t="s">
        <v>359</v>
      </c>
      <c r="F253" s="229" t="s">
        <v>360</v>
      </c>
      <c r="G253" s="230" t="s">
        <v>361</v>
      </c>
      <c r="H253" s="231">
        <v>0.08</v>
      </c>
      <c r="I253" s="232"/>
      <c r="J253" s="233">
        <f>ROUND(I253*H253,2)</f>
        <v>0</v>
      </c>
      <c r="K253" s="229" t="s">
        <v>174</v>
      </c>
      <c r="L253" s="234"/>
      <c r="M253" s="235" t="s">
        <v>19</v>
      </c>
      <c r="N253" s="236" t="s">
        <v>43</v>
      </c>
      <c r="O253" s="66"/>
      <c r="P253" s="184">
        <f>O253*H253</f>
        <v>0</v>
      </c>
      <c r="Q253" s="184">
        <v>5.5999999999999995E-4</v>
      </c>
      <c r="R253" s="184">
        <f>Q253*H253</f>
        <v>4.4799999999999998E-5</v>
      </c>
      <c r="S253" s="184">
        <v>0</v>
      </c>
      <c r="T253" s="184">
        <f>S253*H253</f>
        <v>0</v>
      </c>
      <c r="U253" s="185" t="s">
        <v>19</v>
      </c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6" t="s">
        <v>119</v>
      </c>
      <c r="AT253" s="186" t="s">
        <v>345</v>
      </c>
      <c r="AU253" s="186" t="s">
        <v>88</v>
      </c>
      <c r="AY253" s="19" t="s">
        <v>166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9" t="s">
        <v>77</v>
      </c>
      <c r="BK253" s="187">
        <f>ROUND(I253*H253,2)</f>
        <v>0</v>
      </c>
      <c r="BL253" s="19" t="s">
        <v>92</v>
      </c>
      <c r="BM253" s="186" t="s">
        <v>362</v>
      </c>
    </row>
    <row r="254" spans="1:65" s="2" customFormat="1" ht="11.25">
      <c r="A254" s="36"/>
      <c r="B254" s="37"/>
      <c r="C254" s="38"/>
      <c r="D254" s="188" t="s">
        <v>176</v>
      </c>
      <c r="E254" s="38"/>
      <c r="F254" s="189" t="s">
        <v>360</v>
      </c>
      <c r="G254" s="38"/>
      <c r="H254" s="38"/>
      <c r="I254" s="190"/>
      <c r="J254" s="38"/>
      <c r="K254" s="38"/>
      <c r="L254" s="41"/>
      <c r="M254" s="191"/>
      <c r="N254" s="192"/>
      <c r="O254" s="66"/>
      <c r="P254" s="66"/>
      <c r="Q254" s="66"/>
      <c r="R254" s="66"/>
      <c r="S254" s="66"/>
      <c r="T254" s="66"/>
      <c r="U254" s="67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176</v>
      </c>
      <c r="AU254" s="19" t="s">
        <v>88</v>
      </c>
    </row>
    <row r="255" spans="1:65" s="13" customFormat="1" ht="11.25">
      <c r="B255" s="195"/>
      <c r="C255" s="196"/>
      <c r="D255" s="188" t="s">
        <v>180</v>
      </c>
      <c r="E255" s="197" t="s">
        <v>19</v>
      </c>
      <c r="F255" s="198" t="s">
        <v>363</v>
      </c>
      <c r="G255" s="196"/>
      <c r="H255" s="199">
        <v>8</v>
      </c>
      <c r="I255" s="200"/>
      <c r="J255" s="196"/>
      <c r="K255" s="196"/>
      <c r="L255" s="201"/>
      <c r="M255" s="202"/>
      <c r="N255" s="203"/>
      <c r="O255" s="203"/>
      <c r="P255" s="203"/>
      <c r="Q255" s="203"/>
      <c r="R255" s="203"/>
      <c r="S255" s="203"/>
      <c r="T255" s="203"/>
      <c r="U255" s="204"/>
      <c r="AT255" s="205" t="s">
        <v>180</v>
      </c>
      <c r="AU255" s="205" t="s">
        <v>88</v>
      </c>
      <c r="AV255" s="13" t="s">
        <v>81</v>
      </c>
      <c r="AW255" s="13" t="s">
        <v>34</v>
      </c>
      <c r="AX255" s="13" t="s">
        <v>77</v>
      </c>
      <c r="AY255" s="205" t="s">
        <v>166</v>
      </c>
    </row>
    <row r="256" spans="1:65" s="13" customFormat="1" ht="11.25">
      <c r="B256" s="195"/>
      <c r="C256" s="196"/>
      <c r="D256" s="188" t="s">
        <v>180</v>
      </c>
      <c r="E256" s="196"/>
      <c r="F256" s="198" t="s">
        <v>364</v>
      </c>
      <c r="G256" s="196"/>
      <c r="H256" s="199">
        <v>0.08</v>
      </c>
      <c r="I256" s="200"/>
      <c r="J256" s="196"/>
      <c r="K256" s="196"/>
      <c r="L256" s="201"/>
      <c r="M256" s="202"/>
      <c r="N256" s="203"/>
      <c r="O256" s="203"/>
      <c r="P256" s="203"/>
      <c r="Q256" s="203"/>
      <c r="R256" s="203"/>
      <c r="S256" s="203"/>
      <c r="T256" s="203"/>
      <c r="U256" s="204"/>
      <c r="AT256" s="205" t="s">
        <v>180</v>
      </c>
      <c r="AU256" s="205" t="s">
        <v>88</v>
      </c>
      <c r="AV256" s="13" t="s">
        <v>81</v>
      </c>
      <c r="AW256" s="13" t="s">
        <v>4</v>
      </c>
      <c r="AX256" s="13" t="s">
        <v>77</v>
      </c>
      <c r="AY256" s="205" t="s">
        <v>166</v>
      </c>
    </row>
    <row r="257" spans="1:65" s="2" customFormat="1" ht="16.5" customHeight="1">
      <c r="A257" s="36"/>
      <c r="B257" s="37"/>
      <c r="C257" s="227" t="s">
        <v>365</v>
      </c>
      <c r="D257" s="227" t="s">
        <v>345</v>
      </c>
      <c r="E257" s="228" t="s">
        <v>366</v>
      </c>
      <c r="F257" s="229" t="s">
        <v>367</v>
      </c>
      <c r="G257" s="230" t="s">
        <v>336</v>
      </c>
      <c r="H257" s="231">
        <v>72</v>
      </c>
      <c r="I257" s="232"/>
      <c r="J257" s="233">
        <f>ROUND(I257*H257,2)</f>
        <v>0</v>
      </c>
      <c r="K257" s="229" t="s">
        <v>19</v>
      </c>
      <c r="L257" s="234"/>
      <c r="M257" s="235" t="s">
        <v>19</v>
      </c>
      <c r="N257" s="236" t="s">
        <v>43</v>
      </c>
      <c r="O257" s="66"/>
      <c r="P257" s="184">
        <f>O257*H257</f>
        <v>0</v>
      </c>
      <c r="Q257" s="184">
        <v>1.0000000000000001E-5</v>
      </c>
      <c r="R257" s="184">
        <f>Q257*H257</f>
        <v>7.2000000000000005E-4</v>
      </c>
      <c r="S257" s="184">
        <v>0</v>
      </c>
      <c r="T257" s="184">
        <f>S257*H257</f>
        <v>0</v>
      </c>
      <c r="U257" s="185" t="s">
        <v>19</v>
      </c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119</v>
      </c>
      <c r="AT257" s="186" t="s">
        <v>345</v>
      </c>
      <c r="AU257" s="186" t="s">
        <v>88</v>
      </c>
      <c r="AY257" s="19" t="s">
        <v>166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77</v>
      </c>
      <c r="BK257" s="187">
        <f>ROUND(I257*H257,2)</f>
        <v>0</v>
      </c>
      <c r="BL257" s="19" t="s">
        <v>92</v>
      </c>
      <c r="BM257" s="186" t="s">
        <v>368</v>
      </c>
    </row>
    <row r="258" spans="1:65" s="2" customFormat="1" ht="11.25">
      <c r="A258" s="36"/>
      <c r="B258" s="37"/>
      <c r="C258" s="38"/>
      <c r="D258" s="188" t="s">
        <v>176</v>
      </c>
      <c r="E258" s="38"/>
      <c r="F258" s="189" t="s">
        <v>367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6"/>
      <c r="U258" s="67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176</v>
      </c>
      <c r="AU258" s="19" t="s">
        <v>88</v>
      </c>
    </row>
    <row r="259" spans="1:65" s="13" customFormat="1" ht="11.25">
      <c r="B259" s="195"/>
      <c r="C259" s="196"/>
      <c r="D259" s="188" t="s">
        <v>180</v>
      </c>
      <c r="E259" s="197" t="s">
        <v>19</v>
      </c>
      <c r="F259" s="198" t="s">
        <v>349</v>
      </c>
      <c r="G259" s="196"/>
      <c r="H259" s="199">
        <v>70</v>
      </c>
      <c r="I259" s="200"/>
      <c r="J259" s="196"/>
      <c r="K259" s="196"/>
      <c r="L259" s="201"/>
      <c r="M259" s="202"/>
      <c r="N259" s="203"/>
      <c r="O259" s="203"/>
      <c r="P259" s="203"/>
      <c r="Q259" s="203"/>
      <c r="R259" s="203"/>
      <c r="S259" s="203"/>
      <c r="T259" s="203"/>
      <c r="U259" s="204"/>
      <c r="AT259" s="205" t="s">
        <v>180</v>
      </c>
      <c r="AU259" s="205" t="s">
        <v>88</v>
      </c>
      <c r="AV259" s="13" t="s">
        <v>81</v>
      </c>
      <c r="AW259" s="13" t="s">
        <v>34</v>
      </c>
      <c r="AX259" s="13" t="s">
        <v>72</v>
      </c>
      <c r="AY259" s="205" t="s">
        <v>166</v>
      </c>
    </row>
    <row r="260" spans="1:65" s="13" customFormat="1" ht="11.25">
      <c r="B260" s="195"/>
      <c r="C260" s="196"/>
      <c r="D260" s="188" t="s">
        <v>180</v>
      </c>
      <c r="E260" s="197" t="s">
        <v>19</v>
      </c>
      <c r="F260" s="198" t="s">
        <v>81</v>
      </c>
      <c r="G260" s="196"/>
      <c r="H260" s="199">
        <v>2</v>
      </c>
      <c r="I260" s="200"/>
      <c r="J260" s="196"/>
      <c r="K260" s="196"/>
      <c r="L260" s="201"/>
      <c r="M260" s="202"/>
      <c r="N260" s="203"/>
      <c r="O260" s="203"/>
      <c r="P260" s="203"/>
      <c r="Q260" s="203"/>
      <c r="R260" s="203"/>
      <c r="S260" s="203"/>
      <c r="T260" s="203"/>
      <c r="U260" s="204"/>
      <c r="AT260" s="205" t="s">
        <v>180</v>
      </c>
      <c r="AU260" s="205" t="s">
        <v>88</v>
      </c>
      <c r="AV260" s="13" t="s">
        <v>81</v>
      </c>
      <c r="AW260" s="13" t="s">
        <v>34</v>
      </c>
      <c r="AX260" s="13" t="s">
        <v>72</v>
      </c>
      <c r="AY260" s="205" t="s">
        <v>166</v>
      </c>
    </row>
    <row r="261" spans="1:65" s="14" customFormat="1" ht="11.25">
      <c r="B261" s="206"/>
      <c r="C261" s="207"/>
      <c r="D261" s="188" t="s">
        <v>180</v>
      </c>
      <c r="E261" s="208" t="s">
        <v>19</v>
      </c>
      <c r="F261" s="209" t="s">
        <v>184</v>
      </c>
      <c r="G261" s="207"/>
      <c r="H261" s="210">
        <v>72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4"/>
      <c r="U261" s="215"/>
      <c r="AT261" s="216" t="s">
        <v>180</v>
      </c>
      <c r="AU261" s="216" t="s">
        <v>88</v>
      </c>
      <c r="AV261" s="14" t="s">
        <v>92</v>
      </c>
      <c r="AW261" s="14" t="s">
        <v>34</v>
      </c>
      <c r="AX261" s="14" t="s">
        <v>77</v>
      </c>
      <c r="AY261" s="216" t="s">
        <v>166</v>
      </c>
    </row>
    <row r="262" spans="1:65" s="2" customFormat="1" ht="21.75" customHeight="1">
      <c r="A262" s="36"/>
      <c r="B262" s="37"/>
      <c r="C262" s="227" t="s">
        <v>300</v>
      </c>
      <c r="D262" s="227" t="s">
        <v>345</v>
      </c>
      <c r="E262" s="228" t="s">
        <v>369</v>
      </c>
      <c r="F262" s="229" t="s">
        <v>370</v>
      </c>
      <c r="G262" s="230" t="s">
        <v>336</v>
      </c>
      <c r="H262" s="231">
        <v>184</v>
      </c>
      <c r="I262" s="232"/>
      <c r="J262" s="233">
        <f>ROUND(I262*H262,2)</f>
        <v>0</v>
      </c>
      <c r="K262" s="229" t="s">
        <v>19</v>
      </c>
      <c r="L262" s="234"/>
      <c r="M262" s="235" t="s">
        <v>19</v>
      </c>
      <c r="N262" s="236" t="s">
        <v>43</v>
      </c>
      <c r="O262" s="66"/>
      <c r="P262" s="184">
        <f>O262*H262</f>
        <v>0</v>
      </c>
      <c r="Q262" s="184">
        <v>1E-4</v>
      </c>
      <c r="R262" s="184">
        <f>Q262*H262</f>
        <v>1.84E-2</v>
      </c>
      <c r="S262" s="184">
        <v>0</v>
      </c>
      <c r="T262" s="184">
        <f>S262*H262</f>
        <v>0</v>
      </c>
      <c r="U262" s="185" t="s">
        <v>19</v>
      </c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119</v>
      </c>
      <c r="AT262" s="186" t="s">
        <v>345</v>
      </c>
      <c r="AU262" s="186" t="s">
        <v>88</v>
      </c>
      <c r="AY262" s="19" t="s">
        <v>166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77</v>
      </c>
      <c r="BK262" s="187">
        <f>ROUND(I262*H262,2)</f>
        <v>0</v>
      </c>
      <c r="BL262" s="19" t="s">
        <v>92</v>
      </c>
      <c r="BM262" s="186" t="s">
        <v>371</v>
      </c>
    </row>
    <row r="263" spans="1:65" s="2" customFormat="1" ht="11.25">
      <c r="A263" s="36"/>
      <c r="B263" s="37"/>
      <c r="C263" s="38"/>
      <c r="D263" s="188" t="s">
        <v>176</v>
      </c>
      <c r="E263" s="38"/>
      <c r="F263" s="189" t="s">
        <v>370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6"/>
      <c r="U263" s="67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176</v>
      </c>
      <c r="AU263" s="19" t="s">
        <v>88</v>
      </c>
    </row>
    <row r="264" spans="1:65" s="13" customFormat="1" ht="11.25">
      <c r="B264" s="195"/>
      <c r="C264" s="196"/>
      <c r="D264" s="188" t="s">
        <v>180</v>
      </c>
      <c r="E264" s="197" t="s">
        <v>19</v>
      </c>
      <c r="F264" s="198" t="s">
        <v>372</v>
      </c>
      <c r="G264" s="196"/>
      <c r="H264" s="199">
        <v>184</v>
      </c>
      <c r="I264" s="200"/>
      <c r="J264" s="196"/>
      <c r="K264" s="196"/>
      <c r="L264" s="201"/>
      <c r="M264" s="202"/>
      <c r="N264" s="203"/>
      <c r="O264" s="203"/>
      <c r="P264" s="203"/>
      <c r="Q264" s="203"/>
      <c r="R264" s="203"/>
      <c r="S264" s="203"/>
      <c r="T264" s="203"/>
      <c r="U264" s="204"/>
      <c r="AT264" s="205" t="s">
        <v>180</v>
      </c>
      <c r="AU264" s="205" t="s">
        <v>88</v>
      </c>
      <c r="AV264" s="13" t="s">
        <v>81</v>
      </c>
      <c r="AW264" s="13" t="s">
        <v>34</v>
      </c>
      <c r="AX264" s="13" t="s">
        <v>77</v>
      </c>
      <c r="AY264" s="205" t="s">
        <v>166</v>
      </c>
    </row>
    <row r="265" spans="1:65" s="2" customFormat="1" ht="24.2" customHeight="1">
      <c r="A265" s="36"/>
      <c r="B265" s="37"/>
      <c r="C265" s="227" t="s">
        <v>373</v>
      </c>
      <c r="D265" s="227" t="s">
        <v>345</v>
      </c>
      <c r="E265" s="228" t="s">
        <v>374</v>
      </c>
      <c r="F265" s="229" t="s">
        <v>375</v>
      </c>
      <c r="G265" s="230" t="s">
        <v>336</v>
      </c>
      <c r="H265" s="231">
        <v>36</v>
      </c>
      <c r="I265" s="232"/>
      <c r="J265" s="233">
        <f>ROUND(I265*H265,2)</f>
        <v>0</v>
      </c>
      <c r="K265" s="229" t="s">
        <v>19</v>
      </c>
      <c r="L265" s="234"/>
      <c r="M265" s="235" t="s">
        <v>19</v>
      </c>
      <c r="N265" s="236" t="s">
        <v>43</v>
      </c>
      <c r="O265" s="66"/>
      <c r="P265" s="184">
        <f>O265*H265</f>
        <v>0</v>
      </c>
      <c r="Q265" s="184">
        <v>1E-4</v>
      </c>
      <c r="R265" s="184">
        <f>Q265*H265</f>
        <v>3.6000000000000003E-3</v>
      </c>
      <c r="S265" s="184">
        <v>0</v>
      </c>
      <c r="T265" s="184">
        <f>S265*H265</f>
        <v>0</v>
      </c>
      <c r="U265" s="185" t="s">
        <v>19</v>
      </c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119</v>
      </c>
      <c r="AT265" s="186" t="s">
        <v>345</v>
      </c>
      <c r="AU265" s="186" t="s">
        <v>88</v>
      </c>
      <c r="AY265" s="19" t="s">
        <v>166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77</v>
      </c>
      <c r="BK265" s="187">
        <f>ROUND(I265*H265,2)</f>
        <v>0</v>
      </c>
      <c r="BL265" s="19" t="s">
        <v>92</v>
      </c>
      <c r="BM265" s="186" t="s">
        <v>376</v>
      </c>
    </row>
    <row r="266" spans="1:65" s="2" customFormat="1" ht="11.25">
      <c r="A266" s="36"/>
      <c r="B266" s="37"/>
      <c r="C266" s="38"/>
      <c r="D266" s="188" t="s">
        <v>176</v>
      </c>
      <c r="E266" s="38"/>
      <c r="F266" s="189" t="s">
        <v>375</v>
      </c>
      <c r="G266" s="38"/>
      <c r="H266" s="38"/>
      <c r="I266" s="190"/>
      <c r="J266" s="38"/>
      <c r="K266" s="38"/>
      <c r="L266" s="41"/>
      <c r="M266" s="191"/>
      <c r="N266" s="192"/>
      <c r="O266" s="66"/>
      <c r="P266" s="66"/>
      <c r="Q266" s="66"/>
      <c r="R266" s="66"/>
      <c r="S266" s="66"/>
      <c r="T266" s="66"/>
      <c r="U266" s="67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176</v>
      </c>
      <c r="AU266" s="19" t="s">
        <v>88</v>
      </c>
    </row>
    <row r="267" spans="1:65" s="13" customFormat="1" ht="11.25">
      <c r="B267" s="195"/>
      <c r="C267" s="196"/>
      <c r="D267" s="188" t="s">
        <v>180</v>
      </c>
      <c r="E267" s="197" t="s">
        <v>19</v>
      </c>
      <c r="F267" s="198" t="s">
        <v>377</v>
      </c>
      <c r="G267" s="196"/>
      <c r="H267" s="199">
        <v>36</v>
      </c>
      <c r="I267" s="200"/>
      <c r="J267" s="196"/>
      <c r="K267" s="196"/>
      <c r="L267" s="201"/>
      <c r="M267" s="202"/>
      <c r="N267" s="203"/>
      <c r="O267" s="203"/>
      <c r="P267" s="203"/>
      <c r="Q267" s="203"/>
      <c r="R267" s="203"/>
      <c r="S267" s="203"/>
      <c r="T267" s="203"/>
      <c r="U267" s="204"/>
      <c r="AT267" s="205" t="s">
        <v>180</v>
      </c>
      <c r="AU267" s="205" t="s">
        <v>88</v>
      </c>
      <c r="AV267" s="13" t="s">
        <v>81</v>
      </c>
      <c r="AW267" s="13" t="s">
        <v>34</v>
      </c>
      <c r="AX267" s="13" t="s">
        <v>77</v>
      </c>
      <c r="AY267" s="205" t="s">
        <v>166</v>
      </c>
    </row>
    <row r="268" spans="1:65" s="12" customFormat="1" ht="20.85" customHeight="1">
      <c r="B268" s="159"/>
      <c r="C268" s="160"/>
      <c r="D268" s="161" t="s">
        <v>71</v>
      </c>
      <c r="E268" s="173" t="s">
        <v>378</v>
      </c>
      <c r="F268" s="173" t="s">
        <v>379</v>
      </c>
      <c r="G268" s="160"/>
      <c r="H268" s="160"/>
      <c r="I268" s="163"/>
      <c r="J268" s="174">
        <f>BK268</f>
        <v>0</v>
      </c>
      <c r="K268" s="160"/>
      <c r="L268" s="165"/>
      <c r="M268" s="166"/>
      <c r="N268" s="167"/>
      <c r="O268" s="167"/>
      <c r="P268" s="168">
        <f>SUM(P269:P333)</f>
        <v>0</v>
      </c>
      <c r="Q268" s="167"/>
      <c r="R268" s="168">
        <f>SUM(R269:R333)</f>
        <v>4.2696367999999998</v>
      </c>
      <c r="S268" s="167"/>
      <c r="T268" s="168">
        <f>SUM(T269:T333)</f>
        <v>0</v>
      </c>
      <c r="U268" s="169"/>
      <c r="AR268" s="170" t="s">
        <v>77</v>
      </c>
      <c r="AT268" s="171" t="s">
        <v>71</v>
      </c>
      <c r="AU268" s="171" t="s">
        <v>81</v>
      </c>
      <c r="AY268" s="170" t="s">
        <v>166</v>
      </c>
      <c r="BK268" s="172">
        <f>SUM(BK269:BK333)</f>
        <v>0</v>
      </c>
    </row>
    <row r="269" spans="1:65" s="2" customFormat="1" ht="24.2" customHeight="1">
      <c r="A269" s="36"/>
      <c r="B269" s="37"/>
      <c r="C269" s="175" t="s">
        <v>380</v>
      </c>
      <c r="D269" s="175" t="s">
        <v>170</v>
      </c>
      <c r="E269" s="176" t="s">
        <v>381</v>
      </c>
      <c r="F269" s="177" t="s">
        <v>382</v>
      </c>
      <c r="G269" s="178" t="s">
        <v>336</v>
      </c>
      <c r="H269" s="179">
        <v>3</v>
      </c>
      <c r="I269" s="180"/>
      <c r="J269" s="181">
        <f>ROUND(I269*H269,2)</f>
        <v>0</v>
      </c>
      <c r="K269" s="177" t="s">
        <v>174</v>
      </c>
      <c r="L269" s="41"/>
      <c r="M269" s="182" t="s">
        <v>19</v>
      </c>
      <c r="N269" s="183" t="s">
        <v>43</v>
      </c>
      <c r="O269" s="66"/>
      <c r="P269" s="184">
        <f>O269*H269</f>
        <v>0</v>
      </c>
      <c r="Q269" s="184">
        <v>0</v>
      </c>
      <c r="R269" s="184">
        <f>Q269*H269</f>
        <v>0</v>
      </c>
      <c r="S269" s="184">
        <v>0</v>
      </c>
      <c r="T269" s="184">
        <f>S269*H269</f>
        <v>0</v>
      </c>
      <c r="U269" s="185" t="s">
        <v>19</v>
      </c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236</v>
      </c>
      <c r="AT269" s="186" t="s">
        <v>170</v>
      </c>
      <c r="AU269" s="186" t="s">
        <v>88</v>
      </c>
      <c r="AY269" s="19" t="s">
        <v>166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77</v>
      </c>
      <c r="BK269" s="187">
        <f>ROUND(I269*H269,2)</f>
        <v>0</v>
      </c>
      <c r="BL269" s="19" t="s">
        <v>236</v>
      </c>
      <c r="BM269" s="186" t="s">
        <v>383</v>
      </c>
    </row>
    <row r="270" spans="1:65" s="2" customFormat="1" ht="19.5">
      <c r="A270" s="36"/>
      <c r="B270" s="37"/>
      <c r="C270" s="38"/>
      <c r="D270" s="188" t="s">
        <v>176</v>
      </c>
      <c r="E270" s="38"/>
      <c r="F270" s="189" t="s">
        <v>384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6"/>
      <c r="U270" s="67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176</v>
      </c>
      <c r="AU270" s="19" t="s">
        <v>88</v>
      </c>
    </row>
    <row r="271" spans="1:65" s="2" customFormat="1" ht="11.25">
      <c r="A271" s="36"/>
      <c r="B271" s="37"/>
      <c r="C271" s="38"/>
      <c r="D271" s="193" t="s">
        <v>178</v>
      </c>
      <c r="E271" s="38"/>
      <c r="F271" s="194" t="s">
        <v>385</v>
      </c>
      <c r="G271" s="38"/>
      <c r="H271" s="38"/>
      <c r="I271" s="190"/>
      <c r="J271" s="38"/>
      <c r="K271" s="38"/>
      <c r="L271" s="41"/>
      <c r="M271" s="191"/>
      <c r="N271" s="192"/>
      <c r="O271" s="66"/>
      <c r="P271" s="66"/>
      <c r="Q271" s="66"/>
      <c r="R271" s="66"/>
      <c r="S271" s="66"/>
      <c r="T271" s="66"/>
      <c r="U271" s="67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178</v>
      </c>
      <c r="AU271" s="19" t="s">
        <v>88</v>
      </c>
    </row>
    <row r="272" spans="1:65" s="13" customFormat="1" ht="11.25">
      <c r="B272" s="195"/>
      <c r="C272" s="196"/>
      <c r="D272" s="188" t="s">
        <v>180</v>
      </c>
      <c r="E272" s="197" t="s">
        <v>19</v>
      </c>
      <c r="F272" s="198" t="s">
        <v>88</v>
      </c>
      <c r="G272" s="196"/>
      <c r="H272" s="199">
        <v>3</v>
      </c>
      <c r="I272" s="200"/>
      <c r="J272" s="196"/>
      <c r="K272" s="196"/>
      <c r="L272" s="201"/>
      <c r="M272" s="202"/>
      <c r="N272" s="203"/>
      <c r="O272" s="203"/>
      <c r="P272" s="203"/>
      <c r="Q272" s="203"/>
      <c r="R272" s="203"/>
      <c r="S272" s="203"/>
      <c r="T272" s="203"/>
      <c r="U272" s="204"/>
      <c r="AT272" s="205" t="s">
        <v>180</v>
      </c>
      <c r="AU272" s="205" t="s">
        <v>88</v>
      </c>
      <c r="AV272" s="13" t="s">
        <v>81</v>
      </c>
      <c r="AW272" s="13" t="s">
        <v>34</v>
      </c>
      <c r="AX272" s="13" t="s">
        <v>72</v>
      </c>
      <c r="AY272" s="205" t="s">
        <v>166</v>
      </c>
    </row>
    <row r="273" spans="1:65" s="2" customFormat="1" ht="24.2" customHeight="1">
      <c r="A273" s="36"/>
      <c r="B273" s="37"/>
      <c r="C273" s="227" t="s">
        <v>386</v>
      </c>
      <c r="D273" s="227" t="s">
        <v>345</v>
      </c>
      <c r="E273" s="228" t="s">
        <v>387</v>
      </c>
      <c r="F273" s="229" t="s">
        <v>388</v>
      </c>
      <c r="G273" s="230" t="s">
        <v>336</v>
      </c>
      <c r="H273" s="231">
        <v>3</v>
      </c>
      <c r="I273" s="232"/>
      <c r="J273" s="233">
        <f>ROUND(I273*H273,2)</f>
        <v>0</v>
      </c>
      <c r="K273" s="229" t="s">
        <v>174</v>
      </c>
      <c r="L273" s="234"/>
      <c r="M273" s="235" t="s">
        <v>19</v>
      </c>
      <c r="N273" s="236" t="s">
        <v>43</v>
      </c>
      <c r="O273" s="66"/>
      <c r="P273" s="184">
        <f>O273*H273</f>
        <v>0</v>
      </c>
      <c r="Q273" s="184">
        <v>4.5659999999999999E-2</v>
      </c>
      <c r="R273" s="184">
        <f>Q273*H273</f>
        <v>0.13697999999999999</v>
      </c>
      <c r="S273" s="184">
        <v>0</v>
      </c>
      <c r="T273" s="184">
        <f>S273*H273</f>
        <v>0</v>
      </c>
      <c r="U273" s="185" t="s">
        <v>19</v>
      </c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119</v>
      </c>
      <c r="AT273" s="186" t="s">
        <v>345</v>
      </c>
      <c r="AU273" s="186" t="s">
        <v>88</v>
      </c>
      <c r="AY273" s="19" t="s">
        <v>166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77</v>
      </c>
      <c r="BK273" s="187">
        <f>ROUND(I273*H273,2)</f>
        <v>0</v>
      </c>
      <c r="BL273" s="19" t="s">
        <v>92</v>
      </c>
      <c r="BM273" s="186" t="s">
        <v>389</v>
      </c>
    </row>
    <row r="274" spans="1:65" s="2" customFormat="1" ht="11.25">
      <c r="A274" s="36"/>
      <c r="B274" s="37"/>
      <c r="C274" s="38"/>
      <c r="D274" s="188" t="s">
        <v>176</v>
      </c>
      <c r="E274" s="38"/>
      <c r="F274" s="189" t="s">
        <v>388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6"/>
      <c r="U274" s="67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176</v>
      </c>
      <c r="AU274" s="19" t="s">
        <v>88</v>
      </c>
    </row>
    <row r="275" spans="1:65" s="2" customFormat="1" ht="29.25">
      <c r="A275" s="36"/>
      <c r="B275" s="37"/>
      <c r="C275" s="38"/>
      <c r="D275" s="188" t="s">
        <v>390</v>
      </c>
      <c r="E275" s="38"/>
      <c r="F275" s="237" t="s">
        <v>391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6"/>
      <c r="U275" s="67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390</v>
      </c>
      <c r="AU275" s="19" t="s">
        <v>88</v>
      </c>
    </row>
    <row r="276" spans="1:65" s="13" customFormat="1" ht="11.25">
      <c r="B276" s="195"/>
      <c r="C276" s="196"/>
      <c r="D276" s="188" t="s">
        <v>180</v>
      </c>
      <c r="E276" s="197" t="s">
        <v>19</v>
      </c>
      <c r="F276" s="198" t="s">
        <v>88</v>
      </c>
      <c r="G276" s="196"/>
      <c r="H276" s="199">
        <v>3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3"/>
      <c r="U276" s="204"/>
      <c r="AT276" s="205" t="s">
        <v>180</v>
      </c>
      <c r="AU276" s="205" t="s">
        <v>88</v>
      </c>
      <c r="AV276" s="13" t="s">
        <v>81</v>
      </c>
      <c r="AW276" s="13" t="s">
        <v>34</v>
      </c>
      <c r="AX276" s="13" t="s">
        <v>77</v>
      </c>
      <c r="AY276" s="205" t="s">
        <v>166</v>
      </c>
    </row>
    <row r="277" spans="1:65" s="2" customFormat="1" ht="24.2" customHeight="1">
      <c r="A277" s="36"/>
      <c r="B277" s="37"/>
      <c r="C277" s="175" t="s">
        <v>392</v>
      </c>
      <c r="D277" s="175" t="s">
        <v>170</v>
      </c>
      <c r="E277" s="176" t="s">
        <v>393</v>
      </c>
      <c r="F277" s="177" t="s">
        <v>394</v>
      </c>
      <c r="G277" s="178" t="s">
        <v>336</v>
      </c>
      <c r="H277" s="179">
        <v>1</v>
      </c>
      <c r="I277" s="180"/>
      <c r="J277" s="181">
        <f>ROUND(I277*H277,2)</f>
        <v>0</v>
      </c>
      <c r="K277" s="177" t="s">
        <v>174</v>
      </c>
      <c r="L277" s="41"/>
      <c r="M277" s="182" t="s">
        <v>19</v>
      </c>
      <c r="N277" s="183" t="s">
        <v>43</v>
      </c>
      <c r="O277" s="66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4">
        <f>S277*H277</f>
        <v>0</v>
      </c>
      <c r="U277" s="185" t="s">
        <v>19</v>
      </c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6" t="s">
        <v>236</v>
      </c>
      <c r="AT277" s="186" t="s">
        <v>170</v>
      </c>
      <c r="AU277" s="186" t="s">
        <v>88</v>
      </c>
      <c r="AY277" s="19" t="s">
        <v>166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19" t="s">
        <v>77</v>
      </c>
      <c r="BK277" s="187">
        <f>ROUND(I277*H277,2)</f>
        <v>0</v>
      </c>
      <c r="BL277" s="19" t="s">
        <v>236</v>
      </c>
      <c r="BM277" s="186" t="s">
        <v>395</v>
      </c>
    </row>
    <row r="278" spans="1:65" s="2" customFormat="1" ht="19.5">
      <c r="A278" s="36"/>
      <c r="B278" s="37"/>
      <c r="C278" s="38"/>
      <c r="D278" s="188" t="s">
        <v>176</v>
      </c>
      <c r="E278" s="38"/>
      <c r="F278" s="189" t="s">
        <v>396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6"/>
      <c r="U278" s="67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176</v>
      </c>
      <c r="AU278" s="19" t="s">
        <v>88</v>
      </c>
    </row>
    <row r="279" spans="1:65" s="2" customFormat="1" ht="11.25">
      <c r="A279" s="36"/>
      <c r="B279" s="37"/>
      <c r="C279" s="38"/>
      <c r="D279" s="193" t="s">
        <v>178</v>
      </c>
      <c r="E279" s="38"/>
      <c r="F279" s="194" t="s">
        <v>397</v>
      </c>
      <c r="G279" s="38"/>
      <c r="H279" s="38"/>
      <c r="I279" s="190"/>
      <c r="J279" s="38"/>
      <c r="K279" s="38"/>
      <c r="L279" s="41"/>
      <c r="M279" s="191"/>
      <c r="N279" s="192"/>
      <c r="O279" s="66"/>
      <c r="P279" s="66"/>
      <c r="Q279" s="66"/>
      <c r="R279" s="66"/>
      <c r="S279" s="66"/>
      <c r="T279" s="66"/>
      <c r="U279" s="67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178</v>
      </c>
      <c r="AU279" s="19" t="s">
        <v>88</v>
      </c>
    </row>
    <row r="280" spans="1:65" s="13" customFormat="1" ht="11.25">
      <c r="B280" s="195"/>
      <c r="C280" s="196"/>
      <c r="D280" s="188" t="s">
        <v>180</v>
      </c>
      <c r="E280" s="197" t="s">
        <v>19</v>
      </c>
      <c r="F280" s="198" t="s">
        <v>77</v>
      </c>
      <c r="G280" s="196"/>
      <c r="H280" s="199">
        <v>1</v>
      </c>
      <c r="I280" s="200"/>
      <c r="J280" s="196"/>
      <c r="K280" s="196"/>
      <c r="L280" s="201"/>
      <c r="M280" s="202"/>
      <c r="N280" s="203"/>
      <c r="O280" s="203"/>
      <c r="P280" s="203"/>
      <c r="Q280" s="203"/>
      <c r="R280" s="203"/>
      <c r="S280" s="203"/>
      <c r="T280" s="203"/>
      <c r="U280" s="204"/>
      <c r="AT280" s="205" t="s">
        <v>180</v>
      </c>
      <c r="AU280" s="205" t="s">
        <v>88</v>
      </c>
      <c r="AV280" s="13" t="s">
        <v>81</v>
      </c>
      <c r="AW280" s="13" t="s">
        <v>34</v>
      </c>
      <c r="AX280" s="13" t="s">
        <v>77</v>
      </c>
      <c r="AY280" s="205" t="s">
        <v>166</v>
      </c>
    </row>
    <row r="281" spans="1:65" s="2" customFormat="1" ht="24.2" customHeight="1">
      <c r="A281" s="36"/>
      <c r="B281" s="37"/>
      <c r="C281" s="227" t="s">
        <v>398</v>
      </c>
      <c r="D281" s="227" t="s">
        <v>345</v>
      </c>
      <c r="E281" s="228" t="s">
        <v>399</v>
      </c>
      <c r="F281" s="229" t="s">
        <v>400</v>
      </c>
      <c r="G281" s="230" t="s">
        <v>336</v>
      </c>
      <c r="H281" s="231">
        <v>1</v>
      </c>
      <c r="I281" s="232"/>
      <c r="J281" s="233">
        <f>ROUND(I281*H281,2)</f>
        <v>0</v>
      </c>
      <c r="K281" s="229" t="s">
        <v>19</v>
      </c>
      <c r="L281" s="234"/>
      <c r="M281" s="235" t="s">
        <v>19</v>
      </c>
      <c r="N281" s="236" t="s">
        <v>43</v>
      </c>
      <c r="O281" s="66"/>
      <c r="P281" s="184">
        <f>O281*H281</f>
        <v>0</v>
      </c>
      <c r="Q281" s="184">
        <v>5.8000000000000003E-2</v>
      </c>
      <c r="R281" s="184">
        <f>Q281*H281</f>
        <v>5.8000000000000003E-2</v>
      </c>
      <c r="S281" s="184">
        <v>0</v>
      </c>
      <c r="T281" s="184">
        <f>S281*H281</f>
        <v>0</v>
      </c>
      <c r="U281" s="185" t="s">
        <v>19</v>
      </c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119</v>
      </c>
      <c r="AT281" s="186" t="s">
        <v>345</v>
      </c>
      <c r="AU281" s="186" t="s">
        <v>88</v>
      </c>
      <c r="AY281" s="19" t="s">
        <v>166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77</v>
      </c>
      <c r="BK281" s="187">
        <f>ROUND(I281*H281,2)</f>
        <v>0</v>
      </c>
      <c r="BL281" s="19" t="s">
        <v>92</v>
      </c>
      <c r="BM281" s="186" t="s">
        <v>401</v>
      </c>
    </row>
    <row r="282" spans="1:65" s="2" customFormat="1" ht="11.25">
      <c r="A282" s="36"/>
      <c r="B282" s="37"/>
      <c r="C282" s="38"/>
      <c r="D282" s="188" t="s">
        <v>176</v>
      </c>
      <c r="E282" s="38"/>
      <c r="F282" s="189" t="s">
        <v>400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6"/>
      <c r="U282" s="67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176</v>
      </c>
      <c r="AU282" s="19" t="s">
        <v>88</v>
      </c>
    </row>
    <row r="283" spans="1:65" s="2" customFormat="1" ht="29.25">
      <c r="A283" s="36"/>
      <c r="B283" s="37"/>
      <c r="C283" s="38"/>
      <c r="D283" s="188" t="s">
        <v>390</v>
      </c>
      <c r="E283" s="38"/>
      <c r="F283" s="237" t="s">
        <v>391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6"/>
      <c r="U283" s="67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390</v>
      </c>
      <c r="AU283" s="19" t="s">
        <v>88</v>
      </c>
    </row>
    <row r="284" spans="1:65" s="13" customFormat="1" ht="11.25">
      <c r="B284" s="195"/>
      <c r="C284" s="196"/>
      <c r="D284" s="188" t="s">
        <v>180</v>
      </c>
      <c r="E284" s="197" t="s">
        <v>19</v>
      </c>
      <c r="F284" s="198" t="s">
        <v>77</v>
      </c>
      <c r="G284" s="196"/>
      <c r="H284" s="199">
        <v>1</v>
      </c>
      <c r="I284" s="200"/>
      <c r="J284" s="196"/>
      <c r="K284" s="196"/>
      <c r="L284" s="201"/>
      <c r="M284" s="202"/>
      <c r="N284" s="203"/>
      <c r="O284" s="203"/>
      <c r="P284" s="203"/>
      <c r="Q284" s="203"/>
      <c r="R284" s="203"/>
      <c r="S284" s="203"/>
      <c r="T284" s="203"/>
      <c r="U284" s="204"/>
      <c r="AT284" s="205" t="s">
        <v>180</v>
      </c>
      <c r="AU284" s="205" t="s">
        <v>88</v>
      </c>
      <c r="AV284" s="13" t="s">
        <v>81</v>
      </c>
      <c r="AW284" s="13" t="s">
        <v>34</v>
      </c>
      <c r="AX284" s="13" t="s">
        <v>77</v>
      </c>
      <c r="AY284" s="205" t="s">
        <v>166</v>
      </c>
    </row>
    <row r="285" spans="1:65" s="2" customFormat="1" ht="24.2" customHeight="1">
      <c r="A285" s="36"/>
      <c r="B285" s="37"/>
      <c r="C285" s="175" t="s">
        <v>331</v>
      </c>
      <c r="D285" s="175" t="s">
        <v>170</v>
      </c>
      <c r="E285" s="176" t="s">
        <v>402</v>
      </c>
      <c r="F285" s="177" t="s">
        <v>403</v>
      </c>
      <c r="G285" s="178" t="s">
        <v>336</v>
      </c>
      <c r="H285" s="179">
        <v>4</v>
      </c>
      <c r="I285" s="180"/>
      <c r="J285" s="181">
        <f>ROUND(I285*H285,2)</f>
        <v>0</v>
      </c>
      <c r="K285" s="177" t="s">
        <v>174</v>
      </c>
      <c r="L285" s="41"/>
      <c r="M285" s="182" t="s">
        <v>19</v>
      </c>
      <c r="N285" s="183" t="s">
        <v>43</v>
      </c>
      <c r="O285" s="66"/>
      <c r="P285" s="184">
        <f>O285*H285</f>
        <v>0</v>
      </c>
      <c r="Q285" s="184">
        <v>1.1999999999999999E-3</v>
      </c>
      <c r="R285" s="184">
        <f>Q285*H285</f>
        <v>4.7999999999999996E-3</v>
      </c>
      <c r="S285" s="184">
        <v>0</v>
      </c>
      <c r="T285" s="184">
        <f>S285*H285</f>
        <v>0</v>
      </c>
      <c r="U285" s="185" t="s">
        <v>19</v>
      </c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6" t="s">
        <v>92</v>
      </c>
      <c r="AT285" s="186" t="s">
        <v>170</v>
      </c>
      <c r="AU285" s="186" t="s">
        <v>88</v>
      </c>
      <c r="AY285" s="19" t="s">
        <v>166</v>
      </c>
      <c r="BE285" s="187">
        <f>IF(N285="základní",J285,0)</f>
        <v>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19" t="s">
        <v>77</v>
      </c>
      <c r="BK285" s="187">
        <f>ROUND(I285*H285,2)</f>
        <v>0</v>
      </c>
      <c r="BL285" s="19" t="s">
        <v>92</v>
      </c>
      <c r="BM285" s="186" t="s">
        <v>404</v>
      </c>
    </row>
    <row r="286" spans="1:65" s="2" customFormat="1" ht="19.5">
      <c r="A286" s="36"/>
      <c r="B286" s="37"/>
      <c r="C286" s="38"/>
      <c r="D286" s="188" t="s">
        <v>176</v>
      </c>
      <c r="E286" s="38"/>
      <c r="F286" s="189" t="s">
        <v>405</v>
      </c>
      <c r="G286" s="38"/>
      <c r="H286" s="38"/>
      <c r="I286" s="190"/>
      <c r="J286" s="38"/>
      <c r="K286" s="38"/>
      <c r="L286" s="41"/>
      <c r="M286" s="191"/>
      <c r="N286" s="192"/>
      <c r="O286" s="66"/>
      <c r="P286" s="66"/>
      <c r="Q286" s="66"/>
      <c r="R286" s="66"/>
      <c r="S286" s="66"/>
      <c r="T286" s="66"/>
      <c r="U286" s="67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176</v>
      </c>
      <c r="AU286" s="19" t="s">
        <v>88</v>
      </c>
    </row>
    <row r="287" spans="1:65" s="2" customFormat="1" ht="11.25">
      <c r="A287" s="36"/>
      <c r="B287" s="37"/>
      <c r="C287" s="38"/>
      <c r="D287" s="193" t="s">
        <v>178</v>
      </c>
      <c r="E287" s="38"/>
      <c r="F287" s="194" t="s">
        <v>406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6"/>
      <c r="U287" s="67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178</v>
      </c>
      <c r="AU287" s="19" t="s">
        <v>88</v>
      </c>
    </row>
    <row r="288" spans="1:65" s="13" customFormat="1" ht="11.25">
      <c r="B288" s="195"/>
      <c r="C288" s="196"/>
      <c r="D288" s="188" t="s">
        <v>180</v>
      </c>
      <c r="E288" s="197" t="s">
        <v>19</v>
      </c>
      <c r="F288" s="198" t="s">
        <v>89</v>
      </c>
      <c r="G288" s="196"/>
      <c r="H288" s="199">
        <v>4</v>
      </c>
      <c r="I288" s="200"/>
      <c r="J288" s="196"/>
      <c r="K288" s="196"/>
      <c r="L288" s="201"/>
      <c r="M288" s="202"/>
      <c r="N288" s="203"/>
      <c r="O288" s="203"/>
      <c r="P288" s="203"/>
      <c r="Q288" s="203"/>
      <c r="R288" s="203"/>
      <c r="S288" s="203"/>
      <c r="T288" s="203"/>
      <c r="U288" s="204"/>
      <c r="AT288" s="205" t="s">
        <v>180</v>
      </c>
      <c r="AU288" s="205" t="s">
        <v>88</v>
      </c>
      <c r="AV288" s="13" t="s">
        <v>81</v>
      </c>
      <c r="AW288" s="13" t="s">
        <v>34</v>
      </c>
      <c r="AX288" s="13" t="s">
        <v>77</v>
      </c>
      <c r="AY288" s="205" t="s">
        <v>166</v>
      </c>
    </row>
    <row r="289" spans="1:65" s="2" customFormat="1" ht="24.2" customHeight="1">
      <c r="A289" s="36"/>
      <c r="B289" s="37"/>
      <c r="C289" s="175" t="s">
        <v>378</v>
      </c>
      <c r="D289" s="175" t="s">
        <v>170</v>
      </c>
      <c r="E289" s="176" t="s">
        <v>407</v>
      </c>
      <c r="F289" s="177" t="s">
        <v>408</v>
      </c>
      <c r="G289" s="178" t="s">
        <v>336</v>
      </c>
      <c r="H289" s="179">
        <v>25</v>
      </c>
      <c r="I289" s="180"/>
      <c r="J289" s="181">
        <f>ROUND(I289*H289,2)</f>
        <v>0</v>
      </c>
      <c r="K289" s="177" t="s">
        <v>174</v>
      </c>
      <c r="L289" s="41"/>
      <c r="M289" s="182" t="s">
        <v>19</v>
      </c>
      <c r="N289" s="183" t="s">
        <v>43</v>
      </c>
      <c r="O289" s="66"/>
      <c r="P289" s="184">
        <f>O289*H289</f>
        <v>0</v>
      </c>
      <c r="Q289" s="184">
        <v>1.1999999999999999E-3</v>
      </c>
      <c r="R289" s="184">
        <f>Q289*H289</f>
        <v>0.03</v>
      </c>
      <c r="S289" s="184">
        <v>0</v>
      </c>
      <c r="T289" s="184">
        <f>S289*H289</f>
        <v>0</v>
      </c>
      <c r="U289" s="185" t="s">
        <v>19</v>
      </c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6" t="s">
        <v>92</v>
      </c>
      <c r="AT289" s="186" t="s">
        <v>170</v>
      </c>
      <c r="AU289" s="186" t="s">
        <v>88</v>
      </c>
      <c r="AY289" s="19" t="s">
        <v>166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19" t="s">
        <v>77</v>
      </c>
      <c r="BK289" s="187">
        <f>ROUND(I289*H289,2)</f>
        <v>0</v>
      </c>
      <c r="BL289" s="19" t="s">
        <v>92</v>
      </c>
      <c r="BM289" s="186" t="s">
        <v>409</v>
      </c>
    </row>
    <row r="290" spans="1:65" s="2" customFormat="1" ht="19.5">
      <c r="A290" s="36"/>
      <c r="B290" s="37"/>
      <c r="C290" s="38"/>
      <c r="D290" s="188" t="s">
        <v>176</v>
      </c>
      <c r="E290" s="38"/>
      <c r="F290" s="189" t="s">
        <v>410</v>
      </c>
      <c r="G290" s="38"/>
      <c r="H290" s="38"/>
      <c r="I290" s="190"/>
      <c r="J290" s="38"/>
      <c r="K290" s="38"/>
      <c r="L290" s="41"/>
      <c r="M290" s="191"/>
      <c r="N290" s="192"/>
      <c r="O290" s="66"/>
      <c r="P290" s="66"/>
      <c r="Q290" s="66"/>
      <c r="R290" s="66"/>
      <c r="S290" s="66"/>
      <c r="T290" s="66"/>
      <c r="U290" s="67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176</v>
      </c>
      <c r="AU290" s="19" t="s">
        <v>88</v>
      </c>
    </row>
    <row r="291" spans="1:65" s="2" customFormat="1" ht="11.25">
      <c r="A291" s="36"/>
      <c r="B291" s="37"/>
      <c r="C291" s="38"/>
      <c r="D291" s="193" t="s">
        <v>178</v>
      </c>
      <c r="E291" s="38"/>
      <c r="F291" s="194" t="s">
        <v>411</v>
      </c>
      <c r="G291" s="38"/>
      <c r="H291" s="38"/>
      <c r="I291" s="190"/>
      <c r="J291" s="38"/>
      <c r="K291" s="38"/>
      <c r="L291" s="41"/>
      <c r="M291" s="191"/>
      <c r="N291" s="192"/>
      <c r="O291" s="66"/>
      <c r="P291" s="66"/>
      <c r="Q291" s="66"/>
      <c r="R291" s="66"/>
      <c r="S291" s="66"/>
      <c r="T291" s="66"/>
      <c r="U291" s="67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178</v>
      </c>
      <c r="AU291" s="19" t="s">
        <v>88</v>
      </c>
    </row>
    <row r="292" spans="1:65" s="13" customFormat="1" ht="11.25">
      <c r="B292" s="195"/>
      <c r="C292" s="196"/>
      <c r="D292" s="188" t="s">
        <v>180</v>
      </c>
      <c r="E292" s="197" t="s">
        <v>19</v>
      </c>
      <c r="F292" s="198" t="s">
        <v>94</v>
      </c>
      <c r="G292" s="196"/>
      <c r="H292" s="199">
        <v>25</v>
      </c>
      <c r="I292" s="200"/>
      <c r="J292" s="196"/>
      <c r="K292" s="196"/>
      <c r="L292" s="201"/>
      <c r="M292" s="202"/>
      <c r="N292" s="203"/>
      <c r="O292" s="203"/>
      <c r="P292" s="203"/>
      <c r="Q292" s="203"/>
      <c r="R292" s="203"/>
      <c r="S292" s="203"/>
      <c r="T292" s="203"/>
      <c r="U292" s="204"/>
      <c r="AT292" s="205" t="s">
        <v>180</v>
      </c>
      <c r="AU292" s="205" t="s">
        <v>88</v>
      </c>
      <c r="AV292" s="13" t="s">
        <v>81</v>
      </c>
      <c r="AW292" s="13" t="s">
        <v>34</v>
      </c>
      <c r="AX292" s="13" t="s">
        <v>72</v>
      </c>
      <c r="AY292" s="205" t="s">
        <v>166</v>
      </c>
    </row>
    <row r="293" spans="1:65" s="2" customFormat="1" ht="37.9" customHeight="1">
      <c r="A293" s="36"/>
      <c r="B293" s="37"/>
      <c r="C293" s="227" t="s">
        <v>412</v>
      </c>
      <c r="D293" s="227" t="s">
        <v>345</v>
      </c>
      <c r="E293" s="228" t="s">
        <v>413</v>
      </c>
      <c r="F293" s="229" t="s">
        <v>414</v>
      </c>
      <c r="G293" s="230" t="s">
        <v>336</v>
      </c>
      <c r="H293" s="231">
        <v>27</v>
      </c>
      <c r="I293" s="232"/>
      <c r="J293" s="233">
        <f>ROUND(I293*H293,2)</f>
        <v>0</v>
      </c>
      <c r="K293" s="229" t="s">
        <v>19</v>
      </c>
      <c r="L293" s="234"/>
      <c r="M293" s="235" t="s">
        <v>19</v>
      </c>
      <c r="N293" s="236" t="s">
        <v>43</v>
      </c>
      <c r="O293" s="66"/>
      <c r="P293" s="184">
        <f>O293*H293</f>
        <v>0</v>
      </c>
      <c r="Q293" s="184">
        <v>7.0000000000000007E-2</v>
      </c>
      <c r="R293" s="184">
        <f>Q293*H293</f>
        <v>1.8900000000000001</v>
      </c>
      <c r="S293" s="184">
        <v>0</v>
      </c>
      <c r="T293" s="184">
        <f>S293*H293</f>
        <v>0</v>
      </c>
      <c r="U293" s="185" t="s">
        <v>19</v>
      </c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6" t="s">
        <v>119</v>
      </c>
      <c r="AT293" s="186" t="s">
        <v>345</v>
      </c>
      <c r="AU293" s="186" t="s">
        <v>88</v>
      </c>
      <c r="AY293" s="19" t="s">
        <v>166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19" t="s">
        <v>77</v>
      </c>
      <c r="BK293" s="187">
        <f>ROUND(I293*H293,2)</f>
        <v>0</v>
      </c>
      <c r="BL293" s="19" t="s">
        <v>92</v>
      </c>
      <c r="BM293" s="186" t="s">
        <v>415</v>
      </c>
    </row>
    <row r="294" spans="1:65" s="2" customFormat="1" ht="19.5">
      <c r="A294" s="36"/>
      <c r="B294" s="37"/>
      <c r="C294" s="38"/>
      <c r="D294" s="188" t="s">
        <v>176</v>
      </c>
      <c r="E294" s="38"/>
      <c r="F294" s="189" t="s">
        <v>414</v>
      </c>
      <c r="G294" s="38"/>
      <c r="H294" s="38"/>
      <c r="I294" s="190"/>
      <c r="J294" s="38"/>
      <c r="K294" s="38"/>
      <c r="L294" s="41"/>
      <c r="M294" s="191"/>
      <c r="N294" s="192"/>
      <c r="O294" s="66"/>
      <c r="P294" s="66"/>
      <c r="Q294" s="66"/>
      <c r="R294" s="66"/>
      <c r="S294" s="66"/>
      <c r="T294" s="66"/>
      <c r="U294" s="67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176</v>
      </c>
      <c r="AU294" s="19" t="s">
        <v>88</v>
      </c>
    </row>
    <row r="295" spans="1:65" s="13" customFormat="1" ht="11.25">
      <c r="B295" s="195"/>
      <c r="C295" s="196"/>
      <c r="D295" s="188" t="s">
        <v>180</v>
      </c>
      <c r="E295" s="197" t="s">
        <v>19</v>
      </c>
      <c r="F295" s="198" t="s">
        <v>94</v>
      </c>
      <c r="G295" s="196"/>
      <c r="H295" s="199">
        <v>25</v>
      </c>
      <c r="I295" s="200"/>
      <c r="J295" s="196"/>
      <c r="K295" s="196"/>
      <c r="L295" s="201"/>
      <c r="M295" s="202"/>
      <c r="N295" s="203"/>
      <c r="O295" s="203"/>
      <c r="P295" s="203"/>
      <c r="Q295" s="203"/>
      <c r="R295" s="203"/>
      <c r="S295" s="203"/>
      <c r="T295" s="203"/>
      <c r="U295" s="204"/>
      <c r="AT295" s="205" t="s">
        <v>180</v>
      </c>
      <c r="AU295" s="205" t="s">
        <v>88</v>
      </c>
      <c r="AV295" s="13" t="s">
        <v>81</v>
      </c>
      <c r="AW295" s="13" t="s">
        <v>34</v>
      </c>
      <c r="AX295" s="13" t="s">
        <v>72</v>
      </c>
      <c r="AY295" s="205" t="s">
        <v>166</v>
      </c>
    </row>
    <row r="296" spans="1:65" s="13" customFormat="1" ht="11.25">
      <c r="B296" s="195"/>
      <c r="C296" s="196"/>
      <c r="D296" s="188" t="s">
        <v>180</v>
      </c>
      <c r="E296" s="197" t="s">
        <v>19</v>
      </c>
      <c r="F296" s="198" t="s">
        <v>81</v>
      </c>
      <c r="G296" s="196"/>
      <c r="H296" s="199">
        <v>2</v>
      </c>
      <c r="I296" s="200"/>
      <c r="J296" s="196"/>
      <c r="K296" s="196"/>
      <c r="L296" s="201"/>
      <c r="M296" s="202"/>
      <c r="N296" s="203"/>
      <c r="O296" s="203"/>
      <c r="P296" s="203"/>
      <c r="Q296" s="203"/>
      <c r="R296" s="203"/>
      <c r="S296" s="203"/>
      <c r="T296" s="203"/>
      <c r="U296" s="204"/>
      <c r="AT296" s="205" t="s">
        <v>180</v>
      </c>
      <c r="AU296" s="205" t="s">
        <v>88</v>
      </c>
      <c r="AV296" s="13" t="s">
        <v>81</v>
      </c>
      <c r="AW296" s="13" t="s">
        <v>34</v>
      </c>
      <c r="AX296" s="13" t="s">
        <v>72</v>
      </c>
      <c r="AY296" s="205" t="s">
        <v>166</v>
      </c>
    </row>
    <row r="297" spans="1:65" s="14" customFormat="1" ht="11.25">
      <c r="B297" s="206"/>
      <c r="C297" s="207"/>
      <c r="D297" s="188" t="s">
        <v>180</v>
      </c>
      <c r="E297" s="208" t="s">
        <v>19</v>
      </c>
      <c r="F297" s="209" t="s">
        <v>184</v>
      </c>
      <c r="G297" s="207"/>
      <c r="H297" s="210">
        <v>27</v>
      </c>
      <c r="I297" s="211"/>
      <c r="J297" s="207"/>
      <c r="K297" s="207"/>
      <c r="L297" s="212"/>
      <c r="M297" s="213"/>
      <c r="N297" s="214"/>
      <c r="O297" s="214"/>
      <c r="P297" s="214"/>
      <c r="Q297" s="214"/>
      <c r="R297" s="214"/>
      <c r="S297" s="214"/>
      <c r="T297" s="214"/>
      <c r="U297" s="215"/>
      <c r="AT297" s="216" t="s">
        <v>180</v>
      </c>
      <c r="AU297" s="216" t="s">
        <v>88</v>
      </c>
      <c r="AV297" s="14" t="s">
        <v>92</v>
      </c>
      <c r="AW297" s="14" t="s">
        <v>34</v>
      </c>
      <c r="AX297" s="14" t="s">
        <v>77</v>
      </c>
      <c r="AY297" s="216" t="s">
        <v>166</v>
      </c>
    </row>
    <row r="298" spans="1:65" s="2" customFormat="1" ht="33" customHeight="1">
      <c r="A298" s="36"/>
      <c r="B298" s="37"/>
      <c r="C298" s="227" t="s">
        <v>416</v>
      </c>
      <c r="D298" s="227" t="s">
        <v>345</v>
      </c>
      <c r="E298" s="228" t="s">
        <v>417</v>
      </c>
      <c r="F298" s="229" t="s">
        <v>418</v>
      </c>
      <c r="G298" s="230" t="s">
        <v>336</v>
      </c>
      <c r="H298" s="231">
        <v>22</v>
      </c>
      <c r="I298" s="232"/>
      <c r="J298" s="233">
        <f>ROUND(I298*H298,2)</f>
        <v>0</v>
      </c>
      <c r="K298" s="229" t="s">
        <v>174</v>
      </c>
      <c r="L298" s="234"/>
      <c r="M298" s="235" t="s">
        <v>19</v>
      </c>
      <c r="N298" s="236" t="s">
        <v>43</v>
      </c>
      <c r="O298" s="66"/>
      <c r="P298" s="184">
        <f>O298*H298</f>
        <v>0</v>
      </c>
      <c r="Q298" s="184">
        <v>2.5000000000000001E-3</v>
      </c>
      <c r="R298" s="184">
        <f>Q298*H298</f>
        <v>5.5E-2</v>
      </c>
      <c r="S298" s="184">
        <v>0</v>
      </c>
      <c r="T298" s="184">
        <f>S298*H298</f>
        <v>0</v>
      </c>
      <c r="U298" s="185" t="s">
        <v>19</v>
      </c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119</v>
      </c>
      <c r="AT298" s="186" t="s">
        <v>345</v>
      </c>
      <c r="AU298" s="186" t="s">
        <v>88</v>
      </c>
      <c r="AY298" s="19" t="s">
        <v>166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77</v>
      </c>
      <c r="BK298" s="187">
        <f>ROUND(I298*H298,2)</f>
        <v>0</v>
      </c>
      <c r="BL298" s="19" t="s">
        <v>92</v>
      </c>
      <c r="BM298" s="186" t="s">
        <v>419</v>
      </c>
    </row>
    <row r="299" spans="1:65" s="2" customFormat="1" ht="19.5">
      <c r="A299" s="36"/>
      <c r="B299" s="37"/>
      <c r="C299" s="38"/>
      <c r="D299" s="188" t="s">
        <v>176</v>
      </c>
      <c r="E299" s="38"/>
      <c r="F299" s="189" t="s">
        <v>418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6"/>
      <c r="U299" s="67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176</v>
      </c>
      <c r="AU299" s="19" t="s">
        <v>88</v>
      </c>
    </row>
    <row r="300" spans="1:65" s="13" customFormat="1" ht="11.25">
      <c r="B300" s="195"/>
      <c r="C300" s="196"/>
      <c r="D300" s="188" t="s">
        <v>180</v>
      </c>
      <c r="E300" s="197" t="s">
        <v>19</v>
      </c>
      <c r="F300" s="198" t="s">
        <v>88</v>
      </c>
      <c r="G300" s="196"/>
      <c r="H300" s="199">
        <v>3</v>
      </c>
      <c r="I300" s="200"/>
      <c r="J300" s="196"/>
      <c r="K300" s="196"/>
      <c r="L300" s="201"/>
      <c r="M300" s="202"/>
      <c r="N300" s="203"/>
      <c r="O300" s="203"/>
      <c r="P300" s="203"/>
      <c r="Q300" s="203"/>
      <c r="R300" s="203"/>
      <c r="S300" s="203"/>
      <c r="T300" s="203"/>
      <c r="U300" s="204"/>
      <c r="AT300" s="205" t="s">
        <v>180</v>
      </c>
      <c r="AU300" s="205" t="s">
        <v>88</v>
      </c>
      <c r="AV300" s="13" t="s">
        <v>81</v>
      </c>
      <c r="AW300" s="13" t="s">
        <v>34</v>
      </c>
      <c r="AX300" s="13" t="s">
        <v>72</v>
      </c>
      <c r="AY300" s="205" t="s">
        <v>166</v>
      </c>
    </row>
    <row r="301" spans="1:65" s="13" customFormat="1" ht="11.25">
      <c r="B301" s="195"/>
      <c r="C301" s="196"/>
      <c r="D301" s="188" t="s">
        <v>180</v>
      </c>
      <c r="E301" s="197" t="s">
        <v>19</v>
      </c>
      <c r="F301" s="198" t="s">
        <v>320</v>
      </c>
      <c r="G301" s="196"/>
      <c r="H301" s="199">
        <v>19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3"/>
      <c r="U301" s="204"/>
      <c r="AT301" s="205" t="s">
        <v>180</v>
      </c>
      <c r="AU301" s="205" t="s">
        <v>88</v>
      </c>
      <c r="AV301" s="13" t="s">
        <v>81</v>
      </c>
      <c r="AW301" s="13" t="s">
        <v>34</v>
      </c>
      <c r="AX301" s="13" t="s">
        <v>72</v>
      </c>
      <c r="AY301" s="205" t="s">
        <v>166</v>
      </c>
    </row>
    <row r="302" spans="1:65" s="14" customFormat="1" ht="11.25">
      <c r="B302" s="206"/>
      <c r="C302" s="207"/>
      <c r="D302" s="188" t="s">
        <v>180</v>
      </c>
      <c r="E302" s="208" t="s">
        <v>19</v>
      </c>
      <c r="F302" s="209" t="s">
        <v>184</v>
      </c>
      <c r="G302" s="207"/>
      <c r="H302" s="210">
        <v>22</v>
      </c>
      <c r="I302" s="211"/>
      <c r="J302" s="207"/>
      <c r="K302" s="207"/>
      <c r="L302" s="212"/>
      <c r="M302" s="213"/>
      <c r="N302" s="214"/>
      <c r="O302" s="214"/>
      <c r="P302" s="214"/>
      <c r="Q302" s="214"/>
      <c r="R302" s="214"/>
      <c r="S302" s="214"/>
      <c r="T302" s="214"/>
      <c r="U302" s="215"/>
      <c r="AT302" s="216" t="s">
        <v>180</v>
      </c>
      <c r="AU302" s="216" t="s">
        <v>88</v>
      </c>
      <c r="AV302" s="14" t="s">
        <v>92</v>
      </c>
      <c r="AW302" s="14" t="s">
        <v>34</v>
      </c>
      <c r="AX302" s="14" t="s">
        <v>77</v>
      </c>
      <c r="AY302" s="216" t="s">
        <v>166</v>
      </c>
    </row>
    <row r="303" spans="1:65" s="2" customFormat="1" ht="24.2" customHeight="1">
      <c r="A303" s="36"/>
      <c r="B303" s="37"/>
      <c r="C303" s="227" t="s">
        <v>420</v>
      </c>
      <c r="D303" s="227" t="s">
        <v>345</v>
      </c>
      <c r="E303" s="228" t="s">
        <v>421</v>
      </c>
      <c r="F303" s="229" t="s">
        <v>422</v>
      </c>
      <c r="G303" s="230" t="s">
        <v>336</v>
      </c>
      <c r="H303" s="231">
        <v>14</v>
      </c>
      <c r="I303" s="232"/>
      <c r="J303" s="233">
        <f>ROUND(I303*H303,2)</f>
        <v>0</v>
      </c>
      <c r="K303" s="229" t="s">
        <v>174</v>
      </c>
      <c r="L303" s="234"/>
      <c r="M303" s="235" t="s">
        <v>19</v>
      </c>
      <c r="N303" s="236" t="s">
        <v>43</v>
      </c>
      <c r="O303" s="66"/>
      <c r="P303" s="184">
        <f>O303*H303</f>
        <v>0</v>
      </c>
      <c r="Q303" s="184">
        <v>8.9999999999999998E-4</v>
      </c>
      <c r="R303" s="184">
        <f>Q303*H303</f>
        <v>1.26E-2</v>
      </c>
      <c r="S303" s="184">
        <v>0</v>
      </c>
      <c r="T303" s="184">
        <f>S303*H303</f>
        <v>0</v>
      </c>
      <c r="U303" s="185" t="s">
        <v>19</v>
      </c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6" t="s">
        <v>119</v>
      </c>
      <c r="AT303" s="186" t="s">
        <v>345</v>
      </c>
      <c r="AU303" s="186" t="s">
        <v>88</v>
      </c>
      <c r="AY303" s="19" t="s">
        <v>166</v>
      </c>
      <c r="BE303" s="187">
        <f>IF(N303="základní",J303,0)</f>
        <v>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19" t="s">
        <v>77</v>
      </c>
      <c r="BK303" s="187">
        <f>ROUND(I303*H303,2)</f>
        <v>0</v>
      </c>
      <c r="BL303" s="19" t="s">
        <v>92</v>
      </c>
      <c r="BM303" s="186" t="s">
        <v>423</v>
      </c>
    </row>
    <row r="304" spans="1:65" s="2" customFormat="1" ht="19.5">
      <c r="A304" s="36"/>
      <c r="B304" s="37"/>
      <c r="C304" s="38"/>
      <c r="D304" s="188" t="s">
        <v>176</v>
      </c>
      <c r="E304" s="38"/>
      <c r="F304" s="189" t="s">
        <v>422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6"/>
      <c r="U304" s="67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176</v>
      </c>
      <c r="AU304" s="19" t="s">
        <v>88</v>
      </c>
    </row>
    <row r="305" spans="1:65" s="13" customFormat="1" ht="11.25">
      <c r="B305" s="195"/>
      <c r="C305" s="196"/>
      <c r="D305" s="188" t="s">
        <v>180</v>
      </c>
      <c r="E305" s="197" t="s">
        <v>19</v>
      </c>
      <c r="F305" s="198" t="s">
        <v>81</v>
      </c>
      <c r="G305" s="196"/>
      <c r="H305" s="199">
        <v>2</v>
      </c>
      <c r="I305" s="200"/>
      <c r="J305" s="196"/>
      <c r="K305" s="196"/>
      <c r="L305" s="201"/>
      <c r="M305" s="202"/>
      <c r="N305" s="203"/>
      <c r="O305" s="203"/>
      <c r="P305" s="203"/>
      <c r="Q305" s="203"/>
      <c r="R305" s="203"/>
      <c r="S305" s="203"/>
      <c r="T305" s="203"/>
      <c r="U305" s="204"/>
      <c r="AT305" s="205" t="s">
        <v>180</v>
      </c>
      <c r="AU305" s="205" t="s">
        <v>88</v>
      </c>
      <c r="AV305" s="13" t="s">
        <v>81</v>
      </c>
      <c r="AW305" s="13" t="s">
        <v>34</v>
      </c>
      <c r="AX305" s="13" t="s">
        <v>72</v>
      </c>
      <c r="AY305" s="205" t="s">
        <v>166</v>
      </c>
    </row>
    <row r="306" spans="1:65" s="13" customFormat="1" ht="11.25">
      <c r="B306" s="195"/>
      <c r="C306" s="196"/>
      <c r="D306" s="188" t="s">
        <v>180</v>
      </c>
      <c r="E306" s="197" t="s">
        <v>19</v>
      </c>
      <c r="F306" s="198" t="s">
        <v>424</v>
      </c>
      <c r="G306" s="196"/>
      <c r="H306" s="199">
        <v>4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3"/>
      <c r="U306" s="204"/>
      <c r="AT306" s="205" t="s">
        <v>180</v>
      </c>
      <c r="AU306" s="205" t="s">
        <v>88</v>
      </c>
      <c r="AV306" s="13" t="s">
        <v>81</v>
      </c>
      <c r="AW306" s="13" t="s">
        <v>34</v>
      </c>
      <c r="AX306" s="13" t="s">
        <v>72</v>
      </c>
      <c r="AY306" s="205" t="s">
        <v>166</v>
      </c>
    </row>
    <row r="307" spans="1:65" s="13" customFormat="1" ht="11.25">
      <c r="B307" s="195"/>
      <c r="C307" s="196"/>
      <c r="D307" s="188" t="s">
        <v>180</v>
      </c>
      <c r="E307" s="197" t="s">
        <v>19</v>
      </c>
      <c r="F307" s="198" t="s">
        <v>119</v>
      </c>
      <c r="G307" s="196"/>
      <c r="H307" s="199">
        <v>8</v>
      </c>
      <c r="I307" s="200"/>
      <c r="J307" s="196"/>
      <c r="K307" s="196"/>
      <c r="L307" s="201"/>
      <c r="M307" s="202"/>
      <c r="N307" s="203"/>
      <c r="O307" s="203"/>
      <c r="P307" s="203"/>
      <c r="Q307" s="203"/>
      <c r="R307" s="203"/>
      <c r="S307" s="203"/>
      <c r="T307" s="203"/>
      <c r="U307" s="204"/>
      <c r="AT307" s="205" t="s">
        <v>180</v>
      </c>
      <c r="AU307" s="205" t="s">
        <v>88</v>
      </c>
      <c r="AV307" s="13" t="s">
        <v>81</v>
      </c>
      <c r="AW307" s="13" t="s">
        <v>34</v>
      </c>
      <c r="AX307" s="13" t="s">
        <v>72</v>
      </c>
      <c r="AY307" s="205" t="s">
        <v>166</v>
      </c>
    </row>
    <row r="308" spans="1:65" s="14" customFormat="1" ht="11.25">
      <c r="B308" s="206"/>
      <c r="C308" s="207"/>
      <c r="D308" s="188" t="s">
        <v>180</v>
      </c>
      <c r="E308" s="208" t="s">
        <v>19</v>
      </c>
      <c r="F308" s="209" t="s">
        <v>184</v>
      </c>
      <c r="G308" s="207"/>
      <c r="H308" s="210">
        <v>14</v>
      </c>
      <c r="I308" s="211"/>
      <c r="J308" s="207"/>
      <c r="K308" s="207"/>
      <c r="L308" s="212"/>
      <c r="M308" s="213"/>
      <c r="N308" s="214"/>
      <c r="O308" s="214"/>
      <c r="P308" s="214"/>
      <c r="Q308" s="214"/>
      <c r="R308" s="214"/>
      <c r="S308" s="214"/>
      <c r="T308" s="214"/>
      <c r="U308" s="215"/>
      <c r="AT308" s="216" t="s">
        <v>180</v>
      </c>
      <c r="AU308" s="216" t="s">
        <v>88</v>
      </c>
      <c r="AV308" s="14" t="s">
        <v>92</v>
      </c>
      <c r="AW308" s="14" t="s">
        <v>34</v>
      </c>
      <c r="AX308" s="14" t="s">
        <v>77</v>
      </c>
      <c r="AY308" s="216" t="s">
        <v>166</v>
      </c>
    </row>
    <row r="309" spans="1:65" s="2" customFormat="1" ht="37.9" customHeight="1">
      <c r="A309" s="36"/>
      <c r="B309" s="37"/>
      <c r="C309" s="227" t="s">
        <v>425</v>
      </c>
      <c r="D309" s="227" t="s">
        <v>345</v>
      </c>
      <c r="E309" s="228" t="s">
        <v>426</v>
      </c>
      <c r="F309" s="229" t="s">
        <v>427</v>
      </c>
      <c r="G309" s="230" t="s">
        <v>361</v>
      </c>
      <c r="H309" s="231">
        <v>1.1599999999999999</v>
      </c>
      <c r="I309" s="232"/>
      <c r="J309" s="233">
        <f>ROUND(I309*H309,2)</f>
        <v>0</v>
      </c>
      <c r="K309" s="229" t="s">
        <v>174</v>
      </c>
      <c r="L309" s="234"/>
      <c r="M309" s="235" t="s">
        <v>19</v>
      </c>
      <c r="N309" s="236" t="s">
        <v>43</v>
      </c>
      <c r="O309" s="66"/>
      <c r="P309" s="184">
        <f>O309*H309</f>
        <v>0</v>
      </c>
      <c r="Q309" s="184">
        <v>5.2999999999999998E-4</v>
      </c>
      <c r="R309" s="184">
        <f>Q309*H309</f>
        <v>6.1479999999999998E-4</v>
      </c>
      <c r="S309" s="184">
        <v>0</v>
      </c>
      <c r="T309" s="184">
        <f>S309*H309</f>
        <v>0</v>
      </c>
      <c r="U309" s="185" t="s">
        <v>19</v>
      </c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6" t="s">
        <v>119</v>
      </c>
      <c r="AT309" s="186" t="s">
        <v>345</v>
      </c>
      <c r="AU309" s="186" t="s">
        <v>88</v>
      </c>
      <c r="AY309" s="19" t="s">
        <v>166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19" t="s">
        <v>77</v>
      </c>
      <c r="BK309" s="187">
        <f>ROUND(I309*H309,2)</f>
        <v>0</v>
      </c>
      <c r="BL309" s="19" t="s">
        <v>92</v>
      </c>
      <c r="BM309" s="186" t="s">
        <v>428</v>
      </c>
    </row>
    <row r="310" spans="1:65" s="2" customFormat="1" ht="19.5">
      <c r="A310" s="36"/>
      <c r="B310" s="37"/>
      <c r="C310" s="38"/>
      <c r="D310" s="188" t="s">
        <v>176</v>
      </c>
      <c r="E310" s="38"/>
      <c r="F310" s="189" t="s">
        <v>427</v>
      </c>
      <c r="G310" s="38"/>
      <c r="H310" s="38"/>
      <c r="I310" s="190"/>
      <c r="J310" s="38"/>
      <c r="K310" s="38"/>
      <c r="L310" s="41"/>
      <c r="M310" s="191"/>
      <c r="N310" s="192"/>
      <c r="O310" s="66"/>
      <c r="P310" s="66"/>
      <c r="Q310" s="66"/>
      <c r="R310" s="66"/>
      <c r="S310" s="66"/>
      <c r="T310" s="66"/>
      <c r="U310" s="67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176</v>
      </c>
      <c r="AU310" s="19" t="s">
        <v>88</v>
      </c>
    </row>
    <row r="311" spans="1:65" s="13" customFormat="1" ht="11.25">
      <c r="B311" s="195"/>
      <c r="C311" s="196"/>
      <c r="D311" s="188" t="s">
        <v>180</v>
      </c>
      <c r="E311" s="197" t="s">
        <v>19</v>
      </c>
      <c r="F311" s="198" t="s">
        <v>429</v>
      </c>
      <c r="G311" s="196"/>
      <c r="H311" s="199">
        <v>88</v>
      </c>
      <c r="I311" s="200"/>
      <c r="J311" s="196"/>
      <c r="K311" s="196"/>
      <c r="L311" s="201"/>
      <c r="M311" s="202"/>
      <c r="N311" s="203"/>
      <c r="O311" s="203"/>
      <c r="P311" s="203"/>
      <c r="Q311" s="203"/>
      <c r="R311" s="203"/>
      <c r="S311" s="203"/>
      <c r="T311" s="203"/>
      <c r="U311" s="204"/>
      <c r="AT311" s="205" t="s">
        <v>180</v>
      </c>
      <c r="AU311" s="205" t="s">
        <v>88</v>
      </c>
      <c r="AV311" s="13" t="s">
        <v>81</v>
      </c>
      <c r="AW311" s="13" t="s">
        <v>34</v>
      </c>
      <c r="AX311" s="13" t="s">
        <v>72</v>
      </c>
      <c r="AY311" s="205" t="s">
        <v>166</v>
      </c>
    </row>
    <row r="312" spans="1:65" s="13" customFormat="1" ht="11.25">
      <c r="B312" s="195"/>
      <c r="C312" s="196"/>
      <c r="D312" s="188" t="s">
        <v>180</v>
      </c>
      <c r="E312" s="197" t="s">
        <v>19</v>
      </c>
      <c r="F312" s="198" t="s">
        <v>430</v>
      </c>
      <c r="G312" s="196"/>
      <c r="H312" s="199">
        <v>28</v>
      </c>
      <c r="I312" s="200"/>
      <c r="J312" s="196"/>
      <c r="K312" s="196"/>
      <c r="L312" s="201"/>
      <c r="M312" s="202"/>
      <c r="N312" s="203"/>
      <c r="O312" s="203"/>
      <c r="P312" s="203"/>
      <c r="Q312" s="203"/>
      <c r="R312" s="203"/>
      <c r="S312" s="203"/>
      <c r="T312" s="203"/>
      <c r="U312" s="204"/>
      <c r="AT312" s="205" t="s">
        <v>180</v>
      </c>
      <c r="AU312" s="205" t="s">
        <v>88</v>
      </c>
      <c r="AV312" s="13" t="s">
        <v>81</v>
      </c>
      <c r="AW312" s="13" t="s">
        <v>34</v>
      </c>
      <c r="AX312" s="13" t="s">
        <v>72</v>
      </c>
      <c r="AY312" s="205" t="s">
        <v>166</v>
      </c>
    </row>
    <row r="313" spans="1:65" s="14" customFormat="1" ht="11.25">
      <c r="B313" s="206"/>
      <c r="C313" s="207"/>
      <c r="D313" s="188" t="s">
        <v>180</v>
      </c>
      <c r="E313" s="208" t="s">
        <v>19</v>
      </c>
      <c r="F313" s="209" t="s">
        <v>184</v>
      </c>
      <c r="G313" s="207"/>
      <c r="H313" s="210">
        <v>116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4"/>
      <c r="U313" s="215"/>
      <c r="AT313" s="216" t="s">
        <v>180</v>
      </c>
      <c r="AU313" s="216" t="s">
        <v>88</v>
      </c>
      <c r="AV313" s="14" t="s">
        <v>92</v>
      </c>
      <c r="AW313" s="14" t="s">
        <v>34</v>
      </c>
      <c r="AX313" s="14" t="s">
        <v>77</v>
      </c>
      <c r="AY313" s="216" t="s">
        <v>166</v>
      </c>
    </row>
    <row r="314" spans="1:65" s="13" customFormat="1" ht="11.25">
      <c r="B314" s="195"/>
      <c r="C314" s="196"/>
      <c r="D314" s="188" t="s">
        <v>180</v>
      </c>
      <c r="E314" s="196"/>
      <c r="F314" s="198" t="s">
        <v>431</v>
      </c>
      <c r="G314" s="196"/>
      <c r="H314" s="199">
        <v>1.1599999999999999</v>
      </c>
      <c r="I314" s="200"/>
      <c r="J314" s="196"/>
      <c r="K314" s="196"/>
      <c r="L314" s="201"/>
      <c r="M314" s="202"/>
      <c r="N314" s="203"/>
      <c r="O314" s="203"/>
      <c r="P314" s="203"/>
      <c r="Q314" s="203"/>
      <c r="R314" s="203"/>
      <c r="S314" s="203"/>
      <c r="T314" s="203"/>
      <c r="U314" s="204"/>
      <c r="AT314" s="205" t="s">
        <v>180</v>
      </c>
      <c r="AU314" s="205" t="s">
        <v>88</v>
      </c>
      <c r="AV314" s="13" t="s">
        <v>81</v>
      </c>
      <c r="AW314" s="13" t="s">
        <v>4</v>
      </c>
      <c r="AX314" s="13" t="s">
        <v>77</v>
      </c>
      <c r="AY314" s="205" t="s">
        <v>166</v>
      </c>
    </row>
    <row r="315" spans="1:65" s="2" customFormat="1" ht="24.2" customHeight="1">
      <c r="A315" s="36"/>
      <c r="B315" s="37"/>
      <c r="C315" s="175" t="s">
        <v>432</v>
      </c>
      <c r="D315" s="175" t="s">
        <v>170</v>
      </c>
      <c r="E315" s="176" t="s">
        <v>433</v>
      </c>
      <c r="F315" s="177" t="s">
        <v>434</v>
      </c>
      <c r="G315" s="178" t="s">
        <v>199</v>
      </c>
      <c r="H315" s="179">
        <v>131.19999999999999</v>
      </c>
      <c r="I315" s="180"/>
      <c r="J315" s="181">
        <f>ROUND(I315*H315,2)</f>
        <v>0</v>
      </c>
      <c r="K315" s="177" t="s">
        <v>174</v>
      </c>
      <c r="L315" s="41"/>
      <c r="M315" s="182" t="s">
        <v>19</v>
      </c>
      <c r="N315" s="183" t="s">
        <v>43</v>
      </c>
      <c r="O315" s="66"/>
      <c r="P315" s="184">
        <f>O315*H315</f>
        <v>0</v>
      </c>
      <c r="Q315" s="184">
        <v>0</v>
      </c>
      <c r="R315" s="184">
        <f>Q315*H315</f>
        <v>0</v>
      </c>
      <c r="S315" s="184">
        <v>0</v>
      </c>
      <c r="T315" s="184">
        <f>S315*H315</f>
        <v>0</v>
      </c>
      <c r="U315" s="185" t="s">
        <v>19</v>
      </c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92</v>
      </c>
      <c r="AT315" s="186" t="s">
        <v>170</v>
      </c>
      <c r="AU315" s="186" t="s">
        <v>88</v>
      </c>
      <c r="AY315" s="19" t="s">
        <v>166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77</v>
      </c>
      <c r="BK315" s="187">
        <f>ROUND(I315*H315,2)</f>
        <v>0</v>
      </c>
      <c r="BL315" s="19" t="s">
        <v>92</v>
      </c>
      <c r="BM315" s="186" t="s">
        <v>435</v>
      </c>
    </row>
    <row r="316" spans="1:65" s="2" customFormat="1" ht="19.5">
      <c r="A316" s="36"/>
      <c r="B316" s="37"/>
      <c r="C316" s="38"/>
      <c r="D316" s="188" t="s">
        <v>176</v>
      </c>
      <c r="E316" s="38"/>
      <c r="F316" s="189" t="s">
        <v>436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6"/>
      <c r="U316" s="67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176</v>
      </c>
      <c r="AU316" s="19" t="s">
        <v>88</v>
      </c>
    </row>
    <row r="317" spans="1:65" s="2" customFormat="1" ht="11.25">
      <c r="A317" s="36"/>
      <c r="B317" s="37"/>
      <c r="C317" s="38"/>
      <c r="D317" s="193" t="s">
        <v>178</v>
      </c>
      <c r="E317" s="38"/>
      <c r="F317" s="194" t="s">
        <v>437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6"/>
      <c r="U317" s="67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178</v>
      </c>
      <c r="AU317" s="19" t="s">
        <v>88</v>
      </c>
    </row>
    <row r="318" spans="1:65" s="13" customFormat="1" ht="11.25">
      <c r="B318" s="195"/>
      <c r="C318" s="196"/>
      <c r="D318" s="188" t="s">
        <v>180</v>
      </c>
      <c r="E318" s="197" t="s">
        <v>19</v>
      </c>
      <c r="F318" s="198" t="s">
        <v>100</v>
      </c>
      <c r="G318" s="196"/>
      <c r="H318" s="199">
        <v>131.19999999999999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3"/>
      <c r="U318" s="204"/>
      <c r="AT318" s="205" t="s">
        <v>180</v>
      </c>
      <c r="AU318" s="205" t="s">
        <v>88</v>
      </c>
      <c r="AV318" s="13" t="s">
        <v>81</v>
      </c>
      <c r="AW318" s="13" t="s">
        <v>34</v>
      </c>
      <c r="AX318" s="13" t="s">
        <v>77</v>
      </c>
      <c r="AY318" s="205" t="s">
        <v>166</v>
      </c>
    </row>
    <row r="319" spans="1:65" s="2" customFormat="1" ht="44.25" customHeight="1">
      <c r="A319" s="36"/>
      <c r="B319" s="37"/>
      <c r="C319" s="227" t="s">
        <v>438</v>
      </c>
      <c r="D319" s="227" t="s">
        <v>345</v>
      </c>
      <c r="E319" s="228" t="s">
        <v>439</v>
      </c>
      <c r="F319" s="229" t="s">
        <v>440</v>
      </c>
      <c r="G319" s="230" t="s">
        <v>336</v>
      </c>
      <c r="H319" s="231">
        <v>53</v>
      </c>
      <c r="I319" s="232"/>
      <c r="J319" s="233">
        <f>ROUND(I319*H319,2)</f>
        <v>0</v>
      </c>
      <c r="K319" s="229" t="s">
        <v>174</v>
      </c>
      <c r="L319" s="234"/>
      <c r="M319" s="235" t="s">
        <v>19</v>
      </c>
      <c r="N319" s="236" t="s">
        <v>43</v>
      </c>
      <c r="O319" s="66"/>
      <c r="P319" s="184">
        <f>O319*H319</f>
        <v>0</v>
      </c>
      <c r="Q319" s="184">
        <v>3.7600000000000001E-2</v>
      </c>
      <c r="R319" s="184">
        <f>Q319*H319</f>
        <v>1.9928000000000001</v>
      </c>
      <c r="S319" s="184">
        <v>0</v>
      </c>
      <c r="T319" s="184">
        <f>S319*H319</f>
        <v>0</v>
      </c>
      <c r="U319" s="185" t="s">
        <v>19</v>
      </c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6" t="s">
        <v>119</v>
      </c>
      <c r="AT319" s="186" t="s">
        <v>345</v>
      </c>
      <c r="AU319" s="186" t="s">
        <v>88</v>
      </c>
      <c r="AY319" s="19" t="s">
        <v>166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9" t="s">
        <v>77</v>
      </c>
      <c r="BK319" s="187">
        <f>ROUND(I319*H319,2)</f>
        <v>0</v>
      </c>
      <c r="BL319" s="19" t="s">
        <v>92</v>
      </c>
      <c r="BM319" s="186" t="s">
        <v>441</v>
      </c>
    </row>
    <row r="320" spans="1:65" s="2" customFormat="1" ht="29.25">
      <c r="A320" s="36"/>
      <c r="B320" s="37"/>
      <c r="C320" s="38"/>
      <c r="D320" s="188" t="s">
        <v>176</v>
      </c>
      <c r="E320" s="38"/>
      <c r="F320" s="189" t="s">
        <v>440</v>
      </c>
      <c r="G320" s="38"/>
      <c r="H320" s="38"/>
      <c r="I320" s="190"/>
      <c r="J320" s="38"/>
      <c r="K320" s="38"/>
      <c r="L320" s="41"/>
      <c r="M320" s="191"/>
      <c r="N320" s="192"/>
      <c r="O320" s="66"/>
      <c r="P320" s="66"/>
      <c r="Q320" s="66"/>
      <c r="R320" s="66"/>
      <c r="S320" s="66"/>
      <c r="T320" s="66"/>
      <c r="U320" s="67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176</v>
      </c>
      <c r="AU320" s="19" t="s">
        <v>88</v>
      </c>
    </row>
    <row r="321" spans="1:65" s="13" customFormat="1" ht="11.25">
      <c r="B321" s="195"/>
      <c r="C321" s="196"/>
      <c r="D321" s="188" t="s">
        <v>180</v>
      </c>
      <c r="E321" s="197" t="s">
        <v>19</v>
      </c>
      <c r="F321" s="198" t="s">
        <v>213</v>
      </c>
      <c r="G321" s="196"/>
      <c r="H321" s="199">
        <v>6</v>
      </c>
      <c r="I321" s="200"/>
      <c r="J321" s="196"/>
      <c r="K321" s="196"/>
      <c r="L321" s="201"/>
      <c r="M321" s="202"/>
      <c r="N321" s="203"/>
      <c r="O321" s="203"/>
      <c r="P321" s="203"/>
      <c r="Q321" s="203"/>
      <c r="R321" s="203"/>
      <c r="S321" s="203"/>
      <c r="T321" s="203"/>
      <c r="U321" s="204"/>
      <c r="AT321" s="205" t="s">
        <v>180</v>
      </c>
      <c r="AU321" s="205" t="s">
        <v>88</v>
      </c>
      <c r="AV321" s="13" t="s">
        <v>81</v>
      </c>
      <c r="AW321" s="13" t="s">
        <v>34</v>
      </c>
      <c r="AX321" s="13" t="s">
        <v>72</v>
      </c>
      <c r="AY321" s="205" t="s">
        <v>166</v>
      </c>
    </row>
    <row r="322" spans="1:65" s="13" customFormat="1" ht="11.25">
      <c r="B322" s="195"/>
      <c r="C322" s="196"/>
      <c r="D322" s="188" t="s">
        <v>180</v>
      </c>
      <c r="E322" s="197" t="s">
        <v>19</v>
      </c>
      <c r="F322" s="198" t="s">
        <v>236</v>
      </c>
      <c r="G322" s="196"/>
      <c r="H322" s="199">
        <v>16</v>
      </c>
      <c r="I322" s="200"/>
      <c r="J322" s="196"/>
      <c r="K322" s="196"/>
      <c r="L322" s="201"/>
      <c r="M322" s="202"/>
      <c r="N322" s="203"/>
      <c r="O322" s="203"/>
      <c r="P322" s="203"/>
      <c r="Q322" s="203"/>
      <c r="R322" s="203"/>
      <c r="S322" s="203"/>
      <c r="T322" s="203"/>
      <c r="U322" s="204"/>
      <c r="AT322" s="205" t="s">
        <v>180</v>
      </c>
      <c r="AU322" s="205" t="s">
        <v>88</v>
      </c>
      <c r="AV322" s="13" t="s">
        <v>81</v>
      </c>
      <c r="AW322" s="13" t="s">
        <v>34</v>
      </c>
      <c r="AX322" s="13" t="s">
        <v>72</v>
      </c>
      <c r="AY322" s="205" t="s">
        <v>166</v>
      </c>
    </row>
    <row r="323" spans="1:65" s="13" customFormat="1" ht="11.25">
      <c r="B323" s="195"/>
      <c r="C323" s="196"/>
      <c r="D323" s="188" t="s">
        <v>180</v>
      </c>
      <c r="E323" s="197" t="s">
        <v>19</v>
      </c>
      <c r="F323" s="198" t="s">
        <v>88</v>
      </c>
      <c r="G323" s="196"/>
      <c r="H323" s="199">
        <v>3</v>
      </c>
      <c r="I323" s="200"/>
      <c r="J323" s="196"/>
      <c r="K323" s="196"/>
      <c r="L323" s="201"/>
      <c r="M323" s="202"/>
      <c r="N323" s="203"/>
      <c r="O323" s="203"/>
      <c r="P323" s="203"/>
      <c r="Q323" s="203"/>
      <c r="R323" s="203"/>
      <c r="S323" s="203"/>
      <c r="T323" s="203"/>
      <c r="U323" s="204"/>
      <c r="AT323" s="205" t="s">
        <v>180</v>
      </c>
      <c r="AU323" s="205" t="s">
        <v>88</v>
      </c>
      <c r="AV323" s="13" t="s">
        <v>81</v>
      </c>
      <c r="AW323" s="13" t="s">
        <v>34</v>
      </c>
      <c r="AX323" s="13" t="s">
        <v>72</v>
      </c>
      <c r="AY323" s="205" t="s">
        <v>166</v>
      </c>
    </row>
    <row r="324" spans="1:65" s="13" customFormat="1" ht="11.25">
      <c r="B324" s="195"/>
      <c r="C324" s="196"/>
      <c r="D324" s="188" t="s">
        <v>180</v>
      </c>
      <c r="E324" s="197" t="s">
        <v>19</v>
      </c>
      <c r="F324" s="198" t="s">
        <v>77</v>
      </c>
      <c r="G324" s="196"/>
      <c r="H324" s="199">
        <v>1</v>
      </c>
      <c r="I324" s="200"/>
      <c r="J324" s="196"/>
      <c r="K324" s="196"/>
      <c r="L324" s="201"/>
      <c r="M324" s="202"/>
      <c r="N324" s="203"/>
      <c r="O324" s="203"/>
      <c r="P324" s="203"/>
      <c r="Q324" s="203"/>
      <c r="R324" s="203"/>
      <c r="S324" s="203"/>
      <c r="T324" s="203"/>
      <c r="U324" s="204"/>
      <c r="AT324" s="205" t="s">
        <v>180</v>
      </c>
      <c r="AU324" s="205" t="s">
        <v>88</v>
      </c>
      <c r="AV324" s="13" t="s">
        <v>81</v>
      </c>
      <c r="AW324" s="13" t="s">
        <v>34</v>
      </c>
      <c r="AX324" s="13" t="s">
        <v>72</v>
      </c>
      <c r="AY324" s="205" t="s">
        <v>166</v>
      </c>
    </row>
    <row r="325" spans="1:65" s="13" customFormat="1" ht="11.25">
      <c r="B325" s="195"/>
      <c r="C325" s="196"/>
      <c r="D325" s="188" t="s">
        <v>180</v>
      </c>
      <c r="E325" s="197" t="s">
        <v>19</v>
      </c>
      <c r="F325" s="198" t="s">
        <v>77</v>
      </c>
      <c r="G325" s="196"/>
      <c r="H325" s="199">
        <v>1</v>
      </c>
      <c r="I325" s="200"/>
      <c r="J325" s="196"/>
      <c r="K325" s="196"/>
      <c r="L325" s="201"/>
      <c r="M325" s="202"/>
      <c r="N325" s="203"/>
      <c r="O325" s="203"/>
      <c r="P325" s="203"/>
      <c r="Q325" s="203"/>
      <c r="R325" s="203"/>
      <c r="S325" s="203"/>
      <c r="T325" s="203"/>
      <c r="U325" s="204"/>
      <c r="AT325" s="205" t="s">
        <v>180</v>
      </c>
      <c r="AU325" s="205" t="s">
        <v>88</v>
      </c>
      <c r="AV325" s="13" t="s">
        <v>81</v>
      </c>
      <c r="AW325" s="13" t="s">
        <v>34</v>
      </c>
      <c r="AX325" s="13" t="s">
        <v>72</v>
      </c>
      <c r="AY325" s="205" t="s">
        <v>166</v>
      </c>
    </row>
    <row r="326" spans="1:65" s="13" customFormat="1" ht="11.25">
      <c r="B326" s="195"/>
      <c r="C326" s="196"/>
      <c r="D326" s="188" t="s">
        <v>180</v>
      </c>
      <c r="E326" s="197" t="s">
        <v>19</v>
      </c>
      <c r="F326" s="198" t="s">
        <v>320</v>
      </c>
      <c r="G326" s="196"/>
      <c r="H326" s="199">
        <v>19</v>
      </c>
      <c r="I326" s="200"/>
      <c r="J326" s="196"/>
      <c r="K326" s="196"/>
      <c r="L326" s="201"/>
      <c r="M326" s="202"/>
      <c r="N326" s="203"/>
      <c r="O326" s="203"/>
      <c r="P326" s="203"/>
      <c r="Q326" s="203"/>
      <c r="R326" s="203"/>
      <c r="S326" s="203"/>
      <c r="T326" s="203"/>
      <c r="U326" s="204"/>
      <c r="AT326" s="205" t="s">
        <v>180</v>
      </c>
      <c r="AU326" s="205" t="s">
        <v>88</v>
      </c>
      <c r="AV326" s="13" t="s">
        <v>81</v>
      </c>
      <c r="AW326" s="13" t="s">
        <v>34</v>
      </c>
      <c r="AX326" s="13" t="s">
        <v>72</v>
      </c>
      <c r="AY326" s="205" t="s">
        <v>166</v>
      </c>
    </row>
    <row r="327" spans="1:65" s="13" customFormat="1" ht="11.25">
      <c r="B327" s="195"/>
      <c r="C327" s="196"/>
      <c r="D327" s="188" t="s">
        <v>180</v>
      </c>
      <c r="E327" s="197" t="s">
        <v>19</v>
      </c>
      <c r="F327" s="198" t="s">
        <v>77</v>
      </c>
      <c r="G327" s="196"/>
      <c r="H327" s="199">
        <v>1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3"/>
      <c r="U327" s="204"/>
      <c r="AT327" s="205" t="s">
        <v>180</v>
      </c>
      <c r="AU327" s="205" t="s">
        <v>88</v>
      </c>
      <c r="AV327" s="13" t="s">
        <v>81</v>
      </c>
      <c r="AW327" s="13" t="s">
        <v>34</v>
      </c>
      <c r="AX327" s="13" t="s">
        <v>72</v>
      </c>
      <c r="AY327" s="205" t="s">
        <v>166</v>
      </c>
    </row>
    <row r="328" spans="1:65" s="13" customFormat="1" ht="11.25">
      <c r="B328" s="195"/>
      <c r="C328" s="196"/>
      <c r="D328" s="188" t="s">
        <v>180</v>
      </c>
      <c r="E328" s="197" t="s">
        <v>19</v>
      </c>
      <c r="F328" s="198" t="s">
        <v>442</v>
      </c>
      <c r="G328" s="196"/>
      <c r="H328" s="199">
        <v>6</v>
      </c>
      <c r="I328" s="200"/>
      <c r="J328" s="196"/>
      <c r="K328" s="196"/>
      <c r="L328" s="201"/>
      <c r="M328" s="202"/>
      <c r="N328" s="203"/>
      <c r="O328" s="203"/>
      <c r="P328" s="203"/>
      <c r="Q328" s="203"/>
      <c r="R328" s="203"/>
      <c r="S328" s="203"/>
      <c r="T328" s="203"/>
      <c r="U328" s="204"/>
      <c r="AT328" s="205" t="s">
        <v>180</v>
      </c>
      <c r="AU328" s="205" t="s">
        <v>88</v>
      </c>
      <c r="AV328" s="13" t="s">
        <v>81</v>
      </c>
      <c r="AW328" s="13" t="s">
        <v>34</v>
      </c>
      <c r="AX328" s="13" t="s">
        <v>72</v>
      </c>
      <c r="AY328" s="205" t="s">
        <v>166</v>
      </c>
    </row>
    <row r="329" spans="1:65" s="14" customFormat="1" ht="11.25">
      <c r="B329" s="206"/>
      <c r="C329" s="207"/>
      <c r="D329" s="188" t="s">
        <v>180</v>
      </c>
      <c r="E329" s="208" t="s">
        <v>19</v>
      </c>
      <c r="F329" s="209" t="s">
        <v>184</v>
      </c>
      <c r="G329" s="207"/>
      <c r="H329" s="210">
        <v>53</v>
      </c>
      <c r="I329" s="211"/>
      <c r="J329" s="207"/>
      <c r="K329" s="207"/>
      <c r="L329" s="212"/>
      <c r="M329" s="213"/>
      <c r="N329" s="214"/>
      <c r="O329" s="214"/>
      <c r="P329" s="214"/>
      <c r="Q329" s="214"/>
      <c r="R329" s="214"/>
      <c r="S329" s="214"/>
      <c r="T329" s="214"/>
      <c r="U329" s="215"/>
      <c r="AT329" s="216" t="s">
        <v>180</v>
      </c>
      <c r="AU329" s="216" t="s">
        <v>88</v>
      </c>
      <c r="AV329" s="14" t="s">
        <v>92</v>
      </c>
      <c r="AW329" s="14" t="s">
        <v>34</v>
      </c>
      <c r="AX329" s="14" t="s">
        <v>77</v>
      </c>
      <c r="AY329" s="216" t="s">
        <v>166</v>
      </c>
    </row>
    <row r="330" spans="1:65" s="2" customFormat="1" ht="24.2" customHeight="1">
      <c r="A330" s="36"/>
      <c r="B330" s="37"/>
      <c r="C330" s="175" t="s">
        <v>443</v>
      </c>
      <c r="D330" s="175" t="s">
        <v>170</v>
      </c>
      <c r="E330" s="176" t="s">
        <v>444</v>
      </c>
      <c r="F330" s="177" t="s">
        <v>445</v>
      </c>
      <c r="G330" s="178" t="s">
        <v>199</v>
      </c>
      <c r="H330" s="179">
        <v>2.6</v>
      </c>
      <c r="I330" s="180"/>
      <c r="J330" s="181">
        <f>ROUND(I330*H330,2)</f>
        <v>0</v>
      </c>
      <c r="K330" s="177" t="s">
        <v>174</v>
      </c>
      <c r="L330" s="41"/>
      <c r="M330" s="182" t="s">
        <v>19</v>
      </c>
      <c r="N330" s="183" t="s">
        <v>43</v>
      </c>
      <c r="O330" s="66"/>
      <c r="P330" s="184">
        <f>O330*H330</f>
        <v>0</v>
      </c>
      <c r="Q330" s="184">
        <v>3.4169999999999999E-2</v>
      </c>
      <c r="R330" s="184">
        <f>Q330*H330</f>
        <v>8.8842000000000004E-2</v>
      </c>
      <c r="S330" s="184">
        <v>0</v>
      </c>
      <c r="T330" s="184">
        <f>S330*H330</f>
        <v>0</v>
      </c>
      <c r="U330" s="185" t="s">
        <v>19</v>
      </c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6" t="s">
        <v>92</v>
      </c>
      <c r="AT330" s="186" t="s">
        <v>170</v>
      </c>
      <c r="AU330" s="186" t="s">
        <v>88</v>
      </c>
      <c r="AY330" s="19" t="s">
        <v>166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19" t="s">
        <v>77</v>
      </c>
      <c r="BK330" s="187">
        <f>ROUND(I330*H330,2)</f>
        <v>0</v>
      </c>
      <c r="BL330" s="19" t="s">
        <v>92</v>
      </c>
      <c r="BM330" s="186" t="s">
        <v>446</v>
      </c>
    </row>
    <row r="331" spans="1:65" s="2" customFormat="1" ht="29.25">
      <c r="A331" s="36"/>
      <c r="B331" s="37"/>
      <c r="C331" s="38"/>
      <c r="D331" s="188" t="s">
        <v>176</v>
      </c>
      <c r="E331" s="38"/>
      <c r="F331" s="189" t="s">
        <v>447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6"/>
      <c r="U331" s="67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176</v>
      </c>
      <c r="AU331" s="19" t="s">
        <v>88</v>
      </c>
    </row>
    <row r="332" spans="1:65" s="2" customFormat="1" ht="11.25">
      <c r="A332" s="36"/>
      <c r="B332" s="37"/>
      <c r="C332" s="38"/>
      <c r="D332" s="193" t="s">
        <v>178</v>
      </c>
      <c r="E332" s="38"/>
      <c r="F332" s="194" t="s">
        <v>448</v>
      </c>
      <c r="G332" s="38"/>
      <c r="H332" s="38"/>
      <c r="I332" s="190"/>
      <c r="J332" s="38"/>
      <c r="K332" s="38"/>
      <c r="L332" s="41"/>
      <c r="M332" s="191"/>
      <c r="N332" s="192"/>
      <c r="O332" s="66"/>
      <c r="P332" s="66"/>
      <c r="Q332" s="66"/>
      <c r="R332" s="66"/>
      <c r="S332" s="66"/>
      <c r="T332" s="66"/>
      <c r="U332" s="67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178</v>
      </c>
      <c r="AU332" s="19" t="s">
        <v>88</v>
      </c>
    </row>
    <row r="333" spans="1:65" s="13" customFormat="1" ht="11.25">
      <c r="B333" s="195"/>
      <c r="C333" s="196"/>
      <c r="D333" s="188" t="s">
        <v>180</v>
      </c>
      <c r="E333" s="197" t="s">
        <v>19</v>
      </c>
      <c r="F333" s="198" t="s">
        <v>449</v>
      </c>
      <c r="G333" s="196"/>
      <c r="H333" s="199">
        <v>2.6</v>
      </c>
      <c r="I333" s="200"/>
      <c r="J333" s="196"/>
      <c r="K333" s="196"/>
      <c r="L333" s="201"/>
      <c r="M333" s="202"/>
      <c r="N333" s="203"/>
      <c r="O333" s="203"/>
      <c r="P333" s="203"/>
      <c r="Q333" s="203"/>
      <c r="R333" s="203"/>
      <c r="S333" s="203"/>
      <c r="T333" s="203"/>
      <c r="U333" s="204"/>
      <c r="AT333" s="205" t="s">
        <v>180</v>
      </c>
      <c r="AU333" s="205" t="s">
        <v>88</v>
      </c>
      <c r="AV333" s="13" t="s">
        <v>81</v>
      </c>
      <c r="AW333" s="13" t="s">
        <v>34</v>
      </c>
      <c r="AX333" s="13" t="s">
        <v>77</v>
      </c>
      <c r="AY333" s="205" t="s">
        <v>166</v>
      </c>
    </row>
    <row r="334" spans="1:65" s="12" customFormat="1" ht="22.9" customHeight="1">
      <c r="B334" s="159"/>
      <c r="C334" s="160"/>
      <c r="D334" s="161" t="s">
        <v>71</v>
      </c>
      <c r="E334" s="173" t="s">
        <v>205</v>
      </c>
      <c r="F334" s="173" t="s">
        <v>450</v>
      </c>
      <c r="G334" s="160"/>
      <c r="H334" s="160"/>
      <c r="I334" s="163"/>
      <c r="J334" s="174">
        <f>BK334</f>
        <v>0</v>
      </c>
      <c r="K334" s="160"/>
      <c r="L334" s="165"/>
      <c r="M334" s="166"/>
      <c r="N334" s="167"/>
      <c r="O334" s="167"/>
      <c r="P334" s="168">
        <f>P335+P336</f>
        <v>0</v>
      </c>
      <c r="Q334" s="167"/>
      <c r="R334" s="168">
        <f>R335+R336</f>
        <v>0.40791600000000006</v>
      </c>
      <c r="S334" s="167"/>
      <c r="T334" s="168">
        <f>T335+T336</f>
        <v>0</v>
      </c>
      <c r="U334" s="169"/>
      <c r="AR334" s="170" t="s">
        <v>77</v>
      </c>
      <c r="AT334" s="171" t="s">
        <v>71</v>
      </c>
      <c r="AU334" s="171" t="s">
        <v>77</v>
      </c>
      <c r="AY334" s="170" t="s">
        <v>166</v>
      </c>
      <c r="BK334" s="172">
        <f>BK335+BK336</f>
        <v>0</v>
      </c>
    </row>
    <row r="335" spans="1:65" s="12" customFormat="1" ht="20.85" customHeight="1">
      <c r="B335" s="159"/>
      <c r="C335" s="160"/>
      <c r="D335" s="161" t="s">
        <v>71</v>
      </c>
      <c r="E335" s="173" t="s">
        <v>451</v>
      </c>
      <c r="F335" s="173" t="s">
        <v>452</v>
      </c>
      <c r="G335" s="160"/>
      <c r="H335" s="160"/>
      <c r="I335" s="163"/>
      <c r="J335" s="174">
        <f>BK335</f>
        <v>0</v>
      </c>
      <c r="K335" s="160"/>
      <c r="L335" s="165"/>
      <c r="M335" s="166"/>
      <c r="N335" s="167"/>
      <c r="O335" s="167"/>
      <c r="P335" s="168">
        <v>0</v>
      </c>
      <c r="Q335" s="167"/>
      <c r="R335" s="168">
        <v>0</v>
      </c>
      <c r="S335" s="167"/>
      <c r="T335" s="168">
        <v>0</v>
      </c>
      <c r="U335" s="169"/>
      <c r="AR335" s="170" t="s">
        <v>77</v>
      </c>
      <c r="AT335" s="171" t="s">
        <v>71</v>
      </c>
      <c r="AU335" s="171" t="s">
        <v>81</v>
      </c>
      <c r="AY335" s="170" t="s">
        <v>166</v>
      </c>
      <c r="BK335" s="172">
        <v>0</v>
      </c>
    </row>
    <row r="336" spans="1:65" s="12" customFormat="1" ht="20.85" customHeight="1">
      <c r="B336" s="159"/>
      <c r="C336" s="160"/>
      <c r="D336" s="161" t="s">
        <v>71</v>
      </c>
      <c r="E336" s="173" t="s">
        <v>453</v>
      </c>
      <c r="F336" s="173" t="s">
        <v>454</v>
      </c>
      <c r="G336" s="160"/>
      <c r="H336" s="160"/>
      <c r="I336" s="163"/>
      <c r="J336" s="174">
        <f>BK336</f>
        <v>0</v>
      </c>
      <c r="K336" s="160"/>
      <c r="L336" s="165"/>
      <c r="M336" s="166"/>
      <c r="N336" s="167"/>
      <c r="O336" s="167"/>
      <c r="P336" s="168">
        <f>SUM(P337:P350)</f>
        <v>0</v>
      </c>
      <c r="Q336" s="167"/>
      <c r="R336" s="168">
        <f>SUM(R337:R350)</f>
        <v>0.40791600000000006</v>
      </c>
      <c r="S336" s="167"/>
      <c r="T336" s="168">
        <f>SUM(T337:T350)</f>
        <v>0</v>
      </c>
      <c r="U336" s="169"/>
      <c r="AR336" s="170" t="s">
        <v>77</v>
      </c>
      <c r="AT336" s="171" t="s">
        <v>71</v>
      </c>
      <c r="AU336" s="171" t="s">
        <v>81</v>
      </c>
      <c r="AY336" s="170" t="s">
        <v>166</v>
      </c>
      <c r="BK336" s="172">
        <f>SUM(BK337:BK350)</f>
        <v>0</v>
      </c>
    </row>
    <row r="337" spans="1:65" s="2" customFormat="1" ht="21.75" customHeight="1">
      <c r="A337" s="36"/>
      <c r="B337" s="37"/>
      <c r="C337" s="175" t="s">
        <v>455</v>
      </c>
      <c r="D337" s="175" t="s">
        <v>170</v>
      </c>
      <c r="E337" s="176" t="s">
        <v>456</v>
      </c>
      <c r="F337" s="177" t="s">
        <v>457</v>
      </c>
      <c r="G337" s="178" t="s">
        <v>173</v>
      </c>
      <c r="H337" s="179">
        <v>1.8</v>
      </c>
      <c r="I337" s="180"/>
      <c r="J337" s="181">
        <f>ROUND(I337*H337,2)</f>
        <v>0</v>
      </c>
      <c r="K337" s="177" t="s">
        <v>174</v>
      </c>
      <c r="L337" s="41"/>
      <c r="M337" s="182" t="s">
        <v>19</v>
      </c>
      <c r="N337" s="183" t="s">
        <v>43</v>
      </c>
      <c r="O337" s="66"/>
      <c r="P337" s="184">
        <f>O337*H337</f>
        <v>0</v>
      </c>
      <c r="Q337" s="184">
        <v>0.115</v>
      </c>
      <c r="R337" s="184">
        <f>Q337*H337</f>
        <v>0.20700000000000002</v>
      </c>
      <c r="S337" s="184">
        <v>0</v>
      </c>
      <c r="T337" s="184">
        <f>S337*H337</f>
        <v>0</v>
      </c>
      <c r="U337" s="185" t="s">
        <v>19</v>
      </c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6" t="s">
        <v>92</v>
      </c>
      <c r="AT337" s="186" t="s">
        <v>170</v>
      </c>
      <c r="AU337" s="186" t="s">
        <v>88</v>
      </c>
      <c r="AY337" s="19" t="s">
        <v>166</v>
      </c>
      <c r="BE337" s="187">
        <f>IF(N337="základní",J337,0)</f>
        <v>0</v>
      </c>
      <c r="BF337" s="187">
        <f>IF(N337="snížená",J337,0)</f>
        <v>0</v>
      </c>
      <c r="BG337" s="187">
        <f>IF(N337="zákl. přenesená",J337,0)</f>
        <v>0</v>
      </c>
      <c r="BH337" s="187">
        <f>IF(N337="sníž. přenesená",J337,0)</f>
        <v>0</v>
      </c>
      <c r="BI337" s="187">
        <f>IF(N337="nulová",J337,0)</f>
        <v>0</v>
      </c>
      <c r="BJ337" s="19" t="s">
        <v>77</v>
      </c>
      <c r="BK337" s="187">
        <f>ROUND(I337*H337,2)</f>
        <v>0</v>
      </c>
      <c r="BL337" s="19" t="s">
        <v>92</v>
      </c>
      <c r="BM337" s="186" t="s">
        <v>458</v>
      </c>
    </row>
    <row r="338" spans="1:65" s="2" customFormat="1" ht="19.5">
      <c r="A338" s="36"/>
      <c r="B338" s="37"/>
      <c r="C338" s="38"/>
      <c r="D338" s="188" t="s">
        <v>176</v>
      </c>
      <c r="E338" s="38"/>
      <c r="F338" s="189" t="s">
        <v>459</v>
      </c>
      <c r="G338" s="38"/>
      <c r="H338" s="38"/>
      <c r="I338" s="190"/>
      <c r="J338" s="38"/>
      <c r="K338" s="38"/>
      <c r="L338" s="41"/>
      <c r="M338" s="191"/>
      <c r="N338" s="192"/>
      <c r="O338" s="66"/>
      <c r="P338" s="66"/>
      <c r="Q338" s="66"/>
      <c r="R338" s="66"/>
      <c r="S338" s="66"/>
      <c r="T338" s="66"/>
      <c r="U338" s="67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176</v>
      </c>
      <c r="AU338" s="19" t="s">
        <v>88</v>
      </c>
    </row>
    <row r="339" spans="1:65" s="2" customFormat="1" ht="11.25">
      <c r="A339" s="36"/>
      <c r="B339" s="37"/>
      <c r="C339" s="38"/>
      <c r="D339" s="193" t="s">
        <v>178</v>
      </c>
      <c r="E339" s="38"/>
      <c r="F339" s="194" t="s">
        <v>460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6"/>
      <c r="U339" s="67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178</v>
      </c>
      <c r="AU339" s="19" t="s">
        <v>88</v>
      </c>
    </row>
    <row r="340" spans="1:65" s="13" customFormat="1" ht="11.25">
      <c r="B340" s="195"/>
      <c r="C340" s="196"/>
      <c r="D340" s="188" t="s">
        <v>180</v>
      </c>
      <c r="E340" s="197" t="s">
        <v>19</v>
      </c>
      <c r="F340" s="198" t="s">
        <v>461</v>
      </c>
      <c r="G340" s="196"/>
      <c r="H340" s="199">
        <v>1.8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3"/>
      <c r="U340" s="204"/>
      <c r="AT340" s="205" t="s">
        <v>180</v>
      </c>
      <c r="AU340" s="205" t="s">
        <v>88</v>
      </c>
      <c r="AV340" s="13" t="s">
        <v>81</v>
      </c>
      <c r="AW340" s="13" t="s">
        <v>34</v>
      </c>
      <c r="AX340" s="13" t="s">
        <v>77</v>
      </c>
      <c r="AY340" s="205" t="s">
        <v>166</v>
      </c>
    </row>
    <row r="341" spans="1:65" s="2" customFormat="1" ht="21.75" customHeight="1">
      <c r="A341" s="36"/>
      <c r="B341" s="37"/>
      <c r="C341" s="175" t="s">
        <v>462</v>
      </c>
      <c r="D341" s="175" t="s">
        <v>170</v>
      </c>
      <c r="E341" s="176" t="s">
        <v>463</v>
      </c>
      <c r="F341" s="177" t="s">
        <v>464</v>
      </c>
      <c r="G341" s="178" t="s">
        <v>173</v>
      </c>
      <c r="H341" s="179">
        <v>1.8</v>
      </c>
      <c r="I341" s="180"/>
      <c r="J341" s="181">
        <f>ROUND(I341*H341,2)</f>
        <v>0</v>
      </c>
      <c r="K341" s="177" t="s">
        <v>174</v>
      </c>
      <c r="L341" s="41"/>
      <c r="M341" s="182" t="s">
        <v>19</v>
      </c>
      <c r="N341" s="183" t="s">
        <v>43</v>
      </c>
      <c r="O341" s="66"/>
      <c r="P341" s="184">
        <f>O341*H341</f>
        <v>0</v>
      </c>
      <c r="Q341" s="184">
        <v>0</v>
      </c>
      <c r="R341" s="184">
        <f>Q341*H341</f>
        <v>0</v>
      </c>
      <c r="S341" s="184">
        <v>0</v>
      </c>
      <c r="T341" s="184">
        <f>S341*H341</f>
        <v>0</v>
      </c>
      <c r="U341" s="185" t="s">
        <v>19</v>
      </c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6" t="s">
        <v>92</v>
      </c>
      <c r="AT341" s="186" t="s">
        <v>170</v>
      </c>
      <c r="AU341" s="186" t="s">
        <v>88</v>
      </c>
      <c r="AY341" s="19" t="s">
        <v>166</v>
      </c>
      <c r="BE341" s="187">
        <f>IF(N341="základní",J341,0)</f>
        <v>0</v>
      </c>
      <c r="BF341" s="187">
        <f>IF(N341="snížená",J341,0)</f>
        <v>0</v>
      </c>
      <c r="BG341" s="187">
        <f>IF(N341="zákl. přenesená",J341,0)</f>
        <v>0</v>
      </c>
      <c r="BH341" s="187">
        <f>IF(N341="sníž. přenesená",J341,0)</f>
        <v>0</v>
      </c>
      <c r="BI341" s="187">
        <f>IF(N341="nulová",J341,0)</f>
        <v>0</v>
      </c>
      <c r="BJ341" s="19" t="s">
        <v>77</v>
      </c>
      <c r="BK341" s="187">
        <f>ROUND(I341*H341,2)</f>
        <v>0</v>
      </c>
      <c r="BL341" s="19" t="s">
        <v>92</v>
      </c>
      <c r="BM341" s="186" t="s">
        <v>465</v>
      </c>
    </row>
    <row r="342" spans="1:65" s="2" customFormat="1" ht="19.5">
      <c r="A342" s="36"/>
      <c r="B342" s="37"/>
      <c r="C342" s="38"/>
      <c r="D342" s="188" t="s">
        <v>176</v>
      </c>
      <c r="E342" s="38"/>
      <c r="F342" s="189" t="s">
        <v>466</v>
      </c>
      <c r="G342" s="38"/>
      <c r="H342" s="38"/>
      <c r="I342" s="190"/>
      <c r="J342" s="38"/>
      <c r="K342" s="38"/>
      <c r="L342" s="41"/>
      <c r="M342" s="191"/>
      <c r="N342" s="192"/>
      <c r="O342" s="66"/>
      <c r="P342" s="66"/>
      <c r="Q342" s="66"/>
      <c r="R342" s="66"/>
      <c r="S342" s="66"/>
      <c r="T342" s="66"/>
      <c r="U342" s="67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176</v>
      </c>
      <c r="AU342" s="19" t="s">
        <v>88</v>
      </c>
    </row>
    <row r="343" spans="1:65" s="2" customFormat="1" ht="11.25">
      <c r="A343" s="36"/>
      <c r="B343" s="37"/>
      <c r="C343" s="38"/>
      <c r="D343" s="193" t="s">
        <v>178</v>
      </c>
      <c r="E343" s="38"/>
      <c r="F343" s="194" t="s">
        <v>467</v>
      </c>
      <c r="G343" s="38"/>
      <c r="H343" s="38"/>
      <c r="I343" s="190"/>
      <c r="J343" s="38"/>
      <c r="K343" s="38"/>
      <c r="L343" s="41"/>
      <c r="M343" s="191"/>
      <c r="N343" s="192"/>
      <c r="O343" s="66"/>
      <c r="P343" s="66"/>
      <c r="Q343" s="66"/>
      <c r="R343" s="66"/>
      <c r="S343" s="66"/>
      <c r="T343" s="66"/>
      <c r="U343" s="67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178</v>
      </c>
      <c r="AU343" s="19" t="s">
        <v>88</v>
      </c>
    </row>
    <row r="344" spans="1:65" s="13" customFormat="1" ht="11.25">
      <c r="B344" s="195"/>
      <c r="C344" s="196"/>
      <c r="D344" s="188" t="s">
        <v>180</v>
      </c>
      <c r="E344" s="197" t="s">
        <v>19</v>
      </c>
      <c r="F344" s="198" t="s">
        <v>461</v>
      </c>
      <c r="G344" s="196"/>
      <c r="H344" s="199">
        <v>1.8</v>
      </c>
      <c r="I344" s="200"/>
      <c r="J344" s="196"/>
      <c r="K344" s="196"/>
      <c r="L344" s="201"/>
      <c r="M344" s="202"/>
      <c r="N344" s="203"/>
      <c r="O344" s="203"/>
      <c r="P344" s="203"/>
      <c r="Q344" s="203"/>
      <c r="R344" s="203"/>
      <c r="S344" s="203"/>
      <c r="T344" s="203"/>
      <c r="U344" s="204"/>
      <c r="AT344" s="205" t="s">
        <v>180</v>
      </c>
      <c r="AU344" s="205" t="s">
        <v>88</v>
      </c>
      <c r="AV344" s="13" t="s">
        <v>81</v>
      </c>
      <c r="AW344" s="13" t="s">
        <v>34</v>
      </c>
      <c r="AX344" s="13" t="s">
        <v>77</v>
      </c>
      <c r="AY344" s="205" t="s">
        <v>166</v>
      </c>
    </row>
    <row r="345" spans="1:65" s="2" customFormat="1" ht="24.2" customHeight="1">
      <c r="A345" s="36"/>
      <c r="B345" s="37"/>
      <c r="C345" s="175" t="s">
        <v>468</v>
      </c>
      <c r="D345" s="175" t="s">
        <v>170</v>
      </c>
      <c r="E345" s="176" t="s">
        <v>469</v>
      </c>
      <c r="F345" s="177" t="s">
        <v>470</v>
      </c>
      <c r="G345" s="178" t="s">
        <v>173</v>
      </c>
      <c r="H345" s="179">
        <v>1.8</v>
      </c>
      <c r="I345" s="180"/>
      <c r="J345" s="181">
        <f>ROUND(I345*H345,2)</f>
        <v>0</v>
      </c>
      <c r="K345" s="177" t="s">
        <v>174</v>
      </c>
      <c r="L345" s="41"/>
      <c r="M345" s="182" t="s">
        <v>19</v>
      </c>
      <c r="N345" s="183" t="s">
        <v>43</v>
      </c>
      <c r="O345" s="66"/>
      <c r="P345" s="184">
        <f>O345*H345</f>
        <v>0</v>
      </c>
      <c r="Q345" s="184">
        <v>0.11162</v>
      </c>
      <c r="R345" s="184">
        <f>Q345*H345</f>
        <v>0.20091600000000001</v>
      </c>
      <c r="S345" s="184">
        <v>0</v>
      </c>
      <c r="T345" s="184">
        <f>S345*H345</f>
        <v>0</v>
      </c>
      <c r="U345" s="185" t="s">
        <v>19</v>
      </c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6" t="s">
        <v>92</v>
      </c>
      <c r="AT345" s="186" t="s">
        <v>170</v>
      </c>
      <c r="AU345" s="186" t="s">
        <v>88</v>
      </c>
      <c r="AY345" s="19" t="s">
        <v>166</v>
      </c>
      <c r="BE345" s="187">
        <f>IF(N345="základní",J345,0)</f>
        <v>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19" t="s">
        <v>77</v>
      </c>
      <c r="BK345" s="187">
        <f>ROUND(I345*H345,2)</f>
        <v>0</v>
      </c>
      <c r="BL345" s="19" t="s">
        <v>92</v>
      </c>
      <c r="BM345" s="186" t="s">
        <v>471</v>
      </c>
    </row>
    <row r="346" spans="1:65" s="2" customFormat="1" ht="48.75">
      <c r="A346" s="36"/>
      <c r="B346" s="37"/>
      <c r="C346" s="38"/>
      <c r="D346" s="188" t="s">
        <v>176</v>
      </c>
      <c r="E346" s="38"/>
      <c r="F346" s="189" t="s">
        <v>472</v>
      </c>
      <c r="G346" s="38"/>
      <c r="H346" s="38"/>
      <c r="I346" s="190"/>
      <c r="J346" s="38"/>
      <c r="K346" s="38"/>
      <c r="L346" s="41"/>
      <c r="M346" s="191"/>
      <c r="N346" s="192"/>
      <c r="O346" s="66"/>
      <c r="P346" s="66"/>
      <c r="Q346" s="66"/>
      <c r="R346" s="66"/>
      <c r="S346" s="66"/>
      <c r="T346" s="66"/>
      <c r="U346" s="67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176</v>
      </c>
      <c r="AU346" s="19" t="s">
        <v>88</v>
      </c>
    </row>
    <row r="347" spans="1:65" s="2" customFormat="1" ht="11.25">
      <c r="A347" s="36"/>
      <c r="B347" s="37"/>
      <c r="C347" s="38"/>
      <c r="D347" s="193" t="s">
        <v>178</v>
      </c>
      <c r="E347" s="38"/>
      <c r="F347" s="194" t="s">
        <v>473</v>
      </c>
      <c r="G347" s="38"/>
      <c r="H347" s="38"/>
      <c r="I347" s="190"/>
      <c r="J347" s="38"/>
      <c r="K347" s="38"/>
      <c r="L347" s="41"/>
      <c r="M347" s="191"/>
      <c r="N347" s="192"/>
      <c r="O347" s="66"/>
      <c r="P347" s="66"/>
      <c r="Q347" s="66"/>
      <c r="R347" s="66"/>
      <c r="S347" s="66"/>
      <c r="T347" s="66"/>
      <c r="U347" s="67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178</v>
      </c>
      <c r="AU347" s="19" t="s">
        <v>88</v>
      </c>
    </row>
    <row r="348" spans="1:65" s="13" customFormat="1" ht="11.25">
      <c r="B348" s="195"/>
      <c r="C348" s="196"/>
      <c r="D348" s="188" t="s">
        <v>180</v>
      </c>
      <c r="E348" s="197" t="s">
        <v>19</v>
      </c>
      <c r="F348" s="198" t="s">
        <v>190</v>
      </c>
      <c r="G348" s="196"/>
      <c r="H348" s="199">
        <v>0.9</v>
      </c>
      <c r="I348" s="200"/>
      <c r="J348" s="196"/>
      <c r="K348" s="196"/>
      <c r="L348" s="201"/>
      <c r="M348" s="202"/>
      <c r="N348" s="203"/>
      <c r="O348" s="203"/>
      <c r="P348" s="203"/>
      <c r="Q348" s="203"/>
      <c r="R348" s="203"/>
      <c r="S348" s="203"/>
      <c r="T348" s="203"/>
      <c r="U348" s="204"/>
      <c r="AT348" s="205" t="s">
        <v>180</v>
      </c>
      <c r="AU348" s="205" t="s">
        <v>88</v>
      </c>
      <c r="AV348" s="13" t="s">
        <v>81</v>
      </c>
      <c r="AW348" s="13" t="s">
        <v>34</v>
      </c>
      <c r="AX348" s="13" t="s">
        <v>72</v>
      </c>
      <c r="AY348" s="205" t="s">
        <v>166</v>
      </c>
    </row>
    <row r="349" spans="1:65" s="13" customFormat="1" ht="11.25">
      <c r="B349" s="195"/>
      <c r="C349" s="196"/>
      <c r="D349" s="188" t="s">
        <v>180</v>
      </c>
      <c r="E349" s="197" t="s">
        <v>19</v>
      </c>
      <c r="F349" s="198" t="s">
        <v>191</v>
      </c>
      <c r="G349" s="196"/>
      <c r="H349" s="199">
        <v>0.9</v>
      </c>
      <c r="I349" s="200"/>
      <c r="J349" s="196"/>
      <c r="K349" s="196"/>
      <c r="L349" s="201"/>
      <c r="M349" s="202"/>
      <c r="N349" s="203"/>
      <c r="O349" s="203"/>
      <c r="P349" s="203"/>
      <c r="Q349" s="203"/>
      <c r="R349" s="203"/>
      <c r="S349" s="203"/>
      <c r="T349" s="203"/>
      <c r="U349" s="204"/>
      <c r="AT349" s="205" t="s">
        <v>180</v>
      </c>
      <c r="AU349" s="205" t="s">
        <v>88</v>
      </c>
      <c r="AV349" s="13" t="s">
        <v>81</v>
      </c>
      <c r="AW349" s="13" t="s">
        <v>34</v>
      </c>
      <c r="AX349" s="13" t="s">
        <v>72</v>
      </c>
      <c r="AY349" s="205" t="s">
        <v>166</v>
      </c>
    </row>
    <row r="350" spans="1:65" s="14" customFormat="1" ht="11.25">
      <c r="B350" s="206"/>
      <c r="C350" s="207"/>
      <c r="D350" s="188" t="s">
        <v>180</v>
      </c>
      <c r="E350" s="208" t="s">
        <v>19</v>
      </c>
      <c r="F350" s="209" t="s">
        <v>184</v>
      </c>
      <c r="G350" s="207"/>
      <c r="H350" s="210">
        <v>1.8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4"/>
      <c r="U350" s="215"/>
      <c r="AT350" s="216" t="s">
        <v>180</v>
      </c>
      <c r="AU350" s="216" t="s">
        <v>88</v>
      </c>
      <c r="AV350" s="14" t="s">
        <v>92</v>
      </c>
      <c r="AW350" s="14" t="s">
        <v>34</v>
      </c>
      <c r="AX350" s="14" t="s">
        <v>77</v>
      </c>
      <c r="AY350" s="216" t="s">
        <v>166</v>
      </c>
    </row>
    <row r="351" spans="1:65" s="12" customFormat="1" ht="22.9" customHeight="1">
      <c r="B351" s="159"/>
      <c r="C351" s="160"/>
      <c r="D351" s="161" t="s">
        <v>71</v>
      </c>
      <c r="E351" s="173" t="s">
        <v>213</v>
      </c>
      <c r="F351" s="173" t="s">
        <v>474</v>
      </c>
      <c r="G351" s="160"/>
      <c r="H351" s="160"/>
      <c r="I351" s="163"/>
      <c r="J351" s="174">
        <f>BK351</f>
        <v>0</v>
      </c>
      <c r="K351" s="160"/>
      <c r="L351" s="165"/>
      <c r="M351" s="166"/>
      <c r="N351" s="167"/>
      <c r="O351" s="167"/>
      <c r="P351" s="168">
        <f>P352</f>
        <v>0</v>
      </c>
      <c r="Q351" s="167"/>
      <c r="R351" s="168">
        <f>R352</f>
        <v>9.0000000000000006E-5</v>
      </c>
      <c r="S351" s="167"/>
      <c r="T351" s="168">
        <f>T352</f>
        <v>2.7E-4</v>
      </c>
      <c r="U351" s="169"/>
      <c r="AR351" s="170" t="s">
        <v>77</v>
      </c>
      <c r="AT351" s="171" t="s">
        <v>71</v>
      </c>
      <c r="AU351" s="171" t="s">
        <v>77</v>
      </c>
      <c r="AY351" s="170" t="s">
        <v>166</v>
      </c>
      <c r="BK351" s="172">
        <f>BK352</f>
        <v>0</v>
      </c>
    </row>
    <row r="352" spans="1:65" s="12" customFormat="1" ht="20.85" customHeight="1">
      <c r="B352" s="159"/>
      <c r="C352" s="160"/>
      <c r="D352" s="161" t="s">
        <v>71</v>
      </c>
      <c r="E352" s="173" t="s">
        <v>115</v>
      </c>
      <c r="F352" s="173" t="s">
        <v>475</v>
      </c>
      <c r="G352" s="160"/>
      <c r="H352" s="160"/>
      <c r="I352" s="163"/>
      <c r="J352" s="174">
        <f>BK352</f>
        <v>0</v>
      </c>
      <c r="K352" s="160"/>
      <c r="L352" s="165"/>
      <c r="M352" s="166"/>
      <c r="N352" s="167"/>
      <c r="O352" s="167"/>
      <c r="P352" s="168">
        <f>SUM(P353:P358)</f>
        <v>0</v>
      </c>
      <c r="Q352" s="167"/>
      <c r="R352" s="168">
        <f>SUM(R353:R358)</f>
        <v>9.0000000000000006E-5</v>
      </c>
      <c r="S352" s="167"/>
      <c r="T352" s="168">
        <f>SUM(T353:T358)</f>
        <v>2.7E-4</v>
      </c>
      <c r="U352" s="169"/>
      <c r="AR352" s="170" t="s">
        <v>77</v>
      </c>
      <c r="AT352" s="171" t="s">
        <v>71</v>
      </c>
      <c r="AU352" s="171" t="s">
        <v>81</v>
      </c>
      <c r="AY352" s="170" t="s">
        <v>166</v>
      </c>
      <c r="BK352" s="172">
        <f>SUM(BK353:BK358)</f>
        <v>0</v>
      </c>
    </row>
    <row r="353" spans="1:65" s="2" customFormat="1" ht="16.5" customHeight="1">
      <c r="A353" s="36"/>
      <c r="B353" s="37"/>
      <c r="C353" s="175" t="s">
        <v>476</v>
      </c>
      <c r="D353" s="175" t="s">
        <v>170</v>
      </c>
      <c r="E353" s="176" t="s">
        <v>477</v>
      </c>
      <c r="F353" s="177" t="s">
        <v>478</v>
      </c>
      <c r="G353" s="178" t="s">
        <v>173</v>
      </c>
      <c r="H353" s="179">
        <v>4.5</v>
      </c>
      <c r="I353" s="180"/>
      <c r="J353" s="181">
        <f>ROUND(I353*H353,2)</f>
        <v>0</v>
      </c>
      <c r="K353" s="177" t="s">
        <v>174</v>
      </c>
      <c r="L353" s="41"/>
      <c r="M353" s="182" t="s">
        <v>19</v>
      </c>
      <c r="N353" s="183" t="s">
        <v>43</v>
      </c>
      <c r="O353" s="66"/>
      <c r="P353" s="184">
        <f>O353*H353</f>
        <v>0</v>
      </c>
      <c r="Q353" s="184">
        <v>2.0000000000000002E-5</v>
      </c>
      <c r="R353" s="184">
        <f>Q353*H353</f>
        <v>9.0000000000000006E-5</v>
      </c>
      <c r="S353" s="184">
        <v>6.0000000000000002E-5</v>
      </c>
      <c r="T353" s="184">
        <f>S353*H353</f>
        <v>2.7E-4</v>
      </c>
      <c r="U353" s="185" t="s">
        <v>19</v>
      </c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92</v>
      </c>
      <c r="AT353" s="186" t="s">
        <v>170</v>
      </c>
      <c r="AU353" s="186" t="s">
        <v>88</v>
      </c>
      <c r="AY353" s="19" t="s">
        <v>166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77</v>
      </c>
      <c r="BK353" s="187">
        <f>ROUND(I353*H353,2)</f>
        <v>0</v>
      </c>
      <c r="BL353" s="19" t="s">
        <v>92</v>
      </c>
      <c r="BM353" s="186" t="s">
        <v>479</v>
      </c>
    </row>
    <row r="354" spans="1:65" s="2" customFormat="1" ht="19.5">
      <c r="A354" s="36"/>
      <c r="B354" s="37"/>
      <c r="C354" s="38"/>
      <c r="D354" s="188" t="s">
        <v>176</v>
      </c>
      <c r="E354" s="38"/>
      <c r="F354" s="189" t="s">
        <v>480</v>
      </c>
      <c r="G354" s="38"/>
      <c r="H354" s="38"/>
      <c r="I354" s="190"/>
      <c r="J354" s="38"/>
      <c r="K354" s="38"/>
      <c r="L354" s="41"/>
      <c r="M354" s="191"/>
      <c r="N354" s="192"/>
      <c r="O354" s="66"/>
      <c r="P354" s="66"/>
      <c r="Q354" s="66"/>
      <c r="R354" s="66"/>
      <c r="S354" s="66"/>
      <c r="T354" s="66"/>
      <c r="U354" s="67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176</v>
      </c>
      <c r="AU354" s="19" t="s">
        <v>88</v>
      </c>
    </row>
    <row r="355" spans="1:65" s="2" customFormat="1" ht="11.25">
      <c r="A355" s="36"/>
      <c r="B355" s="37"/>
      <c r="C355" s="38"/>
      <c r="D355" s="193" t="s">
        <v>178</v>
      </c>
      <c r="E355" s="38"/>
      <c r="F355" s="194" t="s">
        <v>481</v>
      </c>
      <c r="G355" s="38"/>
      <c r="H355" s="38"/>
      <c r="I355" s="190"/>
      <c r="J355" s="38"/>
      <c r="K355" s="38"/>
      <c r="L355" s="41"/>
      <c r="M355" s="191"/>
      <c r="N355" s="192"/>
      <c r="O355" s="66"/>
      <c r="P355" s="66"/>
      <c r="Q355" s="66"/>
      <c r="R355" s="66"/>
      <c r="S355" s="66"/>
      <c r="T355" s="66"/>
      <c r="U355" s="67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178</v>
      </c>
      <c r="AU355" s="19" t="s">
        <v>88</v>
      </c>
    </row>
    <row r="356" spans="1:65" s="13" customFormat="1" ht="11.25">
      <c r="B356" s="195"/>
      <c r="C356" s="196"/>
      <c r="D356" s="188" t="s">
        <v>180</v>
      </c>
      <c r="E356" s="197" t="s">
        <v>19</v>
      </c>
      <c r="F356" s="198" t="s">
        <v>482</v>
      </c>
      <c r="G356" s="196"/>
      <c r="H356" s="199">
        <v>2.7</v>
      </c>
      <c r="I356" s="200"/>
      <c r="J356" s="196"/>
      <c r="K356" s="196"/>
      <c r="L356" s="201"/>
      <c r="M356" s="202"/>
      <c r="N356" s="203"/>
      <c r="O356" s="203"/>
      <c r="P356" s="203"/>
      <c r="Q356" s="203"/>
      <c r="R356" s="203"/>
      <c r="S356" s="203"/>
      <c r="T356" s="203"/>
      <c r="U356" s="204"/>
      <c r="AT356" s="205" t="s">
        <v>180</v>
      </c>
      <c r="AU356" s="205" t="s">
        <v>88</v>
      </c>
      <c r="AV356" s="13" t="s">
        <v>81</v>
      </c>
      <c r="AW356" s="13" t="s">
        <v>34</v>
      </c>
      <c r="AX356" s="13" t="s">
        <v>72</v>
      </c>
      <c r="AY356" s="205" t="s">
        <v>166</v>
      </c>
    </row>
    <row r="357" spans="1:65" s="13" customFormat="1" ht="11.25">
      <c r="B357" s="195"/>
      <c r="C357" s="196"/>
      <c r="D357" s="188" t="s">
        <v>180</v>
      </c>
      <c r="E357" s="197" t="s">
        <v>19</v>
      </c>
      <c r="F357" s="198" t="s">
        <v>483</v>
      </c>
      <c r="G357" s="196"/>
      <c r="H357" s="199">
        <v>1.8</v>
      </c>
      <c r="I357" s="200"/>
      <c r="J357" s="196"/>
      <c r="K357" s="196"/>
      <c r="L357" s="201"/>
      <c r="M357" s="202"/>
      <c r="N357" s="203"/>
      <c r="O357" s="203"/>
      <c r="P357" s="203"/>
      <c r="Q357" s="203"/>
      <c r="R357" s="203"/>
      <c r="S357" s="203"/>
      <c r="T357" s="203"/>
      <c r="U357" s="204"/>
      <c r="AT357" s="205" t="s">
        <v>180</v>
      </c>
      <c r="AU357" s="205" t="s">
        <v>88</v>
      </c>
      <c r="AV357" s="13" t="s">
        <v>81</v>
      </c>
      <c r="AW357" s="13" t="s">
        <v>34</v>
      </c>
      <c r="AX357" s="13" t="s">
        <v>72</v>
      </c>
      <c r="AY357" s="205" t="s">
        <v>166</v>
      </c>
    </row>
    <row r="358" spans="1:65" s="14" customFormat="1" ht="11.25">
      <c r="B358" s="206"/>
      <c r="C358" s="207"/>
      <c r="D358" s="188" t="s">
        <v>180</v>
      </c>
      <c r="E358" s="208" t="s">
        <v>19</v>
      </c>
      <c r="F358" s="209" t="s">
        <v>184</v>
      </c>
      <c r="G358" s="207"/>
      <c r="H358" s="210">
        <v>4.5</v>
      </c>
      <c r="I358" s="211"/>
      <c r="J358" s="207"/>
      <c r="K358" s="207"/>
      <c r="L358" s="212"/>
      <c r="M358" s="213"/>
      <c r="N358" s="214"/>
      <c r="O358" s="214"/>
      <c r="P358" s="214"/>
      <c r="Q358" s="214"/>
      <c r="R358" s="214"/>
      <c r="S358" s="214"/>
      <c r="T358" s="214"/>
      <c r="U358" s="215"/>
      <c r="AT358" s="216" t="s">
        <v>180</v>
      </c>
      <c r="AU358" s="216" t="s">
        <v>88</v>
      </c>
      <c r="AV358" s="14" t="s">
        <v>92</v>
      </c>
      <c r="AW358" s="14" t="s">
        <v>34</v>
      </c>
      <c r="AX358" s="14" t="s">
        <v>77</v>
      </c>
      <c r="AY358" s="216" t="s">
        <v>166</v>
      </c>
    </row>
    <row r="359" spans="1:65" s="12" customFormat="1" ht="22.9" customHeight="1">
      <c r="B359" s="159"/>
      <c r="C359" s="160"/>
      <c r="D359" s="161" t="s">
        <v>71</v>
      </c>
      <c r="E359" s="173" t="s">
        <v>238</v>
      </c>
      <c r="F359" s="173" t="s">
        <v>484</v>
      </c>
      <c r="G359" s="160"/>
      <c r="H359" s="160"/>
      <c r="I359" s="163"/>
      <c r="J359" s="174">
        <f>BK359</f>
        <v>0</v>
      </c>
      <c r="K359" s="160"/>
      <c r="L359" s="165"/>
      <c r="M359" s="166"/>
      <c r="N359" s="167"/>
      <c r="O359" s="167"/>
      <c r="P359" s="168">
        <f>P360+P374+P389+P406+P425+P454</f>
        <v>0</v>
      </c>
      <c r="Q359" s="167"/>
      <c r="R359" s="168">
        <f>R360+R374+R389+R406+R425+R454</f>
        <v>5.6017399999999992E-3</v>
      </c>
      <c r="S359" s="167"/>
      <c r="T359" s="168">
        <f>T360+T374+T389+T406+T425+T454</f>
        <v>13.015152</v>
      </c>
      <c r="U359" s="169"/>
      <c r="AR359" s="170" t="s">
        <v>77</v>
      </c>
      <c r="AT359" s="171" t="s">
        <v>71</v>
      </c>
      <c r="AU359" s="171" t="s">
        <v>77</v>
      </c>
      <c r="AY359" s="170" t="s">
        <v>166</v>
      </c>
      <c r="BK359" s="172">
        <f>BK360+BK374+BK389+BK406+BK425+BK454</f>
        <v>0</v>
      </c>
    </row>
    <row r="360" spans="1:65" s="12" customFormat="1" ht="20.85" customHeight="1">
      <c r="B360" s="159"/>
      <c r="C360" s="160"/>
      <c r="D360" s="161" t="s">
        <v>71</v>
      </c>
      <c r="E360" s="173" t="s">
        <v>485</v>
      </c>
      <c r="F360" s="173" t="s">
        <v>486</v>
      </c>
      <c r="G360" s="160"/>
      <c r="H360" s="160"/>
      <c r="I360" s="163"/>
      <c r="J360" s="174">
        <f>BK360</f>
        <v>0</v>
      </c>
      <c r="K360" s="160"/>
      <c r="L360" s="165"/>
      <c r="M360" s="166"/>
      <c r="N360" s="167"/>
      <c r="O360" s="167"/>
      <c r="P360" s="168">
        <f>SUM(P361:P373)</f>
        <v>0</v>
      </c>
      <c r="Q360" s="167"/>
      <c r="R360" s="168">
        <f>SUM(R361:R373)</f>
        <v>6.1740000000000002E-5</v>
      </c>
      <c r="S360" s="167"/>
      <c r="T360" s="168">
        <f>SUM(T361:T373)</f>
        <v>0</v>
      </c>
      <c r="U360" s="169"/>
      <c r="AR360" s="170" t="s">
        <v>77</v>
      </c>
      <c r="AT360" s="171" t="s">
        <v>71</v>
      </c>
      <c r="AU360" s="171" t="s">
        <v>81</v>
      </c>
      <c r="AY360" s="170" t="s">
        <v>166</v>
      </c>
      <c r="BK360" s="172">
        <f>SUM(BK361:BK373)</f>
        <v>0</v>
      </c>
    </row>
    <row r="361" spans="1:65" s="2" customFormat="1" ht="24.2" customHeight="1">
      <c r="A361" s="36"/>
      <c r="B361" s="37"/>
      <c r="C361" s="175" t="s">
        <v>487</v>
      </c>
      <c r="D361" s="175" t="s">
        <v>170</v>
      </c>
      <c r="E361" s="176" t="s">
        <v>488</v>
      </c>
      <c r="F361" s="177" t="s">
        <v>489</v>
      </c>
      <c r="G361" s="178" t="s">
        <v>199</v>
      </c>
      <c r="H361" s="179">
        <v>1.8</v>
      </c>
      <c r="I361" s="180"/>
      <c r="J361" s="181">
        <f>ROUND(I361*H361,2)</f>
        <v>0</v>
      </c>
      <c r="K361" s="177" t="s">
        <v>174</v>
      </c>
      <c r="L361" s="41"/>
      <c r="M361" s="182" t="s">
        <v>19</v>
      </c>
      <c r="N361" s="183" t="s">
        <v>43</v>
      </c>
      <c r="O361" s="66"/>
      <c r="P361" s="184">
        <f>O361*H361</f>
        <v>0</v>
      </c>
      <c r="Q361" s="184">
        <v>3.43E-5</v>
      </c>
      <c r="R361" s="184">
        <f>Q361*H361</f>
        <v>6.1740000000000002E-5</v>
      </c>
      <c r="S361" s="184">
        <v>0</v>
      </c>
      <c r="T361" s="184">
        <f>S361*H361</f>
        <v>0</v>
      </c>
      <c r="U361" s="185" t="s">
        <v>19</v>
      </c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6" t="s">
        <v>92</v>
      </c>
      <c r="AT361" s="186" t="s">
        <v>170</v>
      </c>
      <c r="AU361" s="186" t="s">
        <v>88</v>
      </c>
      <c r="AY361" s="19" t="s">
        <v>166</v>
      </c>
      <c r="BE361" s="187">
        <f>IF(N361="základní",J361,0)</f>
        <v>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19" t="s">
        <v>77</v>
      </c>
      <c r="BK361" s="187">
        <f>ROUND(I361*H361,2)</f>
        <v>0</v>
      </c>
      <c r="BL361" s="19" t="s">
        <v>92</v>
      </c>
      <c r="BM361" s="186" t="s">
        <v>490</v>
      </c>
    </row>
    <row r="362" spans="1:65" s="2" customFormat="1" ht="19.5">
      <c r="A362" s="36"/>
      <c r="B362" s="37"/>
      <c r="C362" s="38"/>
      <c r="D362" s="188" t="s">
        <v>176</v>
      </c>
      <c r="E362" s="38"/>
      <c r="F362" s="189" t="s">
        <v>491</v>
      </c>
      <c r="G362" s="38"/>
      <c r="H362" s="38"/>
      <c r="I362" s="190"/>
      <c r="J362" s="38"/>
      <c r="K362" s="38"/>
      <c r="L362" s="41"/>
      <c r="M362" s="191"/>
      <c r="N362" s="192"/>
      <c r="O362" s="66"/>
      <c r="P362" s="66"/>
      <c r="Q362" s="66"/>
      <c r="R362" s="66"/>
      <c r="S362" s="66"/>
      <c r="T362" s="66"/>
      <c r="U362" s="67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176</v>
      </c>
      <c r="AU362" s="19" t="s">
        <v>88</v>
      </c>
    </row>
    <row r="363" spans="1:65" s="2" customFormat="1" ht="11.25">
      <c r="A363" s="36"/>
      <c r="B363" s="37"/>
      <c r="C363" s="38"/>
      <c r="D363" s="193" t="s">
        <v>178</v>
      </c>
      <c r="E363" s="38"/>
      <c r="F363" s="194" t="s">
        <v>492</v>
      </c>
      <c r="G363" s="38"/>
      <c r="H363" s="38"/>
      <c r="I363" s="190"/>
      <c r="J363" s="38"/>
      <c r="K363" s="38"/>
      <c r="L363" s="41"/>
      <c r="M363" s="191"/>
      <c r="N363" s="192"/>
      <c r="O363" s="66"/>
      <c r="P363" s="66"/>
      <c r="Q363" s="66"/>
      <c r="R363" s="66"/>
      <c r="S363" s="66"/>
      <c r="T363" s="66"/>
      <c r="U363" s="67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9" t="s">
        <v>178</v>
      </c>
      <c r="AU363" s="19" t="s">
        <v>88</v>
      </c>
    </row>
    <row r="364" spans="1:65" s="13" customFormat="1" ht="11.25">
      <c r="B364" s="195"/>
      <c r="C364" s="196"/>
      <c r="D364" s="188" t="s">
        <v>180</v>
      </c>
      <c r="E364" s="197" t="s">
        <v>19</v>
      </c>
      <c r="F364" s="198" t="s">
        <v>461</v>
      </c>
      <c r="G364" s="196"/>
      <c r="H364" s="199">
        <v>1.8</v>
      </c>
      <c r="I364" s="200"/>
      <c r="J364" s="196"/>
      <c r="K364" s="196"/>
      <c r="L364" s="201"/>
      <c r="M364" s="202"/>
      <c r="N364" s="203"/>
      <c r="O364" s="203"/>
      <c r="P364" s="203"/>
      <c r="Q364" s="203"/>
      <c r="R364" s="203"/>
      <c r="S364" s="203"/>
      <c r="T364" s="203"/>
      <c r="U364" s="204"/>
      <c r="AT364" s="205" t="s">
        <v>180</v>
      </c>
      <c r="AU364" s="205" t="s">
        <v>88</v>
      </c>
      <c r="AV364" s="13" t="s">
        <v>81</v>
      </c>
      <c r="AW364" s="13" t="s">
        <v>34</v>
      </c>
      <c r="AX364" s="13" t="s">
        <v>72</v>
      </c>
      <c r="AY364" s="205" t="s">
        <v>166</v>
      </c>
    </row>
    <row r="365" spans="1:65" s="2" customFormat="1" ht="24.2" customHeight="1">
      <c r="A365" s="36"/>
      <c r="B365" s="37"/>
      <c r="C365" s="175" t="s">
        <v>493</v>
      </c>
      <c r="D365" s="175" t="s">
        <v>170</v>
      </c>
      <c r="E365" s="176" t="s">
        <v>494</v>
      </c>
      <c r="F365" s="177" t="s">
        <v>495</v>
      </c>
      <c r="G365" s="178" t="s">
        <v>224</v>
      </c>
      <c r="H365" s="179">
        <v>0.27100000000000002</v>
      </c>
      <c r="I365" s="180"/>
      <c r="J365" s="181">
        <f>ROUND(I365*H365,2)</f>
        <v>0</v>
      </c>
      <c r="K365" s="177" t="s">
        <v>174</v>
      </c>
      <c r="L365" s="41"/>
      <c r="M365" s="182" t="s">
        <v>19</v>
      </c>
      <c r="N365" s="183" t="s">
        <v>43</v>
      </c>
      <c r="O365" s="66"/>
      <c r="P365" s="184">
        <f>O365*H365</f>
        <v>0</v>
      </c>
      <c r="Q365" s="184">
        <v>0</v>
      </c>
      <c r="R365" s="184">
        <f>Q365*H365</f>
        <v>0</v>
      </c>
      <c r="S365" s="184">
        <v>0</v>
      </c>
      <c r="T365" s="184">
        <f>S365*H365</f>
        <v>0</v>
      </c>
      <c r="U365" s="185" t="s">
        <v>19</v>
      </c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6" t="s">
        <v>92</v>
      </c>
      <c r="AT365" s="186" t="s">
        <v>170</v>
      </c>
      <c r="AU365" s="186" t="s">
        <v>88</v>
      </c>
      <c r="AY365" s="19" t="s">
        <v>166</v>
      </c>
      <c r="BE365" s="187">
        <f>IF(N365="základní",J365,0)</f>
        <v>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19" t="s">
        <v>77</v>
      </c>
      <c r="BK365" s="187">
        <f>ROUND(I365*H365,2)</f>
        <v>0</v>
      </c>
      <c r="BL365" s="19" t="s">
        <v>92</v>
      </c>
      <c r="BM365" s="186" t="s">
        <v>496</v>
      </c>
    </row>
    <row r="366" spans="1:65" s="2" customFormat="1" ht="19.5">
      <c r="A366" s="36"/>
      <c r="B366" s="37"/>
      <c r="C366" s="38"/>
      <c r="D366" s="188" t="s">
        <v>176</v>
      </c>
      <c r="E366" s="38"/>
      <c r="F366" s="189" t="s">
        <v>497</v>
      </c>
      <c r="G366" s="38"/>
      <c r="H366" s="38"/>
      <c r="I366" s="190"/>
      <c r="J366" s="38"/>
      <c r="K366" s="38"/>
      <c r="L366" s="41"/>
      <c r="M366" s="191"/>
      <c r="N366" s="192"/>
      <c r="O366" s="66"/>
      <c r="P366" s="66"/>
      <c r="Q366" s="66"/>
      <c r="R366" s="66"/>
      <c r="S366" s="66"/>
      <c r="T366" s="66"/>
      <c r="U366" s="67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176</v>
      </c>
      <c r="AU366" s="19" t="s">
        <v>88</v>
      </c>
    </row>
    <row r="367" spans="1:65" s="2" customFormat="1" ht="11.25">
      <c r="A367" s="36"/>
      <c r="B367" s="37"/>
      <c r="C367" s="38"/>
      <c r="D367" s="193" t="s">
        <v>178</v>
      </c>
      <c r="E367" s="38"/>
      <c r="F367" s="194" t="s">
        <v>498</v>
      </c>
      <c r="G367" s="38"/>
      <c r="H367" s="38"/>
      <c r="I367" s="190"/>
      <c r="J367" s="38"/>
      <c r="K367" s="38"/>
      <c r="L367" s="41"/>
      <c r="M367" s="191"/>
      <c r="N367" s="192"/>
      <c r="O367" s="66"/>
      <c r="P367" s="66"/>
      <c r="Q367" s="66"/>
      <c r="R367" s="66"/>
      <c r="S367" s="66"/>
      <c r="T367" s="66"/>
      <c r="U367" s="67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178</v>
      </c>
      <c r="AU367" s="19" t="s">
        <v>88</v>
      </c>
    </row>
    <row r="368" spans="1:65" s="15" customFormat="1" ht="11.25">
      <c r="B368" s="217"/>
      <c r="C368" s="218"/>
      <c r="D368" s="188" t="s">
        <v>180</v>
      </c>
      <c r="E368" s="219" t="s">
        <v>19</v>
      </c>
      <c r="F368" s="220" t="s">
        <v>499</v>
      </c>
      <c r="G368" s="218"/>
      <c r="H368" s="219" t="s">
        <v>19</v>
      </c>
      <c r="I368" s="221"/>
      <c r="J368" s="218"/>
      <c r="K368" s="218"/>
      <c r="L368" s="222"/>
      <c r="M368" s="223"/>
      <c r="N368" s="224"/>
      <c r="O368" s="224"/>
      <c r="P368" s="224"/>
      <c r="Q368" s="224"/>
      <c r="R368" s="224"/>
      <c r="S368" s="224"/>
      <c r="T368" s="224"/>
      <c r="U368" s="225"/>
      <c r="AT368" s="226" t="s">
        <v>180</v>
      </c>
      <c r="AU368" s="226" t="s">
        <v>88</v>
      </c>
      <c r="AV368" s="15" t="s">
        <v>77</v>
      </c>
      <c r="AW368" s="15" t="s">
        <v>34</v>
      </c>
      <c r="AX368" s="15" t="s">
        <v>72</v>
      </c>
      <c r="AY368" s="226" t="s">
        <v>166</v>
      </c>
    </row>
    <row r="369" spans="1:65" s="13" customFormat="1" ht="11.25">
      <c r="B369" s="195"/>
      <c r="C369" s="196"/>
      <c r="D369" s="188" t="s">
        <v>180</v>
      </c>
      <c r="E369" s="197" t="s">
        <v>19</v>
      </c>
      <c r="F369" s="198" t="s">
        <v>500</v>
      </c>
      <c r="G369" s="196"/>
      <c r="H369" s="199">
        <v>0.17699999999999999</v>
      </c>
      <c r="I369" s="200"/>
      <c r="J369" s="196"/>
      <c r="K369" s="196"/>
      <c r="L369" s="201"/>
      <c r="M369" s="202"/>
      <c r="N369" s="203"/>
      <c r="O369" s="203"/>
      <c r="P369" s="203"/>
      <c r="Q369" s="203"/>
      <c r="R369" s="203"/>
      <c r="S369" s="203"/>
      <c r="T369" s="203"/>
      <c r="U369" s="204"/>
      <c r="AT369" s="205" t="s">
        <v>180</v>
      </c>
      <c r="AU369" s="205" t="s">
        <v>88</v>
      </c>
      <c r="AV369" s="13" t="s">
        <v>81</v>
      </c>
      <c r="AW369" s="13" t="s">
        <v>34</v>
      </c>
      <c r="AX369" s="13" t="s">
        <v>72</v>
      </c>
      <c r="AY369" s="205" t="s">
        <v>166</v>
      </c>
    </row>
    <row r="370" spans="1:65" s="13" customFormat="1" ht="11.25">
      <c r="B370" s="195"/>
      <c r="C370" s="196"/>
      <c r="D370" s="188" t="s">
        <v>180</v>
      </c>
      <c r="E370" s="197" t="s">
        <v>19</v>
      </c>
      <c r="F370" s="198" t="s">
        <v>501</v>
      </c>
      <c r="G370" s="196"/>
      <c r="H370" s="199">
        <v>1.4E-2</v>
      </c>
      <c r="I370" s="200"/>
      <c r="J370" s="196"/>
      <c r="K370" s="196"/>
      <c r="L370" s="201"/>
      <c r="M370" s="202"/>
      <c r="N370" s="203"/>
      <c r="O370" s="203"/>
      <c r="P370" s="203"/>
      <c r="Q370" s="203"/>
      <c r="R370" s="203"/>
      <c r="S370" s="203"/>
      <c r="T370" s="203"/>
      <c r="U370" s="204"/>
      <c r="AT370" s="205" t="s">
        <v>180</v>
      </c>
      <c r="AU370" s="205" t="s">
        <v>88</v>
      </c>
      <c r="AV370" s="13" t="s">
        <v>81</v>
      </c>
      <c r="AW370" s="13" t="s">
        <v>34</v>
      </c>
      <c r="AX370" s="13" t="s">
        <v>72</v>
      </c>
      <c r="AY370" s="205" t="s">
        <v>166</v>
      </c>
    </row>
    <row r="371" spans="1:65" s="15" customFormat="1" ht="11.25">
      <c r="B371" s="217"/>
      <c r="C371" s="218"/>
      <c r="D371" s="188" t="s">
        <v>180</v>
      </c>
      <c r="E371" s="219" t="s">
        <v>19</v>
      </c>
      <c r="F371" s="220" t="s">
        <v>502</v>
      </c>
      <c r="G371" s="218"/>
      <c r="H371" s="219" t="s">
        <v>19</v>
      </c>
      <c r="I371" s="221"/>
      <c r="J371" s="218"/>
      <c r="K371" s="218"/>
      <c r="L371" s="222"/>
      <c r="M371" s="223"/>
      <c r="N371" s="224"/>
      <c r="O371" s="224"/>
      <c r="P371" s="224"/>
      <c r="Q371" s="224"/>
      <c r="R371" s="224"/>
      <c r="S371" s="224"/>
      <c r="T371" s="224"/>
      <c r="U371" s="225"/>
      <c r="AT371" s="226" t="s">
        <v>180</v>
      </c>
      <c r="AU371" s="226" t="s">
        <v>88</v>
      </c>
      <c r="AV371" s="15" t="s">
        <v>77</v>
      </c>
      <c r="AW371" s="15" t="s">
        <v>34</v>
      </c>
      <c r="AX371" s="15" t="s">
        <v>72</v>
      </c>
      <c r="AY371" s="226" t="s">
        <v>166</v>
      </c>
    </row>
    <row r="372" spans="1:65" s="13" customFormat="1" ht="11.25">
      <c r="B372" s="195"/>
      <c r="C372" s="196"/>
      <c r="D372" s="188" t="s">
        <v>180</v>
      </c>
      <c r="E372" s="197" t="s">
        <v>19</v>
      </c>
      <c r="F372" s="198" t="s">
        <v>503</v>
      </c>
      <c r="G372" s="196"/>
      <c r="H372" s="199">
        <v>0.08</v>
      </c>
      <c r="I372" s="200"/>
      <c r="J372" s="196"/>
      <c r="K372" s="196"/>
      <c r="L372" s="201"/>
      <c r="M372" s="202"/>
      <c r="N372" s="203"/>
      <c r="O372" s="203"/>
      <c r="P372" s="203"/>
      <c r="Q372" s="203"/>
      <c r="R372" s="203"/>
      <c r="S372" s="203"/>
      <c r="T372" s="203"/>
      <c r="U372" s="204"/>
      <c r="AT372" s="205" t="s">
        <v>180</v>
      </c>
      <c r="AU372" s="205" t="s">
        <v>88</v>
      </c>
      <c r="AV372" s="13" t="s">
        <v>81</v>
      </c>
      <c r="AW372" s="13" t="s">
        <v>34</v>
      </c>
      <c r="AX372" s="13" t="s">
        <v>72</v>
      </c>
      <c r="AY372" s="205" t="s">
        <v>166</v>
      </c>
    </row>
    <row r="373" spans="1:65" s="14" customFormat="1" ht="11.25">
      <c r="B373" s="206"/>
      <c r="C373" s="207"/>
      <c r="D373" s="188" t="s">
        <v>180</v>
      </c>
      <c r="E373" s="208" t="s">
        <v>19</v>
      </c>
      <c r="F373" s="209" t="s">
        <v>184</v>
      </c>
      <c r="G373" s="207"/>
      <c r="H373" s="210">
        <v>0.27100000000000002</v>
      </c>
      <c r="I373" s="211"/>
      <c r="J373" s="207"/>
      <c r="K373" s="207"/>
      <c r="L373" s="212"/>
      <c r="M373" s="213"/>
      <c r="N373" s="214"/>
      <c r="O373" s="214"/>
      <c r="P373" s="214"/>
      <c r="Q373" s="214"/>
      <c r="R373" s="214"/>
      <c r="S373" s="214"/>
      <c r="T373" s="214"/>
      <c r="U373" s="215"/>
      <c r="AT373" s="216" t="s">
        <v>180</v>
      </c>
      <c r="AU373" s="216" t="s">
        <v>88</v>
      </c>
      <c r="AV373" s="14" t="s">
        <v>92</v>
      </c>
      <c r="AW373" s="14" t="s">
        <v>34</v>
      </c>
      <c r="AX373" s="14" t="s">
        <v>77</v>
      </c>
      <c r="AY373" s="216" t="s">
        <v>166</v>
      </c>
    </row>
    <row r="374" spans="1:65" s="12" customFormat="1" ht="20.85" customHeight="1">
      <c r="B374" s="159"/>
      <c r="C374" s="160"/>
      <c r="D374" s="161" t="s">
        <v>71</v>
      </c>
      <c r="E374" s="173" t="s">
        <v>504</v>
      </c>
      <c r="F374" s="173" t="s">
        <v>505</v>
      </c>
      <c r="G374" s="160"/>
      <c r="H374" s="160"/>
      <c r="I374" s="163"/>
      <c r="J374" s="174">
        <f>BK374</f>
        <v>0</v>
      </c>
      <c r="K374" s="160"/>
      <c r="L374" s="165"/>
      <c r="M374" s="166"/>
      <c r="N374" s="167"/>
      <c r="O374" s="167"/>
      <c r="P374" s="168">
        <f>SUM(P375:P388)</f>
        <v>0</v>
      </c>
      <c r="Q374" s="167"/>
      <c r="R374" s="168">
        <f>SUM(R375:R388)</f>
        <v>5.0399999999999993E-3</v>
      </c>
      <c r="S374" s="167"/>
      <c r="T374" s="168">
        <f>SUM(T375:T388)</f>
        <v>0</v>
      </c>
      <c r="U374" s="169"/>
      <c r="AR374" s="170" t="s">
        <v>77</v>
      </c>
      <c r="AT374" s="171" t="s">
        <v>71</v>
      </c>
      <c r="AU374" s="171" t="s">
        <v>81</v>
      </c>
      <c r="AY374" s="170" t="s">
        <v>166</v>
      </c>
      <c r="BK374" s="172">
        <f>SUM(BK375:BK388)</f>
        <v>0</v>
      </c>
    </row>
    <row r="375" spans="1:65" s="2" customFormat="1" ht="16.5" customHeight="1">
      <c r="A375" s="36"/>
      <c r="B375" s="37"/>
      <c r="C375" s="175" t="s">
        <v>506</v>
      </c>
      <c r="D375" s="175" t="s">
        <v>170</v>
      </c>
      <c r="E375" s="176" t="s">
        <v>507</v>
      </c>
      <c r="F375" s="177" t="s">
        <v>508</v>
      </c>
      <c r="G375" s="178" t="s">
        <v>173</v>
      </c>
      <c r="H375" s="179">
        <v>4.5</v>
      </c>
      <c r="I375" s="180"/>
      <c r="J375" s="181">
        <f>ROUND(I375*H375,2)</f>
        <v>0</v>
      </c>
      <c r="K375" s="177" t="s">
        <v>174</v>
      </c>
      <c r="L375" s="41"/>
      <c r="M375" s="182" t="s">
        <v>19</v>
      </c>
      <c r="N375" s="183" t="s">
        <v>43</v>
      </c>
      <c r="O375" s="66"/>
      <c r="P375" s="184">
        <f>O375*H375</f>
        <v>0</v>
      </c>
      <c r="Q375" s="184">
        <v>0</v>
      </c>
      <c r="R375" s="184">
        <f>Q375*H375</f>
        <v>0</v>
      </c>
      <c r="S375" s="184">
        <v>0</v>
      </c>
      <c r="T375" s="184">
        <f>S375*H375</f>
        <v>0</v>
      </c>
      <c r="U375" s="185" t="s">
        <v>19</v>
      </c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6" t="s">
        <v>92</v>
      </c>
      <c r="AT375" s="186" t="s">
        <v>170</v>
      </c>
      <c r="AU375" s="186" t="s">
        <v>88</v>
      </c>
      <c r="AY375" s="19" t="s">
        <v>166</v>
      </c>
      <c r="BE375" s="187">
        <f>IF(N375="základní",J375,0)</f>
        <v>0</v>
      </c>
      <c r="BF375" s="187">
        <f>IF(N375="snížená",J375,0)</f>
        <v>0</v>
      </c>
      <c r="BG375" s="187">
        <f>IF(N375="zákl. přenesená",J375,0)</f>
        <v>0</v>
      </c>
      <c r="BH375" s="187">
        <f>IF(N375="sníž. přenesená",J375,0)</f>
        <v>0</v>
      </c>
      <c r="BI375" s="187">
        <f>IF(N375="nulová",J375,0)</f>
        <v>0</v>
      </c>
      <c r="BJ375" s="19" t="s">
        <v>77</v>
      </c>
      <c r="BK375" s="187">
        <f>ROUND(I375*H375,2)</f>
        <v>0</v>
      </c>
      <c r="BL375" s="19" t="s">
        <v>92</v>
      </c>
      <c r="BM375" s="186" t="s">
        <v>509</v>
      </c>
    </row>
    <row r="376" spans="1:65" s="2" customFormat="1" ht="19.5">
      <c r="A376" s="36"/>
      <c r="B376" s="37"/>
      <c r="C376" s="38"/>
      <c r="D376" s="188" t="s">
        <v>176</v>
      </c>
      <c r="E376" s="38"/>
      <c r="F376" s="189" t="s">
        <v>510</v>
      </c>
      <c r="G376" s="38"/>
      <c r="H376" s="38"/>
      <c r="I376" s="190"/>
      <c r="J376" s="38"/>
      <c r="K376" s="38"/>
      <c r="L376" s="41"/>
      <c r="M376" s="191"/>
      <c r="N376" s="192"/>
      <c r="O376" s="66"/>
      <c r="P376" s="66"/>
      <c r="Q376" s="66"/>
      <c r="R376" s="66"/>
      <c r="S376" s="66"/>
      <c r="T376" s="66"/>
      <c r="U376" s="67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176</v>
      </c>
      <c r="AU376" s="19" t="s">
        <v>88</v>
      </c>
    </row>
    <row r="377" spans="1:65" s="2" customFormat="1" ht="11.25">
      <c r="A377" s="36"/>
      <c r="B377" s="37"/>
      <c r="C377" s="38"/>
      <c r="D377" s="193" t="s">
        <v>178</v>
      </c>
      <c r="E377" s="38"/>
      <c r="F377" s="194" t="s">
        <v>511</v>
      </c>
      <c r="G377" s="38"/>
      <c r="H377" s="38"/>
      <c r="I377" s="190"/>
      <c r="J377" s="38"/>
      <c r="K377" s="38"/>
      <c r="L377" s="41"/>
      <c r="M377" s="191"/>
      <c r="N377" s="192"/>
      <c r="O377" s="66"/>
      <c r="P377" s="66"/>
      <c r="Q377" s="66"/>
      <c r="R377" s="66"/>
      <c r="S377" s="66"/>
      <c r="T377" s="66"/>
      <c r="U377" s="67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178</v>
      </c>
      <c r="AU377" s="19" t="s">
        <v>88</v>
      </c>
    </row>
    <row r="378" spans="1:65" s="13" customFormat="1" ht="11.25">
      <c r="B378" s="195"/>
      <c r="C378" s="196"/>
      <c r="D378" s="188" t="s">
        <v>180</v>
      </c>
      <c r="E378" s="197" t="s">
        <v>19</v>
      </c>
      <c r="F378" s="198" t="s">
        <v>482</v>
      </c>
      <c r="G378" s="196"/>
      <c r="H378" s="199">
        <v>2.7</v>
      </c>
      <c r="I378" s="200"/>
      <c r="J378" s="196"/>
      <c r="K378" s="196"/>
      <c r="L378" s="201"/>
      <c r="M378" s="202"/>
      <c r="N378" s="203"/>
      <c r="O378" s="203"/>
      <c r="P378" s="203"/>
      <c r="Q378" s="203"/>
      <c r="R378" s="203"/>
      <c r="S378" s="203"/>
      <c r="T378" s="203"/>
      <c r="U378" s="204"/>
      <c r="AT378" s="205" t="s">
        <v>180</v>
      </c>
      <c r="AU378" s="205" t="s">
        <v>88</v>
      </c>
      <c r="AV378" s="13" t="s">
        <v>81</v>
      </c>
      <c r="AW378" s="13" t="s">
        <v>34</v>
      </c>
      <c r="AX378" s="13" t="s">
        <v>72</v>
      </c>
      <c r="AY378" s="205" t="s">
        <v>166</v>
      </c>
    </row>
    <row r="379" spans="1:65" s="13" customFormat="1" ht="11.25">
      <c r="B379" s="195"/>
      <c r="C379" s="196"/>
      <c r="D379" s="188" t="s">
        <v>180</v>
      </c>
      <c r="E379" s="197" t="s">
        <v>19</v>
      </c>
      <c r="F379" s="198" t="s">
        <v>483</v>
      </c>
      <c r="G379" s="196"/>
      <c r="H379" s="199">
        <v>1.8</v>
      </c>
      <c r="I379" s="200"/>
      <c r="J379" s="196"/>
      <c r="K379" s="196"/>
      <c r="L379" s="201"/>
      <c r="M379" s="202"/>
      <c r="N379" s="203"/>
      <c r="O379" s="203"/>
      <c r="P379" s="203"/>
      <c r="Q379" s="203"/>
      <c r="R379" s="203"/>
      <c r="S379" s="203"/>
      <c r="T379" s="203"/>
      <c r="U379" s="204"/>
      <c r="AT379" s="205" t="s">
        <v>180</v>
      </c>
      <c r="AU379" s="205" t="s">
        <v>88</v>
      </c>
      <c r="AV379" s="13" t="s">
        <v>81</v>
      </c>
      <c r="AW379" s="13" t="s">
        <v>34</v>
      </c>
      <c r="AX379" s="13" t="s">
        <v>72</v>
      </c>
      <c r="AY379" s="205" t="s">
        <v>166</v>
      </c>
    </row>
    <row r="380" spans="1:65" s="14" customFormat="1" ht="11.25">
      <c r="B380" s="206"/>
      <c r="C380" s="207"/>
      <c r="D380" s="188" t="s">
        <v>180</v>
      </c>
      <c r="E380" s="208" t="s">
        <v>19</v>
      </c>
      <c r="F380" s="209" t="s">
        <v>184</v>
      </c>
      <c r="G380" s="207"/>
      <c r="H380" s="210">
        <v>4.5</v>
      </c>
      <c r="I380" s="211"/>
      <c r="J380" s="207"/>
      <c r="K380" s="207"/>
      <c r="L380" s="212"/>
      <c r="M380" s="213"/>
      <c r="N380" s="214"/>
      <c r="O380" s="214"/>
      <c r="P380" s="214"/>
      <c r="Q380" s="214"/>
      <c r="R380" s="214"/>
      <c r="S380" s="214"/>
      <c r="T380" s="214"/>
      <c r="U380" s="215"/>
      <c r="AT380" s="216" t="s">
        <v>180</v>
      </c>
      <c r="AU380" s="216" t="s">
        <v>88</v>
      </c>
      <c r="AV380" s="14" t="s">
        <v>92</v>
      </c>
      <c r="AW380" s="14" t="s">
        <v>34</v>
      </c>
      <c r="AX380" s="14" t="s">
        <v>77</v>
      </c>
      <c r="AY380" s="216" t="s">
        <v>166</v>
      </c>
    </row>
    <row r="381" spans="1:65" s="2" customFormat="1" ht="24.2" customHeight="1">
      <c r="A381" s="36"/>
      <c r="B381" s="37"/>
      <c r="C381" s="175" t="s">
        <v>512</v>
      </c>
      <c r="D381" s="175" t="s">
        <v>170</v>
      </c>
      <c r="E381" s="176" t="s">
        <v>513</v>
      </c>
      <c r="F381" s="177" t="s">
        <v>514</v>
      </c>
      <c r="G381" s="178" t="s">
        <v>336</v>
      </c>
      <c r="H381" s="179">
        <v>8</v>
      </c>
      <c r="I381" s="180"/>
      <c r="J381" s="181">
        <f>ROUND(I381*H381,2)</f>
        <v>0</v>
      </c>
      <c r="K381" s="177" t="s">
        <v>174</v>
      </c>
      <c r="L381" s="41"/>
      <c r="M381" s="182" t="s">
        <v>19</v>
      </c>
      <c r="N381" s="183" t="s">
        <v>43</v>
      </c>
      <c r="O381" s="66"/>
      <c r="P381" s="184">
        <f>O381*H381</f>
        <v>0</v>
      </c>
      <c r="Q381" s="184">
        <v>6.9999999999999994E-5</v>
      </c>
      <c r="R381" s="184">
        <f>Q381*H381</f>
        <v>5.5999999999999995E-4</v>
      </c>
      <c r="S381" s="184">
        <v>0</v>
      </c>
      <c r="T381" s="184">
        <f>S381*H381</f>
        <v>0</v>
      </c>
      <c r="U381" s="185" t="s">
        <v>19</v>
      </c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6" t="s">
        <v>92</v>
      </c>
      <c r="AT381" s="186" t="s">
        <v>170</v>
      </c>
      <c r="AU381" s="186" t="s">
        <v>88</v>
      </c>
      <c r="AY381" s="19" t="s">
        <v>166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19" t="s">
        <v>77</v>
      </c>
      <c r="BK381" s="187">
        <f>ROUND(I381*H381,2)</f>
        <v>0</v>
      </c>
      <c r="BL381" s="19" t="s">
        <v>92</v>
      </c>
      <c r="BM381" s="186" t="s">
        <v>515</v>
      </c>
    </row>
    <row r="382" spans="1:65" s="2" customFormat="1" ht="19.5">
      <c r="A382" s="36"/>
      <c r="B382" s="37"/>
      <c r="C382" s="38"/>
      <c r="D382" s="188" t="s">
        <v>176</v>
      </c>
      <c r="E382" s="38"/>
      <c r="F382" s="189" t="s">
        <v>516</v>
      </c>
      <c r="G382" s="38"/>
      <c r="H382" s="38"/>
      <c r="I382" s="190"/>
      <c r="J382" s="38"/>
      <c r="K382" s="38"/>
      <c r="L382" s="41"/>
      <c r="M382" s="191"/>
      <c r="N382" s="192"/>
      <c r="O382" s="66"/>
      <c r="P382" s="66"/>
      <c r="Q382" s="66"/>
      <c r="R382" s="66"/>
      <c r="S382" s="66"/>
      <c r="T382" s="66"/>
      <c r="U382" s="67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176</v>
      </c>
      <c r="AU382" s="19" t="s">
        <v>88</v>
      </c>
    </row>
    <row r="383" spans="1:65" s="2" customFormat="1" ht="11.25">
      <c r="A383" s="36"/>
      <c r="B383" s="37"/>
      <c r="C383" s="38"/>
      <c r="D383" s="193" t="s">
        <v>178</v>
      </c>
      <c r="E383" s="38"/>
      <c r="F383" s="194" t="s">
        <v>517</v>
      </c>
      <c r="G383" s="38"/>
      <c r="H383" s="38"/>
      <c r="I383" s="190"/>
      <c r="J383" s="38"/>
      <c r="K383" s="38"/>
      <c r="L383" s="41"/>
      <c r="M383" s="191"/>
      <c r="N383" s="192"/>
      <c r="O383" s="66"/>
      <c r="P383" s="66"/>
      <c r="Q383" s="66"/>
      <c r="R383" s="66"/>
      <c r="S383" s="66"/>
      <c r="T383" s="66"/>
      <c r="U383" s="67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9" t="s">
        <v>178</v>
      </c>
      <c r="AU383" s="19" t="s">
        <v>88</v>
      </c>
    </row>
    <row r="384" spans="1:65" s="13" customFormat="1" ht="11.25">
      <c r="B384" s="195"/>
      <c r="C384" s="196"/>
      <c r="D384" s="188" t="s">
        <v>180</v>
      </c>
      <c r="E384" s="197" t="s">
        <v>19</v>
      </c>
      <c r="F384" s="198" t="s">
        <v>518</v>
      </c>
      <c r="G384" s="196"/>
      <c r="H384" s="199">
        <v>8</v>
      </c>
      <c r="I384" s="200"/>
      <c r="J384" s="196"/>
      <c r="K384" s="196"/>
      <c r="L384" s="201"/>
      <c r="M384" s="202"/>
      <c r="N384" s="203"/>
      <c r="O384" s="203"/>
      <c r="P384" s="203"/>
      <c r="Q384" s="203"/>
      <c r="R384" s="203"/>
      <c r="S384" s="203"/>
      <c r="T384" s="203"/>
      <c r="U384" s="204"/>
      <c r="AT384" s="205" t="s">
        <v>180</v>
      </c>
      <c r="AU384" s="205" t="s">
        <v>88</v>
      </c>
      <c r="AV384" s="13" t="s">
        <v>81</v>
      </c>
      <c r="AW384" s="13" t="s">
        <v>34</v>
      </c>
      <c r="AX384" s="13" t="s">
        <v>77</v>
      </c>
      <c r="AY384" s="205" t="s">
        <v>166</v>
      </c>
    </row>
    <row r="385" spans="1:65" s="2" customFormat="1" ht="21.75" customHeight="1">
      <c r="A385" s="36"/>
      <c r="B385" s="37"/>
      <c r="C385" s="175" t="s">
        <v>519</v>
      </c>
      <c r="D385" s="175" t="s">
        <v>170</v>
      </c>
      <c r="E385" s="176" t="s">
        <v>520</v>
      </c>
      <c r="F385" s="177" t="s">
        <v>521</v>
      </c>
      <c r="G385" s="178" t="s">
        <v>336</v>
      </c>
      <c r="H385" s="179">
        <v>8</v>
      </c>
      <c r="I385" s="180"/>
      <c r="J385" s="181">
        <f>ROUND(I385*H385,2)</f>
        <v>0</v>
      </c>
      <c r="K385" s="177" t="s">
        <v>174</v>
      </c>
      <c r="L385" s="41"/>
      <c r="M385" s="182" t="s">
        <v>19</v>
      </c>
      <c r="N385" s="183" t="s">
        <v>43</v>
      </c>
      <c r="O385" s="66"/>
      <c r="P385" s="184">
        <f>O385*H385</f>
        <v>0</v>
      </c>
      <c r="Q385" s="184">
        <v>5.5999999999999995E-4</v>
      </c>
      <c r="R385" s="184">
        <f>Q385*H385</f>
        <v>4.4799999999999996E-3</v>
      </c>
      <c r="S385" s="184">
        <v>0</v>
      </c>
      <c r="T385" s="184">
        <f>S385*H385</f>
        <v>0</v>
      </c>
      <c r="U385" s="185" t="s">
        <v>19</v>
      </c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6" t="s">
        <v>92</v>
      </c>
      <c r="AT385" s="186" t="s">
        <v>170</v>
      </c>
      <c r="AU385" s="186" t="s">
        <v>88</v>
      </c>
      <c r="AY385" s="19" t="s">
        <v>166</v>
      </c>
      <c r="BE385" s="187">
        <f>IF(N385="základní",J385,0)</f>
        <v>0</v>
      </c>
      <c r="BF385" s="187">
        <f>IF(N385="snížená",J385,0)</f>
        <v>0</v>
      </c>
      <c r="BG385" s="187">
        <f>IF(N385="zákl. přenesená",J385,0)</f>
        <v>0</v>
      </c>
      <c r="BH385" s="187">
        <f>IF(N385="sníž. přenesená",J385,0)</f>
        <v>0</v>
      </c>
      <c r="BI385" s="187">
        <f>IF(N385="nulová",J385,0)</f>
        <v>0</v>
      </c>
      <c r="BJ385" s="19" t="s">
        <v>77</v>
      </c>
      <c r="BK385" s="187">
        <f>ROUND(I385*H385,2)</f>
        <v>0</v>
      </c>
      <c r="BL385" s="19" t="s">
        <v>92</v>
      </c>
      <c r="BM385" s="186" t="s">
        <v>522</v>
      </c>
    </row>
    <row r="386" spans="1:65" s="2" customFormat="1" ht="19.5">
      <c r="A386" s="36"/>
      <c r="B386" s="37"/>
      <c r="C386" s="38"/>
      <c r="D386" s="188" t="s">
        <v>176</v>
      </c>
      <c r="E386" s="38"/>
      <c r="F386" s="189" t="s">
        <v>523</v>
      </c>
      <c r="G386" s="38"/>
      <c r="H386" s="38"/>
      <c r="I386" s="190"/>
      <c r="J386" s="38"/>
      <c r="K386" s="38"/>
      <c r="L386" s="41"/>
      <c r="M386" s="191"/>
      <c r="N386" s="192"/>
      <c r="O386" s="66"/>
      <c r="P386" s="66"/>
      <c r="Q386" s="66"/>
      <c r="R386" s="66"/>
      <c r="S386" s="66"/>
      <c r="T386" s="66"/>
      <c r="U386" s="67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176</v>
      </c>
      <c r="AU386" s="19" t="s">
        <v>88</v>
      </c>
    </row>
    <row r="387" spans="1:65" s="2" customFormat="1" ht="11.25">
      <c r="A387" s="36"/>
      <c r="B387" s="37"/>
      <c r="C387" s="38"/>
      <c r="D387" s="193" t="s">
        <v>178</v>
      </c>
      <c r="E387" s="38"/>
      <c r="F387" s="194" t="s">
        <v>524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6"/>
      <c r="U387" s="67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178</v>
      </c>
      <c r="AU387" s="19" t="s">
        <v>88</v>
      </c>
    </row>
    <row r="388" spans="1:65" s="13" customFormat="1" ht="11.25">
      <c r="B388" s="195"/>
      <c r="C388" s="196"/>
      <c r="D388" s="188" t="s">
        <v>180</v>
      </c>
      <c r="E388" s="197" t="s">
        <v>19</v>
      </c>
      <c r="F388" s="198" t="s">
        <v>518</v>
      </c>
      <c r="G388" s="196"/>
      <c r="H388" s="199">
        <v>8</v>
      </c>
      <c r="I388" s="200"/>
      <c r="J388" s="196"/>
      <c r="K388" s="196"/>
      <c r="L388" s="201"/>
      <c r="M388" s="202"/>
      <c r="N388" s="203"/>
      <c r="O388" s="203"/>
      <c r="P388" s="203"/>
      <c r="Q388" s="203"/>
      <c r="R388" s="203"/>
      <c r="S388" s="203"/>
      <c r="T388" s="203"/>
      <c r="U388" s="204"/>
      <c r="AT388" s="205" t="s">
        <v>180</v>
      </c>
      <c r="AU388" s="205" t="s">
        <v>88</v>
      </c>
      <c r="AV388" s="13" t="s">
        <v>81</v>
      </c>
      <c r="AW388" s="13" t="s">
        <v>34</v>
      </c>
      <c r="AX388" s="13" t="s">
        <v>77</v>
      </c>
      <c r="AY388" s="205" t="s">
        <v>166</v>
      </c>
    </row>
    <row r="389" spans="1:65" s="12" customFormat="1" ht="20.85" customHeight="1">
      <c r="B389" s="159"/>
      <c r="C389" s="160"/>
      <c r="D389" s="161" t="s">
        <v>71</v>
      </c>
      <c r="E389" s="173" t="s">
        <v>525</v>
      </c>
      <c r="F389" s="173" t="s">
        <v>526</v>
      </c>
      <c r="G389" s="160"/>
      <c r="H389" s="160"/>
      <c r="I389" s="163"/>
      <c r="J389" s="174">
        <f>BK389</f>
        <v>0</v>
      </c>
      <c r="K389" s="160"/>
      <c r="L389" s="165"/>
      <c r="M389" s="166"/>
      <c r="N389" s="167"/>
      <c r="O389" s="167"/>
      <c r="P389" s="168">
        <f>SUM(P390:P405)</f>
        <v>0</v>
      </c>
      <c r="Q389" s="167"/>
      <c r="R389" s="168">
        <f>SUM(R390:R405)</f>
        <v>0</v>
      </c>
      <c r="S389" s="167"/>
      <c r="T389" s="168">
        <f>SUM(T390:T405)</f>
        <v>13.015152</v>
      </c>
      <c r="U389" s="169"/>
      <c r="AR389" s="170" t="s">
        <v>77</v>
      </c>
      <c r="AT389" s="171" t="s">
        <v>71</v>
      </c>
      <c r="AU389" s="171" t="s">
        <v>81</v>
      </c>
      <c r="AY389" s="170" t="s">
        <v>166</v>
      </c>
      <c r="BK389" s="172">
        <f>SUM(BK390:BK405)</f>
        <v>0</v>
      </c>
    </row>
    <row r="390" spans="1:65" s="2" customFormat="1" ht="24.2" customHeight="1">
      <c r="A390" s="36"/>
      <c r="B390" s="37"/>
      <c r="C390" s="175" t="s">
        <v>527</v>
      </c>
      <c r="D390" s="175" t="s">
        <v>170</v>
      </c>
      <c r="E390" s="176" t="s">
        <v>528</v>
      </c>
      <c r="F390" s="177" t="s">
        <v>529</v>
      </c>
      <c r="G390" s="178" t="s">
        <v>336</v>
      </c>
      <c r="H390" s="179">
        <v>71</v>
      </c>
      <c r="I390" s="180"/>
      <c r="J390" s="181">
        <f>ROUND(I390*H390,2)</f>
        <v>0</v>
      </c>
      <c r="K390" s="177" t="s">
        <v>174</v>
      </c>
      <c r="L390" s="41"/>
      <c r="M390" s="182" t="s">
        <v>19</v>
      </c>
      <c r="N390" s="183" t="s">
        <v>43</v>
      </c>
      <c r="O390" s="66"/>
      <c r="P390" s="184">
        <f>O390*H390</f>
        <v>0</v>
      </c>
      <c r="Q390" s="184">
        <v>0</v>
      </c>
      <c r="R390" s="184">
        <f>Q390*H390</f>
        <v>0</v>
      </c>
      <c r="S390" s="184">
        <v>0.16500000000000001</v>
      </c>
      <c r="T390" s="184">
        <f>S390*H390</f>
        <v>11.715</v>
      </c>
      <c r="U390" s="185" t="s">
        <v>19</v>
      </c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6" t="s">
        <v>92</v>
      </c>
      <c r="AT390" s="186" t="s">
        <v>170</v>
      </c>
      <c r="AU390" s="186" t="s">
        <v>88</v>
      </c>
      <c r="AY390" s="19" t="s">
        <v>166</v>
      </c>
      <c r="BE390" s="187">
        <f>IF(N390="základní",J390,0)</f>
        <v>0</v>
      </c>
      <c r="BF390" s="187">
        <f>IF(N390="snížená",J390,0)</f>
        <v>0</v>
      </c>
      <c r="BG390" s="187">
        <f>IF(N390="zákl. přenesená",J390,0)</f>
        <v>0</v>
      </c>
      <c r="BH390" s="187">
        <f>IF(N390="sníž. přenesená",J390,0)</f>
        <v>0</v>
      </c>
      <c r="BI390" s="187">
        <f>IF(N390="nulová",J390,0)</f>
        <v>0</v>
      </c>
      <c r="BJ390" s="19" t="s">
        <v>77</v>
      </c>
      <c r="BK390" s="187">
        <f>ROUND(I390*H390,2)</f>
        <v>0</v>
      </c>
      <c r="BL390" s="19" t="s">
        <v>92</v>
      </c>
      <c r="BM390" s="186" t="s">
        <v>530</v>
      </c>
    </row>
    <row r="391" spans="1:65" s="2" customFormat="1" ht="19.5">
      <c r="A391" s="36"/>
      <c r="B391" s="37"/>
      <c r="C391" s="38"/>
      <c r="D391" s="188" t="s">
        <v>176</v>
      </c>
      <c r="E391" s="38"/>
      <c r="F391" s="189" t="s">
        <v>531</v>
      </c>
      <c r="G391" s="38"/>
      <c r="H391" s="38"/>
      <c r="I391" s="190"/>
      <c r="J391" s="38"/>
      <c r="K391" s="38"/>
      <c r="L391" s="41"/>
      <c r="M391" s="191"/>
      <c r="N391" s="192"/>
      <c r="O391" s="66"/>
      <c r="P391" s="66"/>
      <c r="Q391" s="66"/>
      <c r="R391" s="66"/>
      <c r="S391" s="66"/>
      <c r="T391" s="66"/>
      <c r="U391" s="67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176</v>
      </c>
      <c r="AU391" s="19" t="s">
        <v>88</v>
      </c>
    </row>
    <row r="392" spans="1:65" s="2" customFormat="1" ht="11.25">
      <c r="A392" s="36"/>
      <c r="B392" s="37"/>
      <c r="C392" s="38"/>
      <c r="D392" s="193" t="s">
        <v>178</v>
      </c>
      <c r="E392" s="38"/>
      <c r="F392" s="194" t="s">
        <v>532</v>
      </c>
      <c r="G392" s="38"/>
      <c r="H392" s="38"/>
      <c r="I392" s="190"/>
      <c r="J392" s="38"/>
      <c r="K392" s="38"/>
      <c r="L392" s="41"/>
      <c r="M392" s="191"/>
      <c r="N392" s="192"/>
      <c r="O392" s="66"/>
      <c r="P392" s="66"/>
      <c r="Q392" s="66"/>
      <c r="R392" s="66"/>
      <c r="S392" s="66"/>
      <c r="T392" s="66"/>
      <c r="U392" s="67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178</v>
      </c>
      <c r="AU392" s="19" t="s">
        <v>88</v>
      </c>
    </row>
    <row r="393" spans="1:65" s="13" customFormat="1" ht="11.25">
      <c r="B393" s="195"/>
      <c r="C393" s="196"/>
      <c r="D393" s="188" t="s">
        <v>180</v>
      </c>
      <c r="E393" s="197" t="s">
        <v>19</v>
      </c>
      <c r="F393" s="198" t="s">
        <v>107</v>
      </c>
      <c r="G393" s="196"/>
      <c r="H393" s="199">
        <v>71</v>
      </c>
      <c r="I393" s="200"/>
      <c r="J393" s="196"/>
      <c r="K393" s="196"/>
      <c r="L393" s="201"/>
      <c r="M393" s="202"/>
      <c r="N393" s="203"/>
      <c r="O393" s="203"/>
      <c r="P393" s="203"/>
      <c r="Q393" s="203"/>
      <c r="R393" s="203"/>
      <c r="S393" s="203"/>
      <c r="T393" s="203"/>
      <c r="U393" s="204"/>
      <c r="AT393" s="205" t="s">
        <v>180</v>
      </c>
      <c r="AU393" s="205" t="s">
        <v>88</v>
      </c>
      <c r="AV393" s="13" t="s">
        <v>81</v>
      </c>
      <c r="AW393" s="13" t="s">
        <v>34</v>
      </c>
      <c r="AX393" s="13" t="s">
        <v>77</v>
      </c>
      <c r="AY393" s="205" t="s">
        <v>166</v>
      </c>
    </row>
    <row r="394" spans="1:65" s="2" customFormat="1" ht="24.2" customHeight="1">
      <c r="A394" s="36"/>
      <c r="B394" s="37"/>
      <c r="C394" s="175" t="s">
        <v>533</v>
      </c>
      <c r="D394" s="175" t="s">
        <v>170</v>
      </c>
      <c r="E394" s="176" t="s">
        <v>534</v>
      </c>
      <c r="F394" s="177" t="s">
        <v>535</v>
      </c>
      <c r="G394" s="178" t="s">
        <v>199</v>
      </c>
      <c r="H394" s="179">
        <v>129.9</v>
      </c>
      <c r="I394" s="180"/>
      <c r="J394" s="181">
        <f>ROUND(I394*H394,2)</f>
        <v>0</v>
      </c>
      <c r="K394" s="177" t="s">
        <v>174</v>
      </c>
      <c r="L394" s="41"/>
      <c r="M394" s="182" t="s">
        <v>19</v>
      </c>
      <c r="N394" s="183" t="s">
        <v>43</v>
      </c>
      <c r="O394" s="66"/>
      <c r="P394" s="184">
        <f>O394*H394</f>
        <v>0</v>
      </c>
      <c r="Q394" s="184">
        <v>0</v>
      </c>
      <c r="R394" s="184">
        <f>Q394*H394</f>
        <v>0</v>
      </c>
      <c r="S394" s="184">
        <v>2.48E-3</v>
      </c>
      <c r="T394" s="184">
        <f>S394*H394</f>
        <v>0.32215199999999999</v>
      </c>
      <c r="U394" s="185" t="s">
        <v>19</v>
      </c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6" t="s">
        <v>92</v>
      </c>
      <c r="AT394" s="186" t="s">
        <v>170</v>
      </c>
      <c r="AU394" s="186" t="s">
        <v>88</v>
      </c>
      <c r="AY394" s="19" t="s">
        <v>166</v>
      </c>
      <c r="BE394" s="187">
        <f>IF(N394="základní",J394,0)</f>
        <v>0</v>
      </c>
      <c r="BF394" s="187">
        <f>IF(N394="snížená",J394,0)</f>
        <v>0</v>
      </c>
      <c r="BG394" s="187">
        <f>IF(N394="zákl. přenesená",J394,0)</f>
        <v>0</v>
      </c>
      <c r="BH394" s="187">
        <f>IF(N394="sníž. přenesená",J394,0)</f>
        <v>0</v>
      </c>
      <c r="BI394" s="187">
        <f>IF(N394="nulová",J394,0)</f>
        <v>0</v>
      </c>
      <c r="BJ394" s="19" t="s">
        <v>77</v>
      </c>
      <c r="BK394" s="187">
        <f>ROUND(I394*H394,2)</f>
        <v>0</v>
      </c>
      <c r="BL394" s="19" t="s">
        <v>92</v>
      </c>
      <c r="BM394" s="186" t="s">
        <v>536</v>
      </c>
    </row>
    <row r="395" spans="1:65" s="2" customFormat="1" ht="19.5">
      <c r="A395" s="36"/>
      <c r="B395" s="37"/>
      <c r="C395" s="38"/>
      <c r="D395" s="188" t="s">
        <v>176</v>
      </c>
      <c r="E395" s="38"/>
      <c r="F395" s="189" t="s">
        <v>537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6"/>
      <c r="U395" s="67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176</v>
      </c>
      <c r="AU395" s="19" t="s">
        <v>88</v>
      </c>
    </row>
    <row r="396" spans="1:65" s="2" customFormat="1" ht="11.25">
      <c r="A396" s="36"/>
      <c r="B396" s="37"/>
      <c r="C396" s="38"/>
      <c r="D396" s="193" t="s">
        <v>178</v>
      </c>
      <c r="E396" s="38"/>
      <c r="F396" s="194" t="s">
        <v>538</v>
      </c>
      <c r="G396" s="38"/>
      <c r="H396" s="38"/>
      <c r="I396" s="190"/>
      <c r="J396" s="38"/>
      <c r="K396" s="38"/>
      <c r="L396" s="41"/>
      <c r="M396" s="191"/>
      <c r="N396" s="192"/>
      <c r="O396" s="66"/>
      <c r="P396" s="66"/>
      <c r="Q396" s="66"/>
      <c r="R396" s="66"/>
      <c r="S396" s="66"/>
      <c r="T396" s="66"/>
      <c r="U396" s="67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178</v>
      </c>
      <c r="AU396" s="19" t="s">
        <v>88</v>
      </c>
    </row>
    <row r="397" spans="1:65" s="13" customFormat="1" ht="11.25">
      <c r="B397" s="195"/>
      <c r="C397" s="196"/>
      <c r="D397" s="188" t="s">
        <v>180</v>
      </c>
      <c r="E397" s="197" t="s">
        <v>19</v>
      </c>
      <c r="F397" s="198" t="s">
        <v>103</v>
      </c>
      <c r="G397" s="196"/>
      <c r="H397" s="199">
        <v>129.9</v>
      </c>
      <c r="I397" s="200"/>
      <c r="J397" s="196"/>
      <c r="K397" s="196"/>
      <c r="L397" s="201"/>
      <c r="M397" s="202"/>
      <c r="N397" s="203"/>
      <c r="O397" s="203"/>
      <c r="P397" s="203"/>
      <c r="Q397" s="203"/>
      <c r="R397" s="203"/>
      <c r="S397" s="203"/>
      <c r="T397" s="203"/>
      <c r="U397" s="204"/>
      <c r="AT397" s="205" t="s">
        <v>180</v>
      </c>
      <c r="AU397" s="205" t="s">
        <v>88</v>
      </c>
      <c r="AV397" s="13" t="s">
        <v>81</v>
      </c>
      <c r="AW397" s="13" t="s">
        <v>34</v>
      </c>
      <c r="AX397" s="13" t="s">
        <v>77</v>
      </c>
      <c r="AY397" s="205" t="s">
        <v>166</v>
      </c>
    </row>
    <row r="398" spans="1:65" s="2" customFormat="1" ht="16.5" customHeight="1">
      <c r="A398" s="36"/>
      <c r="B398" s="37"/>
      <c r="C398" s="175" t="s">
        <v>539</v>
      </c>
      <c r="D398" s="175" t="s">
        <v>170</v>
      </c>
      <c r="E398" s="176" t="s">
        <v>540</v>
      </c>
      <c r="F398" s="177" t="s">
        <v>541</v>
      </c>
      <c r="G398" s="178" t="s">
        <v>336</v>
      </c>
      <c r="H398" s="179">
        <v>4</v>
      </c>
      <c r="I398" s="180"/>
      <c r="J398" s="181">
        <f>ROUND(I398*H398,2)</f>
        <v>0</v>
      </c>
      <c r="K398" s="177" t="s">
        <v>174</v>
      </c>
      <c r="L398" s="41"/>
      <c r="M398" s="182" t="s">
        <v>19</v>
      </c>
      <c r="N398" s="183" t="s">
        <v>43</v>
      </c>
      <c r="O398" s="66"/>
      <c r="P398" s="184">
        <f>O398*H398</f>
        <v>0</v>
      </c>
      <c r="Q398" s="184">
        <v>0</v>
      </c>
      <c r="R398" s="184">
        <f>Q398*H398</f>
        <v>0</v>
      </c>
      <c r="S398" s="184">
        <v>0.192</v>
      </c>
      <c r="T398" s="184">
        <f>S398*H398</f>
        <v>0.76800000000000002</v>
      </c>
      <c r="U398" s="185" t="s">
        <v>19</v>
      </c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6" t="s">
        <v>92</v>
      </c>
      <c r="AT398" s="186" t="s">
        <v>170</v>
      </c>
      <c r="AU398" s="186" t="s">
        <v>88</v>
      </c>
      <c r="AY398" s="19" t="s">
        <v>166</v>
      </c>
      <c r="BE398" s="187">
        <f>IF(N398="základní",J398,0)</f>
        <v>0</v>
      </c>
      <c r="BF398" s="187">
        <f>IF(N398="snížená",J398,0)</f>
        <v>0</v>
      </c>
      <c r="BG398" s="187">
        <f>IF(N398="zákl. přenesená",J398,0)</f>
        <v>0</v>
      </c>
      <c r="BH398" s="187">
        <f>IF(N398="sníž. přenesená",J398,0)</f>
        <v>0</v>
      </c>
      <c r="BI398" s="187">
        <f>IF(N398="nulová",J398,0)</f>
        <v>0</v>
      </c>
      <c r="BJ398" s="19" t="s">
        <v>77</v>
      </c>
      <c r="BK398" s="187">
        <f>ROUND(I398*H398,2)</f>
        <v>0</v>
      </c>
      <c r="BL398" s="19" t="s">
        <v>92</v>
      </c>
      <c r="BM398" s="186" t="s">
        <v>542</v>
      </c>
    </row>
    <row r="399" spans="1:65" s="2" customFormat="1" ht="11.25">
      <c r="A399" s="36"/>
      <c r="B399" s="37"/>
      <c r="C399" s="38"/>
      <c r="D399" s="188" t="s">
        <v>176</v>
      </c>
      <c r="E399" s="38"/>
      <c r="F399" s="189" t="s">
        <v>543</v>
      </c>
      <c r="G399" s="38"/>
      <c r="H399" s="38"/>
      <c r="I399" s="190"/>
      <c r="J399" s="38"/>
      <c r="K399" s="38"/>
      <c r="L399" s="41"/>
      <c r="M399" s="191"/>
      <c r="N399" s="192"/>
      <c r="O399" s="66"/>
      <c r="P399" s="66"/>
      <c r="Q399" s="66"/>
      <c r="R399" s="66"/>
      <c r="S399" s="66"/>
      <c r="T399" s="66"/>
      <c r="U399" s="67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176</v>
      </c>
      <c r="AU399" s="19" t="s">
        <v>88</v>
      </c>
    </row>
    <row r="400" spans="1:65" s="2" customFormat="1" ht="11.25">
      <c r="A400" s="36"/>
      <c r="B400" s="37"/>
      <c r="C400" s="38"/>
      <c r="D400" s="193" t="s">
        <v>178</v>
      </c>
      <c r="E400" s="38"/>
      <c r="F400" s="194" t="s">
        <v>544</v>
      </c>
      <c r="G400" s="38"/>
      <c r="H400" s="38"/>
      <c r="I400" s="190"/>
      <c r="J400" s="38"/>
      <c r="K400" s="38"/>
      <c r="L400" s="41"/>
      <c r="M400" s="191"/>
      <c r="N400" s="192"/>
      <c r="O400" s="66"/>
      <c r="P400" s="66"/>
      <c r="Q400" s="66"/>
      <c r="R400" s="66"/>
      <c r="S400" s="66"/>
      <c r="T400" s="66"/>
      <c r="U400" s="67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178</v>
      </c>
      <c r="AU400" s="19" t="s">
        <v>88</v>
      </c>
    </row>
    <row r="401" spans="1:65" s="13" customFormat="1" ht="11.25">
      <c r="B401" s="195"/>
      <c r="C401" s="196"/>
      <c r="D401" s="188" t="s">
        <v>180</v>
      </c>
      <c r="E401" s="197" t="s">
        <v>19</v>
      </c>
      <c r="F401" s="198" t="s">
        <v>92</v>
      </c>
      <c r="G401" s="196"/>
      <c r="H401" s="199">
        <v>4</v>
      </c>
      <c r="I401" s="200"/>
      <c r="J401" s="196"/>
      <c r="K401" s="196"/>
      <c r="L401" s="201"/>
      <c r="M401" s="202"/>
      <c r="N401" s="203"/>
      <c r="O401" s="203"/>
      <c r="P401" s="203"/>
      <c r="Q401" s="203"/>
      <c r="R401" s="203"/>
      <c r="S401" s="203"/>
      <c r="T401" s="203"/>
      <c r="U401" s="204"/>
      <c r="AT401" s="205" t="s">
        <v>180</v>
      </c>
      <c r="AU401" s="205" t="s">
        <v>88</v>
      </c>
      <c r="AV401" s="13" t="s">
        <v>81</v>
      </c>
      <c r="AW401" s="13" t="s">
        <v>34</v>
      </c>
      <c r="AX401" s="13" t="s">
        <v>77</v>
      </c>
      <c r="AY401" s="205" t="s">
        <v>166</v>
      </c>
    </row>
    <row r="402" spans="1:65" s="2" customFormat="1" ht="21.75" customHeight="1">
      <c r="A402" s="36"/>
      <c r="B402" s="37"/>
      <c r="C402" s="175" t="s">
        <v>545</v>
      </c>
      <c r="D402" s="175" t="s">
        <v>170</v>
      </c>
      <c r="E402" s="176" t="s">
        <v>546</v>
      </c>
      <c r="F402" s="177" t="s">
        <v>547</v>
      </c>
      <c r="G402" s="178" t="s">
        <v>336</v>
      </c>
      <c r="H402" s="179">
        <v>1</v>
      </c>
      <c r="I402" s="180"/>
      <c r="J402" s="181">
        <f>ROUND(I402*H402,2)</f>
        <v>0</v>
      </c>
      <c r="K402" s="177" t="s">
        <v>174</v>
      </c>
      <c r="L402" s="41"/>
      <c r="M402" s="182" t="s">
        <v>19</v>
      </c>
      <c r="N402" s="183" t="s">
        <v>43</v>
      </c>
      <c r="O402" s="66"/>
      <c r="P402" s="184">
        <f>O402*H402</f>
        <v>0</v>
      </c>
      <c r="Q402" s="184">
        <v>0</v>
      </c>
      <c r="R402" s="184">
        <f>Q402*H402</f>
        <v>0</v>
      </c>
      <c r="S402" s="184">
        <v>0.21</v>
      </c>
      <c r="T402" s="184">
        <f>S402*H402</f>
        <v>0.21</v>
      </c>
      <c r="U402" s="185" t="s">
        <v>19</v>
      </c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6" t="s">
        <v>92</v>
      </c>
      <c r="AT402" s="186" t="s">
        <v>170</v>
      </c>
      <c r="AU402" s="186" t="s">
        <v>88</v>
      </c>
      <c r="AY402" s="19" t="s">
        <v>166</v>
      </c>
      <c r="BE402" s="187">
        <f>IF(N402="základní",J402,0)</f>
        <v>0</v>
      </c>
      <c r="BF402" s="187">
        <f>IF(N402="snížená",J402,0)</f>
        <v>0</v>
      </c>
      <c r="BG402" s="187">
        <f>IF(N402="zákl. přenesená",J402,0)</f>
        <v>0</v>
      </c>
      <c r="BH402" s="187">
        <f>IF(N402="sníž. přenesená",J402,0)</f>
        <v>0</v>
      </c>
      <c r="BI402" s="187">
        <f>IF(N402="nulová",J402,0)</f>
        <v>0</v>
      </c>
      <c r="BJ402" s="19" t="s">
        <v>77</v>
      </c>
      <c r="BK402" s="187">
        <f>ROUND(I402*H402,2)</f>
        <v>0</v>
      </c>
      <c r="BL402" s="19" t="s">
        <v>92</v>
      </c>
      <c r="BM402" s="186" t="s">
        <v>548</v>
      </c>
    </row>
    <row r="403" spans="1:65" s="2" customFormat="1" ht="11.25">
      <c r="A403" s="36"/>
      <c r="B403" s="37"/>
      <c r="C403" s="38"/>
      <c r="D403" s="188" t="s">
        <v>176</v>
      </c>
      <c r="E403" s="38"/>
      <c r="F403" s="189" t="s">
        <v>549</v>
      </c>
      <c r="G403" s="38"/>
      <c r="H403" s="38"/>
      <c r="I403" s="190"/>
      <c r="J403" s="38"/>
      <c r="K403" s="38"/>
      <c r="L403" s="41"/>
      <c r="M403" s="191"/>
      <c r="N403" s="192"/>
      <c r="O403" s="66"/>
      <c r="P403" s="66"/>
      <c r="Q403" s="66"/>
      <c r="R403" s="66"/>
      <c r="S403" s="66"/>
      <c r="T403" s="66"/>
      <c r="U403" s="67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176</v>
      </c>
      <c r="AU403" s="19" t="s">
        <v>88</v>
      </c>
    </row>
    <row r="404" spans="1:65" s="2" customFormat="1" ht="11.25">
      <c r="A404" s="36"/>
      <c r="B404" s="37"/>
      <c r="C404" s="38"/>
      <c r="D404" s="193" t="s">
        <v>178</v>
      </c>
      <c r="E404" s="38"/>
      <c r="F404" s="194" t="s">
        <v>550</v>
      </c>
      <c r="G404" s="38"/>
      <c r="H404" s="38"/>
      <c r="I404" s="190"/>
      <c r="J404" s="38"/>
      <c r="K404" s="38"/>
      <c r="L404" s="41"/>
      <c r="M404" s="191"/>
      <c r="N404" s="192"/>
      <c r="O404" s="66"/>
      <c r="P404" s="66"/>
      <c r="Q404" s="66"/>
      <c r="R404" s="66"/>
      <c r="S404" s="66"/>
      <c r="T404" s="66"/>
      <c r="U404" s="67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178</v>
      </c>
      <c r="AU404" s="19" t="s">
        <v>88</v>
      </c>
    </row>
    <row r="405" spans="1:65" s="13" customFormat="1" ht="11.25">
      <c r="B405" s="195"/>
      <c r="C405" s="196"/>
      <c r="D405" s="188" t="s">
        <v>180</v>
      </c>
      <c r="E405" s="197" t="s">
        <v>19</v>
      </c>
      <c r="F405" s="198" t="s">
        <v>77</v>
      </c>
      <c r="G405" s="196"/>
      <c r="H405" s="199">
        <v>1</v>
      </c>
      <c r="I405" s="200"/>
      <c r="J405" s="196"/>
      <c r="K405" s="196"/>
      <c r="L405" s="201"/>
      <c r="M405" s="202"/>
      <c r="N405" s="203"/>
      <c r="O405" s="203"/>
      <c r="P405" s="203"/>
      <c r="Q405" s="203"/>
      <c r="R405" s="203"/>
      <c r="S405" s="203"/>
      <c r="T405" s="203"/>
      <c r="U405" s="204"/>
      <c r="AT405" s="205" t="s">
        <v>180</v>
      </c>
      <c r="AU405" s="205" t="s">
        <v>88</v>
      </c>
      <c r="AV405" s="13" t="s">
        <v>81</v>
      </c>
      <c r="AW405" s="13" t="s">
        <v>34</v>
      </c>
      <c r="AX405" s="13" t="s">
        <v>77</v>
      </c>
      <c r="AY405" s="205" t="s">
        <v>166</v>
      </c>
    </row>
    <row r="406" spans="1:65" s="12" customFormat="1" ht="20.85" customHeight="1">
      <c r="B406" s="159"/>
      <c r="C406" s="160"/>
      <c r="D406" s="161" t="s">
        <v>71</v>
      </c>
      <c r="E406" s="173" t="s">
        <v>551</v>
      </c>
      <c r="F406" s="173" t="s">
        <v>552</v>
      </c>
      <c r="G406" s="160"/>
      <c r="H406" s="160"/>
      <c r="I406" s="163"/>
      <c r="J406" s="174">
        <f>BK406</f>
        <v>0</v>
      </c>
      <c r="K406" s="160"/>
      <c r="L406" s="165"/>
      <c r="M406" s="166"/>
      <c r="N406" s="167"/>
      <c r="O406" s="167"/>
      <c r="P406" s="168">
        <f>SUM(P407:P424)</f>
        <v>0</v>
      </c>
      <c r="Q406" s="167"/>
      <c r="R406" s="168">
        <f>SUM(R407:R424)</f>
        <v>5.0000000000000001E-4</v>
      </c>
      <c r="S406" s="167"/>
      <c r="T406" s="168">
        <f>SUM(T407:T424)</f>
        <v>0</v>
      </c>
      <c r="U406" s="169"/>
      <c r="AR406" s="170" t="s">
        <v>77</v>
      </c>
      <c r="AT406" s="171" t="s">
        <v>71</v>
      </c>
      <c r="AU406" s="171" t="s">
        <v>81</v>
      </c>
      <c r="AY406" s="170" t="s">
        <v>166</v>
      </c>
      <c r="BK406" s="172">
        <f>SUM(BK407:BK424)</f>
        <v>0</v>
      </c>
    </row>
    <row r="407" spans="1:65" s="2" customFormat="1" ht="24.2" customHeight="1">
      <c r="A407" s="36"/>
      <c r="B407" s="37"/>
      <c r="C407" s="175" t="s">
        <v>553</v>
      </c>
      <c r="D407" s="175" t="s">
        <v>170</v>
      </c>
      <c r="E407" s="176" t="s">
        <v>554</v>
      </c>
      <c r="F407" s="177" t="s">
        <v>555</v>
      </c>
      <c r="G407" s="178" t="s">
        <v>336</v>
      </c>
      <c r="H407" s="179">
        <v>116</v>
      </c>
      <c r="I407" s="180"/>
      <c r="J407" s="181">
        <f>ROUND(I407*H407,2)</f>
        <v>0</v>
      </c>
      <c r="K407" s="177" t="s">
        <v>174</v>
      </c>
      <c r="L407" s="41"/>
      <c r="M407" s="182" t="s">
        <v>19</v>
      </c>
      <c r="N407" s="183" t="s">
        <v>43</v>
      </c>
      <c r="O407" s="66"/>
      <c r="P407" s="184">
        <f>O407*H407</f>
        <v>0</v>
      </c>
      <c r="Q407" s="184">
        <v>0</v>
      </c>
      <c r="R407" s="184">
        <f>Q407*H407</f>
        <v>0</v>
      </c>
      <c r="S407" s="184">
        <v>0</v>
      </c>
      <c r="T407" s="184">
        <f>S407*H407</f>
        <v>0</v>
      </c>
      <c r="U407" s="185" t="s">
        <v>19</v>
      </c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6" t="s">
        <v>92</v>
      </c>
      <c r="AT407" s="186" t="s">
        <v>170</v>
      </c>
      <c r="AU407" s="186" t="s">
        <v>88</v>
      </c>
      <c r="AY407" s="19" t="s">
        <v>166</v>
      </c>
      <c r="BE407" s="187">
        <f>IF(N407="základní",J407,0)</f>
        <v>0</v>
      </c>
      <c r="BF407" s="187">
        <f>IF(N407="snížená",J407,0)</f>
        <v>0</v>
      </c>
      <c r="BG407" s="187">
        <f>IF(N407="zákl. přenesená",J407,0)</f>
        <v>0</v>
      </c>
      <c r="BH407" s="187">
        <f>IF(N407="sníž. přenesená",J407,0)</f>
        <v>0</v>
      </c>
      <c r="BI407" s="187">
        <f>IF(N407="nulová",J407,0)</f>
        <v>0</v>
      </c>
      <c r="BJ407" s="19" t="s">
        <v>77</v>
      </c>
      <c r="BK407" s="187">
        <f>ROUND(I407*H407,2)</f>
        <v>0</v>
      </c>
      <c r="BL407" s="19" t="s">
        <v>92</v>
      </c>
      <c r="BM407" s="186" t="s">
        <v>556</v>
      </c>
    </row>
    <row r="408" spans="1:65" s="2" customFormat="1" ht="19.5">
      <c r="A408" s="36"/>
      <c r="B408" s="37"/>
      <c r="C408" s="38"/>
      <c r="D408" s="188" t="s">
        <v>176</v>
      </c>
      <c r="E408" s="38"/>
      <c r="F408" s="189" t="s">
        <v>557</v>
      </c>
      <c r="G408" s="38"/>
      <c r="H408" s="38"/>
      <c r="I408" s="190"/>
      <c r="J408" s="38"/>
      <c r="K408" s="38"/>
      <c r="L408" s="41"/>
      <c r="M408" s="191"/>
      <c r="N408" s="192"/>
      <c r="O408" s="66"/>
      <c r="P408" s="66"/>
      <c r="Q408" s="66"/>
      <c r="R408" s="66"/>
      <c r="S408" s="66"/>
      <c r="T408" s="66"/>
      <c r="U408" s="67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176</v>
      </c>
      <c r="AU408" s="19" t="s">
        <v>88</v>
      </c>
    </row>
    <row r="409" spans="1:65" s="2" customFormat="1" ht="11.25">
      <c r="A409" s="36"/>
      <c r="B409" s="37"/>
      <c r="C409" s="38"/>
      <c r="D409" s="193" t="s">
        <v>178</v>
      </c>
      <c r="E409" s="38"/>
      <c r="F409" s="194" t="s">
        <v>558</v>
      </c>
      <c r="G409" s="38"/>
      <c r="H409" s="38"/>
      <c r="I409" s="190"/>
      <c r="J409" s="38"/>
      <c r="K409" s="38"/>
      <c r="L409" s="41"/>
      <c r="M409" s="191"/>
      <c r="N409" s="192"/>
      <c r="O409" s="66"/>
      <c r="P409" s="66"/>
      <c r="Q409" s="66"/>
      <c r="R409" s="66"/>
      <c r="S409" s="66"/>
      <c r="T409" s="66"/>
      <c r="U409" s="67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178</v>
      </c>
      <c r="AU409" s="19" t="s">
        <v>88</v>
      </c>
    </row>
    <row r="410" spans="1:65" s="13" customFormat="1" ht="11.25">
      <c r="B410" s="195"/>
      <c r="C410" s="196"/>
      <c r="D410" s="188" t="s">
        <v>180</v>
      </c>
      <c r="E410" s="197" t="s">
        <v>19</v>
      </c>
      <c r="F410" s="198" t="s">
        <v>429</v>
      </c>
      <c r="G410" s="196"/>
      <c r="H410" s="199">
        <v>88</v>
      </c>
      <c r="I410" s="200"/>
      <c r="J410" s="196"/>
      <c r="K410" s="196"/>
      <c r="L410" s="201"/>
      <c r="M410" s="202"/>
      <c r="N410" s="203"/>
      <c r="O410" s="203"/>
      <c r="P410" s="203"/>
      <c r="Q410" s="203"/>
      <c r="R410" s="203"/>
      <c r="S410" s="203"/>
      <c r="T410" s="203"/>
      <c r="U410" s="204"/>
      <c r="AT410" s="205" t="s">
        <v>180</v>
      </c>
      <c r="AU410" s="205" t="s">
        <v>88</v>
      </c>
      <c r="AV410" s="13" t="s">
        <v>81</v>
      </c>
      <c r="AW410" s="13" t="s">
        <v>34</v>
      </c>
      <c r="AX410" s="13" t="s">
        <v>72</v>
      </c>
      <c r="AY410" s="205" t="s">
        <v>166</v>
      </c>
    </row>
    <row r="411" spans="1:65" s="13" customFormat="1" ht="11.25">
      <c r="B411" s="195"/>
      <c r="C411" s="196"/>
      <c r="D411" s="188" t="s">
        <v>180</v>
      </c>
      <c r="E411" s="197" t="s">
        <v>19</v>
      </c>
      <c r="F411" s="198" t="s">
        <v>430</v>
      </c>
      <c r="G411" s="196"/>
      <c r="H411" s="199">
        <v>28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3"/>
      <c r="U411" s="204"/>
      <c r="AT411" s="205" t="s">
        <v>180</v>
      </c>
      <c r="AU411" s="205" t="s">
        <v>88</v>
      </c>
      <c r="AV411" s="13" t="s">
        <v>81</v>
      </c>
      <c r="AW411" s="13" t="s">
        <v>34</v>
      </c>
      <c r="AX411" s="13" t="s">
        <v>72</v>
      </c>
      <c r="AY411" s="205" t="s">
        <v>166</v>
      </c>
    </row>
    <row r="412" spans="1:65" s="14" customFormat="1" ht="11.25">
      <c r="B412" s="206"/>
      <c r="C412" s="207"/>
      <c r="D412" s="188" t="s">
        <v>180</v>
      </c>
      <c r="E412" s="208" t="s">
        <v>19</v>
      </c>
      <c r="F412" s="209" t="s">
        <v>184</v>
      </c>
      <c r="G412" s="207"/>
      <c r="H412" s="210">
        <v>116</v>
      </c>
      <c r="I412" s="211"/>
      <c r="J412" s="207"/>
      <c r="K412" s="207"/>
      <c r="L412" s="212"/>
      <c r="M412" s="213"/>
      <c r="N412" s="214"/>
      <c r="O412" s="214"/>
      <c r="P412" s="214"/>
      <c r="Q412" s="214"/>
      <c r="R412" s="214"/>
      <c r="S412" s="214"/>
      <c r="T412" s="214"/>
      <c r="U412" s="215"/>
      <c r="AT412" s="216" t="s">
        <v>180</v>
      </c>
      <c r="AU412" s="216" t="s">
        <v>88</v>
      </c>
      <c r="AV412" s="14" t="s">
        <v>92</v>
      </c>
      <c r="AW412" s="14" t="s">
        <v>34</v>
      </c>
      <c r="AX412" s="14" t="s">
        <v>77</v>
      </c>
      <c r="AY412" s="216" t="s">
        <v>166</v>
      </c>
    </row>
    <row r="413" spans="1:65" s="2" customFormat="1" ht="24.2" customHeight="1">
      <c r="A413" s="36"/>
      <c r="B413" s="37"/>
      <c r="C413" s="175" t="s">
        <v>451</v>
      </c>
      <c r="D413" s="175" t="s">
        <v>170</v>
      </c>
      <c r="E413" s="176" t="s">
        <v>559</v>
      </c>
      <c r="F413" s="177" t="s">
        <v>560</v>
      </c>
      <c r="G413" s="178" t="s">
        <v>199</v>
      </c>
      <c r="H413" s="179">
        <v>1.75</v>
      </c>
      <c r="I413" s="180"/>
      <c r="J413" s="181">
        <f>ROUND(I413*H413,2)</f>
        <v>0</v>
      </c>
      <c r="K413" s="177" t="s">
        <v>174</v>
      </c>
      <c r="L413" s="41"/>
      <c r="M413" s="182" t="s">
        <v>19</v>
      </c>
      <c r="N413" s="183" t="s">
        <v>43</v>
      </c>
      <c r="O413" s="66"/>
      <c r="P413" s="184">
        <f>O413*H413</f>
        <v>0</v>
      </c>
      <c r="Q413" s="184">
        <v>8.0000000000000007E-5</v>
      </c>
      <c r="R413" s="184">
        <f>Q413*H413</f>
        <v>1.4000000000000001E-4</v>
      </c>
      <c r="S413" s="184">
        <v>0</v>
      </c>
      <c r="T413" s="184">
        <f>S413*H413</f>
        <v>0</v>
      </c>
      <c r="U413" s="185" t="s">
        <v>19</v>
      </c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6" t="s">
        <v>92</v>
      </c>
      <c r="AT413" s="186" t="s">
        <v>170</v>
      </c>
      <c r="AU413" s="186" t="s">
        <v>88</v>
      </c>
      <c r="AY413" s="19" t="s">
        <v>166</v>
      </c>
      <c r="BE413" s="187">
        <f>IF(N413="základní",J413,0)</f>
        <v>0</v>
      </c>
      <c r="BF413" s="187">
        <f>IF(N413="snížená",J413,0)</f>
        <v>0</v>
      </c>
      <c r="BG413" s="187">
        <f>IF(N413="zákl. přenesená",J413,0)</f>
        <v>0</v>
      </c>
      <c r="BH413" s="187">
        <f>IF(N413="sníž. přenesená",J413,0)</f>
        <v>0</v>
      </c>
      <c r="BI413" s="187">
        <f>IF(N413="nulová",J413,0)</f>
        <v>0</v>
      </c>
      <c r="BJ413" s="19" t="s">
        <v>77</v>
      </c>
      <c r="BK413" s="187">
        <f>ROUND(I413*H413,2)</f>
        <v>0</v>
      </c>
      <c r="BL413" s="19" t="s">
        <v>92</v>
      </c>
      <c r="BM413" s="186" t="s">
        <v>561</v>
      </c>
    </row>
    <row r="414" spans="1:65" s="2" customFormat="1" ht="29.25">
      <c r="A414" s="36"/>
      <c r="B414" s="37"/>
      <c r="C414" s="38"/>
      <c r="D414" s="188" t="s">
        <v>176</v>
      </c>
      <c r="E414" s="38"/>
      <c r="F414" s="189" t="s">
        <v>562</v>
      </c>
      <c r="G414" s="38"/>
      <c r="H414" s="38"/>
      <c r="I414" s="190"/>
      <c r="J414" s="38"/>
      <c r="K414" s="38"/>
      <c r="L414" s="41"/>
      <c r="M414" s="191"/>
      <c r="N414" s="192"/>
      <c r="O414" s="66"/>
      <c r="P414" s="66"/>
      <c r="Q414" s="66"/>
      <c r="R414" s="66"/>
      <c r="S414" s="66"/>
      <c r="T414" s="66"/>
      <c r="U414" s="67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176</v>
      </c>
      <c r="AU414" s="19" t="s">
        <v>88</v>
      </c>
    </row>
    <row r="415" spans="1:65" s="2" customFormat="1" ht="11.25">
      <c r="A415" s="36"/>
      <c r="B415" s="37"/>
      <c r="C415" s="38"/>
      <c r="D415" s="193" t="s">
        <v>178</v>
      </c>
      <c r="E415" s="38"/>
      <c r="F415" s="194" t="s">
        <v>563</v>
      </c>
      <c r="G415" s="38"/>
      <c r="H415" s="38"/>
      <c r="I415" s="190"/>
      <c r="J415" s="38"/>
      <c r="K415" s="38"/>
      <c r="L415" s="41"/>
      <c r="M415" s="191"/>
      <c r="N415" s="192"/>
      <c r="O415" s="66"/>
      <c r="P415" s="66"/>
      <c r="Q415" s="66"/>
      <c r="R415" s="66"/>
      <c r="S415" s="66"/>
      <c r="T415" s="66"/>
      <c r="U415" s="67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178</v>
      </c>
      <c r="AU415" s="19" t="s">
        <v>88</v>
      </c>
    </row>
    <row r="416" spans="1:65" s="13" customFormat="1" ht="11.25">
      <c r="B416" s="195"/>
      <c r="C416" s="196"/>
      <c r="D416" s="188" t="s">
        <v>180</v>
      </c>
      <c r="E416" s="197" t="s">
        <v>19</v>
      </c>
      <c r="F416" s="198" t="s">
        <v>564</v>
      </c>
      <c r="G416" s="196"/>
      <c r="H416" s="199">
        <v>1.75</v>
      </c>
      <c r="I416" s="200"/>
      <c r="J416" s="196"/>
      <c r="K416" s="196"/>
      <c r="L416" s="201"/>
      <c r="M416" s="202"/>
      <c r="N416" s="203"/>
      <c r="O416" s="203"/>
      <c r="P416" s="203"/>
      <c r="Q416" s="203"/>
      <c r="R416" s="203"/>
      <c r="S416" s="203"/>
      <c r="T416" s="203"/>
      <c r="U416" s="204"/>
      <c r="AT416" s="205" t="s">
        <v>180</v>
      </c>
      <c r="AU416" s="205" t="s">
        <v>88</v>
      </c>
      <c r="AV416" s="13" t="s">
        <v>81</v>
      </c>
      <c r="AW416" s="13" t="s">
        <v>34</v>
      </c>
      <c r="AX416" s="13" t="s">
        <v>77</v>
      </c>
      <c r="AY416" s="205" t="s">
        <v>166</v>
      </c>
    </row>
    <row r="417" spans="1:65" s="2" customFormat="1" ht="24.2" customHeight="1">
      <c r="A417" s="36"/>
      <c r="B417" s="37"/>
      <c r="C417" s="175" t="s">
        <v>565</v>
      </c>
      <c r="D417" s="175" t="s">
        <v>170</v>
      </c>
      <c r="E417" s="176" t="s">
        <v>566</v>
      </c>
      <c r="F417" s="177" t="s">
        <v>567</v>
      </c>
      <c r="G417" s="178" t="s">
        <v>336</v>
      </c>
      <c r="H417" s="179">
        <v>36</v>
      </c>
      <c r="I417" s="180"/>
      <c r="J417" s="181">
        <f>ROUND(I417*H417,2)</f>
        <v>0</v>
      </c>
      <c r="K417" s="177" t="s">
        <v>256</v>
      </c>
      <c r="L417" s="41"/>
      <c r="M417" s="182" t="s">
        <v>19</v>
      </c>
      <c r="N417" s="183" t="s">
        <v>43</v>
      </c>
      <c r="O417" s="66"/>
      <c r="P417" s="184">
        <f>O417*H417</f>
        <v>0</v>
      </c>
      <c r="Q417" s="184">
        <v>1.0000000000000001E-5</v>
      </c>
      <c r="R417" s="184">
        <f>Q417*H417</f>
        <v>3.6000000000000002E-4</v>
      </c>
      <c r="S417" s="184">
        <v>0</v>
      </c>
      <c r="T417" s="184">
        <f>S417*H417</f>
        <v>0</v>
      </c>
      <c r="U417" s="185" t="s">
        <v>19</v>
      </c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186" t="s">
        <v>92</v>
      </c>
      <c r="AT417" s="186" t="s">
        <v>170</v>
      </c>
      <c r="AU417" s="186" t="s">
        <v>88</v>
      </c>
      <c r="AY417" s="19" t="s">
        <v>166</v>
      </c>
      <c r="BE417" s="187">
        <f>IF(N417="základní",J417,0)</f>
        <v>0</v>
      </c>
      <c r="BF417" s="187">
        <f>IF(N417="snížená",J417,0)</f>
        <v>0</v>
      </c>
      <c r="BG417" s="187">
        <f>IF(N417="zákl. přenesená",J417,0)</f>
        <v>0</v>
      </c>
      <c r="BH417" s="187">
        <f>IF(N417="sníž. přenesená",J417,0)</f>
        <v>0</v>
      </c>
      <c r="BI417" s="187">
        <f>IF(N417="nulová",J417,0)</f>
        <v>0</v>
      </c>
      <c r="BJ417" s="19" t="s">
        <v>77</v>
      </c>
      <c r="BK417" s="187">
        <f>ROUND(I417*H417,2)</f>
        <v>0</v>
      </c>
      <c r="BL417" s="19" t="s">
        <v>92</v>
      </c>
      <c r="BM417" s="186" t="s">
        <v>568</v>
      </c>
    </row>
    <row r="418" spans="1:65" s="2" customFormat="1" ht="19.5">
      <c r="A418" s="36"/>
      <c r="B418" s="37"/>
      <c r="C418" s="38"/>
      <c r="D418" s="188" t="s">
        <v>176</v>
      </c>
      <c r="E418" s="38"/>
      <c r="F418" s="189" t="s">
        <v>567</v>
      </c>
      <c r="G418" s="38"/>
      <c r="H418" s="38"/>
      <c r="I418" s="190"/>
      <c r="J418" s="38"/>
      <c r="K418" s="38"/>
      <c r="L418" s="41"/>
      <c r="M418" s="191"/>
      <c r="N418" s="192"/>
      <c r="O418" s="66"/>
      <c r="P418" s="66"/>
      <c r="Q418" s="66"/>
      <c r="R418" s="66"/>
      <c r="S418" s="66"/>
      <c r="T418" s="66"/>
      <c r="U418" s="67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T418" s="19" t="s">
        <v>176</v>
      </c>
      <c r="AU418" s="19" t="s">
        <v>88</v>
      </c>
    </row>
    <row r="419" spans="1:65" s="2" customFormat="1" ht="11.25">
      <c r="A419" s="36"/>
      <c r="B419" s="37"/>
      <c r="C419" s="38"/>
      <c r="D419" s="193" t="s">
        <v>178</v>
      </c>
      <c r="E419" s="38"/>
      <c r="F419" s="194" t="s">
        <v>569</v>
      </c>
      <c r="G419" s="38"/>
      <c r="H419" s="38"/>
      <c r="I419" s="190"/>
      <c r="J419" s="38"/>
      <c r="K419" s="38"/>
      <c r="L419" s="41"/>
      <c r="M419" s="191"/>
      <c r="N419" s="192"/>
      <c r="O419" s="66"/>
      <c r="P419" s="66"/>
      <c r="Q419" s="66"/>
      <c r="R419" s="66"/>
      <c r="S419" s="66"/>
      <c r="T419" s="66"/>
      <c r="U419" s="67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178</v>
      </c>
      <c r="AU419" s="19" t="s">
        <v>88</v>
      </c>
    </row>
    <row r="420" spans="1:65" s="13" customFormat="1" ht="11.25">
      <c r="B420" s="195"/>
      <c r="C420" s="196"/>
      <c r="D420" s="188" t="s">
        <v>180</v>
      </c>
      <c r="E420" s="197" t="s">
        <v>19</v>
      </c>
      <c r="F420" s="198" t="s">
        <v>570</v>
      </c>
      <c r="G420" s="196"/>
      <c r="H420" s="199">
        <v>36</v>
      </c>
      <c r="I420" s="200"/>
      <c r="J420" s="196"/>
      <c r="K420" s="196"/>
      <c r="L420" s="201"/>
      <c r="M420" s="202"/>
      <c r="N420" s="203"/>
      <c r="O420" s="203"/>
      <c r="P420" s="203"/>
      <c r="Q420" s="203"/>
      <c r="R420" s="203"/>
      <c r="S420" s="203"/>
      <c r="T420" s="203"/>
      <c r="U420" s="204"/>
      <c r="AT420" s="205" t="s">
        <v>180</v>
      </c>
      <c r="AU420" s="205" t="s">
        <v>88</v>
      </c>
      <c r="AV420" s="13" t="s">
        <v>81</v>
      </c>
      <c r="AW420" s="13" t="s">
        <v>34</v>
      </c>
      <c r="AX420" s="13" t="s">
        <v>77</v>
      </c>
      <c r="AY420" s="205" t="s">
        <v>166</v>
      </c>
    </row>
    <row r="421" spans="1:65" s="2" customFormat="1" ht="33" customHeight="1">
      <c r="A421" s="36"/>
      <c r="B421" s="37"/>
      <c r="C421" s="175" t="s">
        <v>571</v>
      </c>
      <c r="D421" s="175" t="s">
        <v>170</v>
      </c>
      <c r="E421" s="176" t="s">
        <v>572</v>
      </c>
      <c r="F421" s="177" t="s">
        <v>573</v>
      </c>
      <c r="G421" s="178" t="s">
        <v>173</v>
      </c>
      <c r="H421" s="179">
        <v>1.8</v>
      </c>
      <c r="I421" s="180"/>
      <c r="J421" s="181">
        <f>ROUND(I421*H421,2)</f>
        <v>0</v>
      </c>
      <c r="K421" s="177" t="s">
        <v>174</v>
      </c>
      <c r="L421" s="41"/>
      <c r="M421" s="182" t="s">
        <v>19</v>
      </c>
      <c r="N421" s="183" t="s">
        <v>43</v>
      </c>
      <c r="O421" s="66"/>
      <c r="P421" s="184">
        <f>O421*H421</f>
        <v>0</v>
      </c>
      <c r="Q421" s="184">
        <v>0</v>
      </c>
      <c r="R421" s="184">
        <f>Q421*H421</f>
        <v>0</v>
      </c>
      <c r="S421" s="184">
        <v>0</v>
      </c>
      <c r="T421" s="184">
        <f>S421*H421</f>
        <v>0</v>
      </c>
      <c r="U421" s="185" t="s">
        <v>19</v>
      </c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186" t="s">
        <v>92</v>
      </c>
      <c r="AT421" s="186" t="s">
        <v>170</v>
      </c>
      <c r="AU421" s="186" t="s">
        <v>88</v>
      </c>
      <c r="AY421" s="19" t="s">
        <v>166</v>
      </c>
      <c r="BE421" s="187">
        <f>IF(N421="základní",J421,0)</f>
        <v>0</v>
      </c>
      <c r="BF421" s="187">
        <f>IF(N421="snížená",J421,0)</f>
        <v>0</v>
      </c>
      <c r="BG421" s="187">
        <f>IF(N421="zákl. přenesená",J421,0)</f>
        <v>0</v>
      </c>
      <c r="BH421" s="187">
        <f>IF(N421="sníž. přenesená",J421,0)</f>
        <v>0</v>
      </c>
      <c r="BI421" s="187">
        <f>IF(N421="nulová",J421,0)</f>
        <v>0</v>
      </c>
      <c r="BJ421" s="19" t="s">
        <v>77</v>
      </c>
      <c r="BK421" s="187">
        <f>ROUND(I421*H421,2)</f>
        <v>0</v>
      </c>
      <c r="BL421" s="19" t="s">
        <v>92</v>
      </c>
      <c r="BM421" s="186" t="s">
        <v>574</v>
      </c>
    </row>
    <row r="422" spans="1:65" s="2" customFormat="1" ht="48.75">
      <c r="A422" s="36"/>
      <c r="B422" s="37"/>
      <c r="C422" s="38"/>
      <c r="D422" s="188" t="s">
        <v>176</v>
      </c>
      <c r="E422" s="38"/>
      <c r="F422" s="189" t="s">
        <v>575</v>
      </c>
      <c r="G422" s="38"/>
      <c r="H422" s="38"/>
      <c r="I422" s="190"/>
      <c r="J422" s="38"/>
      <c r="K422" s="38"/>
      <c r="L422" s="41"/>
      <c r="M422" s="191"/>
      <c r="N422" s="192"/>
      <c r="O422" s="66"/>
      <c r="P422" s="66"/>
      <c r="Q422" s="66"/>
      <c r="R422" s="66"/>
      <c r="S422" s="66"/>
      <c r="T422" s="66"/>
      <c r="U422" s="67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9" t="s">
        <v>176</v>
      </c>
      <c r="AU422" s="19" t="s">
        <v>88</v>
      </c>
    </row>
    <row r="423" spans="1:65" s="2" customFormat="1" ht="11.25">
      <c r="A423" s="36"/>
      <c r="B423" s="37"/>
      <c r="C423" s="38"/>
      <c r="D423" s="193" t="s">
        <v>178</v>
      </c>
      <c r="E423" s="38"/>
      <c r="F423" s="194" t="s">
        <v>576</v>
      </c>
      <c r="G423" s="38"/>
      <c r="H423" s="38"/>
      <c r="I423" s="190"/>
      <c r="J423" s="38"/>
      <c r="K423" s="38"/>
      <c r="L423" s="41"/>
      <c r="M423" s="191"/>
      <c r="N423" s="192"/>
      <c r="O423" s="66"/>
      <c r="P423" s="66"/>
      <c r="Q423" s="66"/>
      <c r="R423" s="66"/>
      <c r="S423" s="66"/>
      <c r="T423" s="66"/>
      <c r="U423" s="67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178</v>
      </c>
      <c r="AU423" s="19" t="s">
        <v>88</v>
      </c>
    </row>
    <row r="424" spans="1:65" s="14" customFormat="1" ht="11.25">
      <c r="B424" s="206"/>
      <c r="C424" s="207"/>
      <c r="D424" s="188" t="s">
        <v>180</v>
      </c>
      <c r="E424" s="208" t="s">
        <v>19</v>
      </c>
      <c r="F424" s="209" t="s">
        <v>184</v>
      </c>
      <c r="G424" s="207"/>
      <c r="H424" s="210">
        <v>1.8</v>
      </c>
      <c r="I424" s="211"/>
      <c r="J424" s="207"/>
      <c r="K424" s="207"/>
      <c r="L424" s="212"/>
      <c r="M424" s="213"/>
      <c r="N424" s="214"/>
      <c r="O424" s="214"/>
      <c r="P424" s="214"/>
      <c r="Q424" s="214"/>
      <c r="R424" s="214"/>
      <c r="S424" s="214"/>
      <c r="T424" s="214"/>
      <c r="U424" s="215"/>
      <c r="AT424" s="216" t="s">
        <v>180</v>
      </c>
      <c r="AU424" s="216" t="s">
        <v>88</v>
      </c>
      <c r="AV424" s="14" t="s">
        <v>92</v>
      </c>
      <c r="AW424" s="14" t="s">
        <v>34</v>
      </c>
      <c r="AX424" s="14" t="s">
        <v>72</v>
      </c>
      <c r="AY424" s="216" t="s">
        <v>166</v>
      </c>
    </row>
    <row r="425" spans="1:65" s="12" customFormat="1" ht="20.85" customHeight="1">
      <c r="B425" s="159"/>
      <c r="C425" s="160"/>
      <c r="D425" s="161" t="s">
        <v>71</v>
      </c>
      <c r="E425" s="173" t="s">
        <v>577</v>
      </c>
      <c r="F425" s="173" t="s">
        <v>578</v>
      </c>
      <c r="G425" s="160"/>
      <c r="H425" s="160"/>
      <c r="I425" s="163"/>
      <c r="J425" s="174">
        <f>BK425</f>
        <v>0</v>
      </c>
      <c r="K425" s="160"/>
      <c r="L425" s="165"/>
      <c r="M425" s="166"/>
      <c r="N425" s="167"/>
      <c r="O425" s="167"/>
      <c r="P425" s="168">
        <f>SUM(P426:P453)</f>
        <v>0</v>
      </c>
      <c r="Q425" s="167"/>
      <c r="R425" s="168">
        <f>SUM(R426:R453)</f>
        <v>0</v>
      </c>
      <c r="S425" s="167"/>
      <c r="T425" s="168">
        <f>SUM(T426:T453)</f>
        <v>0</v>
      </c>
      <c r="U425" s="169"/>
      <c r="AR425" s="170" t="s">
        <v>77</v>
      </c>
      <c r="AT425" s="171" t="s">
        <v>71</v>
      </c>
      <c r="AU425" s="171" t="s">
        <v>81</v>
      </c>
      <c r="AY425" s="170" t="s">
        <v>166</v>
      </c>
      <c r="BK425" s="172">
        <f>SUM(BK426:BK453)</f>
        <v>0</v>
      </c>
    </row>
    <row r="426" spans="1:65" s="2" customFormat="1" ht="16.5" customHeight="1">
      <c r="A426" s="36"/>
      <c r="B426" s="37"/>
      <c r="C426" s="175" t="s">
        <v>453</v>
      </c>
      <c r="D426" s="175" t="s">
        <v>170</v>
      </c>
      <c r="E426" s="176" t="s">
        <v>579</v>
      </c>
      <c r="F426" s="177" t="s">
        <v>580</v>
      </c>
      <c r="G426" s="178" t="s">
        <v>264</v>
      </c>
      <c r="H426" s="179">
        <v>13.807</v>
      </c>
      <c r="I426" s="180"/>
      <c r="J426" s="181">
        <f>ROUND(I426*H426,2)</f>
        <v>0</v>
      </c>
      <c r="K426" s="177" t="s">
        <v>174</v>
      </c>
      <c r="L426" s="41"/>
      <c r="M426" s="182" t="s">
        <v>19</v>
      </c>
      <c r="N426" s="183" t="s">
        <v>43</v>
      </c>
      <c r="O426" s="66"/>
      <c r="P426" s="184">
        <f>O426*H426</f>
        <v>0</v>
      </c>
      <c r="Q426" s="184">
        <v>0</v>
      </c>
      <c r="R426" s="184">
        <f>Q426*H426</f>
        <v>0</v>
      </c>
      <c r="S426" s="184">
        <v>0</v>
      </c>
      <c r="T426" s="184">
        <f>S426*H426</f>
        <v>0</v>
      </c>
      <c r="U426" s="185" t="s">
        <v>19</v>
      </c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6" t="s">
        <v>92</v>
      </c>
      <c r="AT426" s="186" t="s">
        <v>170</v>
      </c>
      <c r="AU426" s="186" t="s">
        <v>88</v>
      </c>
      <c r="AY426" s="19" t="s">
        <v>166</v>
      </c>
      <c r="BE426" s="187">
        <f>IF(N426="základní",J426,0)</f>
        <v>0</v>
      </c>
      <c r="BF426" s="187">
        <f>IF(N426="snížená",J426,0)</f>
        <v>0</v>
      </c>
      <c r="BG426" s="187">
        <f>IF(N426="zákl. přenesená",J426,0)</f>
        <v>0</v>
      </c>
      <c r="BH426" s="187">
        <f>IF(N426="sníž. přenesená",J426,0)</f>
        <v>0</v>
      </c>
      <c r="BI426" s="187">
        <f>IF(N426="nulová",J426,0)</f>
        <v>0</v>
      </c>
      <c r="BJ426" s="19" t="s">
        <v>77</v>
      </c>
      <c r="BK426" s="187">
        <f>ROUND(I426*H426,2)</f>
        <v>0</v>
      </c>
      <c r="BL426" s="19" t="s">
        <v>92</v>
      </c>
      <c r="BM426" s="186" t="s">
        <v>581</v>
      </c>
    </row>
    <row r="427" spans="1:65" s="2" customFormat="1" ht="11.25">
      <c r="A427" s="36"/>
      <c r="B427" s="37"/>
      <c r="C427" s="38"/>
      <c r="D427" s="188" t="s">
        <v>176</v>
      </c>
      <c r="E427" s="38"/>
      <c r="F427" s="189" t="s">
        <v>582</v>
      </c>
      <c r="G427" s="38"/>
      <c r="H427" s="38"/>
      <c r="I427" s="190"/>
      <c r="J427" s="38"/>
      <c r="K427" s="38"/>
      <c r="L427" s="41"/>
      <c r="M427" s="191"/>
      <c r="N427" s="192"/>
      <c r="O427" s="66"/>
      <c r="P427" s="66"/>
      <c r="Q427" s="66"/>
      <c r="R427" s="66"/>
      <c r="S427" s="66"/>
      <c r="T427" s="66"/>
      <c r="U427" s="67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176</v>
      </c>
      <c r="AU427" s="19" t="s">
        <v>88</v>
      </c>
    </row>
    <row r="428" spans="1:65" s="2" customFormat="1" ht="11.25">
      <c r="A428" s="36"/>
      <c r="B428" s="37"/>
      <c r="C428" s="38"/>
      <c r="D428" s="193" t="s">
        <v>178</v>
      </c>
      <c r="E428" s="38"/>
      <c r="F428" s="194" t="s">
        <v>583</v>
      </c>
      <c r="G428" s="38"/>
      <c r="H428" s="38"/>
      <c r="I428" s="190"/>
      <c r="J428" s="38"/>
      <c r="K428" s="38"/>
      <c r="L428" s="41"/>
      <c r="M428" s="191"/>
      <c r="N428" s="192"/>
      <c r="O428" s="66"/>
      <c r="P428" s="66"/>
      <c r="Q428" s="66"/>
      <c r="R428" s="66"/>
      <c r="S428" s="66"/>
      <c r="T428" s="66"/>
      <c r="U428" s="67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9" t="s">
        <v>178</v>
      </c>
      <c r="AU428" s="19" t="s">
        <v>88</v>
      </c>
    </row>
    <row r="429" spans="1:65" s="2" customFormat="1" ht="24.2" customHeight="1">
      <c r="A429" s="36"/>
      <c r="B429" s="37"/>
      <c r="C429" s="175" t="s">
        <v>584</v>
      </c>
      <c r="D429" s="175" t="s">
        <v>170</v>
      </c>
      <c r="E429" s="176" t="s">
        <v>585</v>
      </c>
      <c r="F429" s="177" t="s">
        <v>586</v>
      </c>
      <c r="G429" s="178" t="s">
        <v>264</v>
      </c>
      <c r="H429" s="179">
        <v>-1.3</v>
      </c>
      <c r="I429" s="180"/>
      <c r="J429" s="181">
        <f>ROUND(I429*H429,2)</f>
        <v>0</v>
      </c>
      <c r="K429" s="177" t="s">
        <v>19</v>
      </c>
      <c r="L429" s="41"/>
      <c r="M429" s="182" t="s">
        <v>19</v>
      </c>
      <c r="N429" s="183" t="s">
        <v>43</v>
      </c>
      <c r="O429" s="66"/>
      <c r="P429" s="184">
        <f>O429*H429</f>
        <v>0</v>
      </c>
      <c r="Q429" s="184">
        <v>0</v>
      </c>
      <c r="R429" s="184">
        <f>Q429*H429</f>
        <v>0</v>
      </c>
      <c r="S429" s="184">
        <v>0</v>
      </c>
      <c r="T429" s="184">
        <f>S429*H429</f>
        <v>0</v>
      </c>
      <c r="U429" s="185" t="s">
        <v>19</v>
      </c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186" t="s">
        <v>92</v>
      </c>
      <c r="AT429" s="186" t="s">
        <v>170</v>
      </c>
      <c r="AU429" s="186" t="s">
        <v>88</v>
      </c>
      <c r="AY429" s="19" t="s">
        <v>166</v>
      </c>
      <c r="BE429" s="187">
        <f>IF(N429="základní",J429,0)</f>
        <v>0</v>
      </c>
      <c r="BF429" s="187">
        <f>IF(N429="snížená",J429,0)</f>
        <v>0</v>
      </c>
      <c r="BG429" s="187">
        <f>IF(N429="zákl. přenesená",J429,0)</f>
        <v>0</v>
      </c>
      <c r="BH429" s="187">
        <f>IF(N429="sníž. přenesená",J429,0)</f>
        <v>0</v>
      </c>
      <c r="BI429" s="187">
        <f>IF(N429="nulová",J429,0)</f>
        <v>0</v>
      </c>
      <c r="BJ429" s="19" t="s">
        <v>77</v>
      </c>
      <c r="BK429" s="187">
        <f>ROUND(I429*H429,2)</f>
        <v>0</v>
      </c>
      <c r="BL429" s="19" t="s">
        <v>92</v>
      </c>
      <c r="BM429" s="186" t="s">
        <v>587</v>
      </c>
    </row>
    <row r="430" spans="1:65" s="2" customFormat="1" ht="19.5">
      <c r="A430" s="36"/>
      <c r="B430" s="37"/>
      <c r="C430" s="38"/>
      <c r="D430" s="188" t="s">
        <v>176</v>
      </c>
      <c r="E430" s="38"/>
      <c r="F430" s="189" t="s">
        <v>586</v>
      </c>
      <c r="G430" s="38"/>
      <c r="H430" s="38"/>
      <c r="I430" s="190"/>
      <c r="J430" s="38"/>
      <c r="K430" s="38"/>
      <c r="L430" s="41"/>
      <c r="M430" s="191"/>
      <c r="N430" s="192"/>
      <c r="O430" s="66"/>
      <c r="P430" s="66"/>
      <c r="Q430" s="66"/>
      <c r="R430" s="66"/>
      <c r="S430" s="66"/>
      <c r="T430" s="66"/>
      <c r="U430" s="67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9" t="s">
        <v>176</v>
      </c>
      <c r="AU430" s="19" t="s">
        <v>88</v>
      </c>
    </row>
    <row r="431" spans="1:65" s="15" customFormat="1" ht="11.25">
      <c r="B431" s="217"/>
      <c r="C431" s="218"/>
      <c r="D431" s="188" t="s">
        <v>180</v>
      </c>
      <c r="E431" s="219" t="s">
        <v>19</v>
      </c>
      <c r="F431" s="220" t="s">
        <v>588</v>
      </c>
      <c r="G431" s="218"/>
      <c r="H431" s="219" t="s">
        <v>19</v>
      </c>
      <c r="I431" s="221"/>
      <c r="J431" s="218"/>
      <c r="K431" s="218"/>
      <c r="L431" s="222"/>
      <c r="M431" s="223"/>
      <c r="N431" s="224"/>
      <c r="O431" s="224"/>
      <c r="P431" s="224"/>
      <c r="Q431" s="224"/>
      <c r="R431" s="224"/>
      <c r="S431" s="224"/>
      <c r="T431" s="224"/>
      <c r="U431" s="225"/>
      <c r="AT431" s="226" t="s">
        <v>180</v>
      </c>
      <c r="AU431" s="226" t="s">
        <v>88</v>
      </c>
      <c r="AV431" s="15" t="s">
        <v>77</v>
      </c>
      <c r="AW431" s="15" t="s">
        <v>34</v>
      </c>
      <c r="AX431" s="15" t="s">
        <v>72</v>
      </c>
      <c r="AY431" s="226" t="s">
        <v>166</v>
      </c>
    </row>
    <row r="432" spans="1:65" s="15" customFormat="1" ht="11.25">
      <c r="B432" s="217"/>
      <c r="C432" s="218"/>
      <c r="D432" s="188" t="s">
        <v>180</v>
      </c>
      <c r="E432" s="219" t="s">
        <v>19</v>
      </c>
      <c r="F432" s="220" t="s">
        <v>589</v>
      </c>
      <c r="G432" s="218"/>
      <c r="H432" s="219" t="s">
        <v>19</v>
      </c>
      <c r="I432" s="221"/>
      <c r="J432" s="218"/>
      <c r="K432" s="218"/>
      <c r="L432" s="222"/>
      <c r="M432" s="223"/>
      <c r="N432" s="224"/>
      <c r="O432" s="224"/>
      <c r="P432" s="224"/>
      <c r="Q432" s="224"/>
      <c r="R432" s="224"/>
      <c r="S432" s="224"/>
      <c r="T432" s="224"/>
      <c r="U432" s="225"/>
      <c r="AT432" s="226" t="s">
        <v>180</v>
      </c>
      <c r="AU432" s="226" t="s">
        <v>88</v>
      </c>
      <c r="AV432" s="15" t="s">
        <v>77</v>
      </c>
      <c r="AW432" s="15" t="s">
        <v>34</v>
      </c>
      <c r="AX432" s="15" t="s">
        <v>72</v>
      </c>
      <c r="AY432" s="226" t="s">
        <v>166</v>
      </c>
    </row>
    <row r="433" spans="1:65" s="15" customFormat="1" ht="11.25">
      <c r="B433" s="217"/>
      <c r="C433" s="218"/>
      <c r="D433" s="188" t="s">
        <v>180</v>
      </c>
      <c r="E433" s="219" t="s">
        <v>19</v>
      </c>
      <c r="F433" s="220" t="s">
        <v>590</v>
      </c>
      <c r="G433" s="218"/>
      <c r="H433" s="219" t="s">
        <v>19</v>
      </c>
      <c r="I433" s="221"/>
      <c r="J433" s="218"/>
      <c r="K433" s="218"/>
      <c r="L433" s="222"/>
      <c r="M433" s="223"/>
      <c r="N433" s="224"/>
      <c r="O433" s="224"/>
      <c r="P433" s="224"/>
      <c r="Q433" s="224"/>
      <c r="R433" s="224"/>
      <c r="S433" s="224"/>
      <c r="T433" s="224"/>
      <c r="U433" s="225"/>
      <c r="AT433" s="226" t="s">
        <v>180</v>
      </c>
      <c r="AU433" s="226" t="s">
        <v>88</v>
      </c>
      <c r="AV433" s="15" t="s">
        <v>77</v>
      </c>
      <c r="AW433" s="15" t="s">
        <v>34</v>
      </c>
      <c r="AX433" s="15" t="s">
        <v>72</v>
      </c>
      <c r="AY433" s="226" t="s">
        <v>166</v>
      </c>
    </row>
    <row r="434" spans="1:65" s="13" customFormat="1" ht="11.25">
      <c r="B434" s="195"/>
      <c r="C434" s="196"/>
      <c r="D434" s="188" t="s">
        <v>180</v>
      </c>
      <c r="E434" s="197" t="s">
        <v>19</v>
      </c>
      <c r="F434" s="198" t="s">
        <v>591</v>
      </c>
      <c r="G434" s="196"/>
      <c r="H434" s="199">
        <v>-0.32200000000000001</v>
      </c>
      <c r="I434" s="200"/>
      <c r="J434" s="196"/>
      <c r="K434" s="196"/>
      <c r="L434" s="201"/>
      <c r="M434" s="202"/>
      <c r="N434" s="203"/>
      <c r="O434" s="203"/>
      <c r="P434" s="203"/>
      <c r="Q434" s="203"/>
      <c r="R434" s="203"/>
      <c r="S434" s="203"/>
      <c r="T434" s="203"/>
      <c r="U434" s="204"/>
      <c r="AT434" s="205" t="s">
        <v>180</v>
      </c>
      <c r="AU434" s="205" t="s">
        <v>88</v>
      </c>
      <c r="AV434" s="13" t="s">
        <v>81</v>
      </c>
      <c r="AW434" s="13" t="s">
        <v>34</v>
      </c>
      <c r="AX434" s="13" t="s">
        <v>72</v>
      </c>
      <c r="AY434" s="205" t="s">
        <v>166</v>
      </c>
    </row>
    <row r="435" spans="1:65" s="13" customFormat="1" ht="11.25">
      <c r="B435" s="195"/>
      <c r="C435" s="196"/>
      <c r="D435" s="188" t="s">
        <v>180</v>
      </c>
      <c r="E435" s="197" t="s">
        <v>19</v>
      </c>
      <c r="F435" s="198" t="s">
        <v>592</v>
      </c>
      <c r="G435" s="196"/>
      <c r="H435" s="199">
        <v>-0.76800000000000002</v>
      </c>
      <c r="I435" s="200"/>
      <c r="J435" s="196"/>
      <c r="K435" s="196"/>
      <c r="L435" s="201"/>
      <c r="M435" s="202"/>
      <c r="N435" s="203"/>
      <c r="O435" s="203"/>
      <c r="P435" s="203"/>
      <c r="Q435" s="203"/>
      <c r="R435" s="203"/>
      <c r="S435" s="203"/>
      <c r="T435" s="203"/>
      <c r="U435" s="204"/>
      <c r="AT435" s="205" t="s">
        <v>180</v>
      </c>
      <c r="AU435" s="205" t="s">
        <v>88</v>
      </c>
      <c r="AV435" s="13" t="s">
        <v>81</v>
      </c>
      <c r="AW435" s="13" t="s">
        <v>34</v>
      </c>
      <c r="AX435" s="13" t="s">
        <v>72</v>
      </c>
      <c r="AY435" s="205" t="s">
        <v>166</v>
      </c>
    </row>
    <row r="436" spans="1:65" s="13" customFormat="1" ht="11.25">
      <c r="B436" s="195"/>
      <c r="C436" s="196"/>
      <c r="D436" s="188" t="s">
        <v>180</v>
      </c>
      <c r="E436" s="197" t="s">
        <v>19</v>
      </c>
      <c r="F436" s="198" t="s">
        <v>593</v>
      </c>
      <c r="G436" s="196"/>
      <c r="H436" s="199">
        <v>-0.21</v>
      </c>
      <c r="I436" s="200"/>
      <c r="J436" s="196"/>
      <c r="K436" s="196"/>
      <c r="L436" s="201"/>
      <c r="M436" s="202"/>
      <c r="N436" s="203"/>
      <c r="O436" s="203"/>
      <c r="P436" s="203"/>
      <c r="Q436" s="203"/>
      <c r="R436" s="203"/>
      <c r="S436" s="203"/>
      <c r="T436" s="203"/>
      <c r="U436" s="204"/>
      <c r="AT436" s="205" t="s">
        <v>180</v>
      </c>
      <c r="AU436" s="205" t="s">
        <v>88</v>
      </c>
      <c r="AV436" s="13" t="s">
        <v>81</v>
      </c>
      <c r="AW436" s="13" t="s">
        <v>34</v>
      </c>
      <c r="AX436" s="13" t="s">
        <v>72</v>
      </c>
      <c r="AY436" s="205" t="s">
        <v>166</v>
      </c>
    </row>
    <row r="437" spans="1:65" s="14" customFormat="1" ht="11.25">
      <c r="B437" s="206"/>
      <c r="C437" s="207"/>
      <c r="D437" s="188" t="s">
        <v>180</v>
      </c>
      <c r="E437" s="208" t="s">
        <v>19</v>
      </c>
      <c r="F437" s="209" t="s">
        <v>184</v>
      </c>
      <c r="G437" s="207"/>
      <c r="H437" s="210">
        <v>-1.3</v>
      </c>
      <c r="I437" s="211"/>
      <c r="J437" s="207"/>
      <c r="K437" s="207"/>
      <c r="L437" s="212"/>
      <c r="M437" s="213"/>
      <c r="N437" s="214"/>
      <c r="O437" s="214"/>
      <c r="P437" s="214"/>
      <c r="Q437" s="214"/>
      <c r="R437" s="214"/>
      <c r="S437" s="214"/>
      <c r="T437" s="214"/>
      <c r="U437" s="215"/>
      <c r="AT437" s="216" t="s">
        <v>180</v>
      </c>
      <c r="AU437" s="216" t="s">
        <v>88</v>
      </c>
      <c r="AV437" s="14" t="s">
        <v>92</v>
      </c>
      <c r="AW437" s="14" t="s">
        <v>34</v>
      </c>
      <c r="AX437" s="14" t="s">
        <v>77</v>
      </c>
      <c r="AY437" s="216" t="s">
        <v>166</v>
      </c>
    </row>
    <row r="438" spans="1:65" s="2" customFormat="1" ht="44.25" customHeight="1">
      <c r="A438" s="36"/>
      <c r="B438" s="37"/>
      <c r="C438" s="175" t="s">
        <v>594</v>
      </c>
      <c r="D438" s="175" t="s">
        <v>170</v>
      </c>
      <c r="E438" s="176" t="s">
        <v>595</v>
      </c>
      <c r="F438" s="177" t="s">
        <v>596</v>
      </c>
      <c r="G438" s="178" t="s">
        <v>264</v>
      </c>
      <c r="H438" s="179">
        <v>12.507</v>
      </c>
      <c r="I438" s="180"/>
      <c r="J438" s="181">
        <f>ROUND(I438*H438,2)</f>
        <v>0</v>
      </c>
      <c r="K438" s="177" t="s">
        <v>174</v>
      </c>
      <c r="L438" s="41"/>
      <c r="M438" s="182" t="s">
        <v>19</v>
      </c>
      <c r="N438" s="183" t="s">
        <v>43</v>
      </c>
      <c r="O438" s="66"/>
      <c r="P438" s="184">
        <f>O438*H438</f>
        <v>0</v>
      </c>
      <c r="Q438" s="184">
        <v>0</v>
      </c>
      <c r="R438" s="184">
        <f>Q438*H438</f>
        <v>0</v>
      </c>
      <c r="S438" s="184">
        <v>0</v>
      </c>
      <c r="T438" s="184">
        <f>S438*H438</f>
        <v>0</v>
      </c>
      <c r="U438" s="185" t="s">
        <v>19</v>
      </c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6" t="s">
        <v>92</v>
      </c>
      <c r="AT438" s="186" t="s">
        <v>170</v>
      </c>
      <c r="AU438" s="186" t="s">
        <v>88</v>
      </c>
      <c r="AY438" s="19" t="s">
        <v>166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19" t="s">
        <v>77</v>
      </c>
      <c r="BK438" s="187">
        <f>ROUND(I438*H438,2)</f>
        <v>0</v>
      </c>
      <c r="BL438" s="19" t="s">
        <v>92</v>
      </c>
      <c r="BM438" s="186" t="s">
        <v>597</v>
      </c>
    </row>
    <row r="439" spans="1:65" s="2" customFormat="1" ht="29.25">
      <c r="A439" s="36"/>
      <c r="B439" s="37"/>
      <c r="C439" s="38"/>
      <c r="D439" s="188" t="s">
        <v>176</v>
      </c>
      <c r="E439" s="38"/>
      <c r="F439" s="189" t="s">
        <v>598</v>
      </c>
      <c r="G439" s="38"/>
      <c r="H439" s="38"/>
      <c r="I439" s="190"/>
      <c r="J439" s="38"/>
      <c r="K439" s="38"/>
      <c r="L439" s="41"/>
      <c r="M439" s="191"/>
      <c r="N439" s="192"/>
      <c r="O439" s="66"/>
      <c r="P439" s="66"/>
      <c r="Q439" s="66"/>
      <c r="R439" s="66"/>
      <c r="S439" s="66"/>
      <c r="T439" s="66"/>
      <c r="U439" s="67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176</v>
      </c>
      <c r="AU439" s="19" t="s">
        <v>88</v>
      </c>
    </row>
    <row r="440" spans="1:65" s="2" customFormat="1" ht="11.25">
      <c r="A440" s="36"/>
      <c r="B440" s="37"/>
      <c r="C440" s="38"/>
      <c r="D440" s="193" t="s">
        <v>178</v>
      </c>
      <c r="E440" s="38"/>
      <c r="F440" s="194" t="s">
        <v>599</v>
      </c>
      <c r="G440" s="38"/>
      <c r="H440" s="38"/>
      <c r="I440" s="190"/>
      <c r="J440" s="38"/>
      <c r="K440" s="38"/>
      <c r="L440" s="41"/>
      <c r="M440" s="191"/>
      <c r="N440" s="192"/>
      <c r="O440" s="66"/>
      <c r="P440" s="66"/>
      <c r="Q440" s="66"/>
      <c r="R440" s="66"/>
      <c r="S440" s="66"/>
      <c r="T440" s="66"/>
      <c r="U440" s="67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9" t="s">
        <v>178</v>
      </c>
      <c r="AU440" s="19" t="s">
        <v>88</v>
      </c>
    </row>
    <row r="441" spans="1:65" s="13" customFormat="1" ht="11.25">
      <c r="B441" s="195"/>
      <c r="C441" s="196"/>
      <c r="D441" s="188" t="s">
        <v>180</v>
      </c>
      <c r="E441" s="197" t="s">
        <v>19</v>
      </c>
      <c r="F441" s="198" t="s">
        <v>600</v>
      </c>
      <c r="G441" s="196"/>
      <c r="H441" s="199">
        <v>13.807</v>
      </c>
      <c r="I441" s="200"/>
      <c r="J441" s="196"/>
      <c r="K441" s="196"/>
      <c r="L441" s="201"/>
      <c r="M441" s="202"/>
      <c r="N441" s="203"/>
      <c r="O441" s="203"/>
      <c r="P441" s="203"/>
      <c r="Q441" s="203"/>
      <c r="R441" s="203"/>
      <c r="S441" s="203"/>
      <c r="T441" s="203"/>
      <c r="U441" s="204"/>
      <c r="AT441" s="205" t="s">
        <v>180</v>
      </c>
      <c r="AU441" s="205" t="s">
        <v>88</v>
      </c>
      <c r="AV441" s="13" t="s">
        <v>81</v>
      </c>
      <c r="AW441" s="13" t="s">
        <v>34</v>
      </c>
      <c r="AX441" s="13" t="s">
        <v>72</v>
      </c>
      <c r="AY441" s="205" t="s">
        <v>166</v>
      </c>
    </row>
    <row r="442" spans="1:65" s="13" customFormat="1" ht="11.25">
      <c r="B442" s="195"/>
      <c r="C442" s="196"/>
      <c r="D442" s="188" t="s">
        <v>180</v>
      </c>
      <c r="E442" s="197" t="s">
        <v>19</v>
      </c>
      <c r="F442" s="198" t="s">
        <v>601</v>
      </c>
      <c r="G442" s="196"/>
      <c r="H442" s="199">
        <v>-1.3</v>
      </c>
      <c r="I442" s="200"/>
      <c r="J442" s="196"/>
      <c r="K442" s="196"/>
      <c r="L442" s="201"/>
      <c r="M442" s="202"/>
      <c r="N442" s="203"/>
      <c r="O442" s="203"/>
      <c r="P442" s="203"/>
      <c r="Q442" s="203"/>
      <c r="R442" s="203"/>
      <c r="S442" s="203"/>
      <c r="T442" s="203"/>
      <c r="U442" s="204"/>
      <c r="AT442" s="205" t="s">
        <v>180</v>
      </c>
      <c r="AU442" s="205" t="s">
        <v>88</v>
      </c>
      <c r="AV442" s="13" t="s">
        <v>81</v>
      </c>
      <c r="AW442" s="13" t="s">
        <v>34</v>
      </c>
      <c r="AX442" s="13" t="s">
        <v>72</v>
      </c>
      <c r="AY442" s="205" t="s">
        <v>166</v>
      </c>
    </row>
    <row r="443" spans="1:65" s="14" customFormat="1" ht="11.25">
      <c r="B443" s="206"/>
      <c r="C443" s="207"/>
      <c r="D443" s="188" t="s">
        <v>180</v>
      </c>
      <c r="E443" s="208" t="s">
        <v>19</v>
      </c>
      <c r="F443" s="209" t="s">
        <v>184</v>
      </c>
      <c r="G443" s="207"/>
      <c r="H443" s="210">
        <v>12.507</v>
      </c>
      <c r="I443" s="211"/>
      <c r="J443" s="207"/>
      <c r="K443" s="207"/>
      <c r="L443" s="212"/>
      <c r="M443" s="213"/>
      <c r="N443" s="214"/>
      <c r="O443" s="214"/>
      <c r="P443" s="214"/>
      <c r="Q443" s="214"/>
      <c r="R443" s="214"/>
      <c r="S443" s="214"/>
      <c r="T443" s="214"/>
      <c r="U443" s="215"/>
      <c r="AT443" s="216" t="s">
        <v>180</v>
      </c>
      <c r="AU443" s="216" t="s">
        <v>88</v>
      </c>
      <c r="AV443" s="14" t="s">
        <v>92</v>
      </c>
      <c r="AW443" s="14" t="s">
        <v>34</v>
      </c>
      <c r="AX443" s="14" t="s">
        <v>77</v>
      </c>
      <c r="AY443" s="216" t="s">
        <v>166</v>
      </c>
    </row>
    <row r="444" spans="1:65" s="2" customFormat="1" ht="21.75" customHeight="1">
      <c r="A444" s="36"/>
      <c r="B444" s="37"/>
      <c r="C444" s="175" t="s">
        <v>115</v>
      </c>
      <c r="D444" s="175" t="s">
        <v>170</v>
      </c>
      <c r="E444" s="176" t="s">
        <v>602</v>
      </c>
      <c r="F444" s="177" t="s">
        <v>603</v>
      </c>
      <c r="G444" s="178" t="s">
        <v>264</v>
      </c>
      <c r="H444" s="179">
        <v>13.807</v>
      </c>
      <c r="I444" s="180"/>
      <c r="J444" s="181">
        <f>ROUND(I444*H444,2)</f>
        <v>0</v>
      </c>
      <c r="K444" s="177" t="s">
        <v>174</v>
      </c>
      <c r="L444" s="41"/>
      <c r="M444" s="182" t="s">
        <v>19</v>
      </c>
      <c r="N444" s="183" t="s">
        <v>43</v>
      </c>
      <c r="O444" s="66"/>
      <c r="P444" s="184">
        <f>O444*H444</f>
        <v>0</v>
      </c>
      <c r="Q444" s="184">
        <v>0</v>
      </c>
      <c r="R444" s="184">
        <f>Q444*H444</f>
        <v>0</v>
      </c>
      <c r="S444" s="184">
        <v>0</v>
      </c>
      <c r="T444" s="184">
        <f>S444*H444</f>
        <v>0</v>
      </c>
      <c r="U444" s="185" t="s">
        <v>19</v>
      </c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6" t="s">
        <v>92</v>
      </c>
      <c r="AT444" s="186" t="s">
        <v>170</v>
      </c>
      <c r="AU444" s="186" t="s">
        <v>88</v>
      </c>
      <c r="AY444" s="19" t="s">
        <v>166</v>
      </c>
      <c r="BE444" s="187">
        <f>IF(N444="základní",J444,0)</f>
        <v>0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19" t="s">
        <v>77</v>
      </c>
      <c r="BK444" s="187">
        <f>ROUND(I444*H444,2)</f>
        <v>0</v>
      </c>
      <c r="BL444" s="19" t="s">
        <v>92</v>
      </c>
      <c r="BM444" s="186" t="s">
        <v>604</v>
      </c>
    </row>
    <row r="445" spans="1:65" s="2" customFormat="1" ht="19.5">
      <c r="A445" s="36"/>
      <c r="B445" s="37"/>
      <c r="C445" s="38"/>
      <c r="D445" s="188" t="s">
        <v>176</v>
      </c>
      <c r="E445" s="38"/>
      <c r="F445" s="189" t="s">
        <v>605</v>
      </c>
      <c r="G445" s="38"/>
      <c r="H445" s="38"/>
      <c r="I445" s="190"/>
      <c r="J445" s="38"/>
      <c r="K445" s="38"/>
      <c r="L445" s="41"/>
      <c r="M445" s="191"/>
      <c r="N445" s="192"/>
      <c r="O445" s="66"/>
      <c r="P445" s="66"/>
      <c r="Q445" s="66"/>
      <c r="R445" s="66"/>
      <c r="S445" s="66"/>
      <c r="T445" s="66"/>
      <c r="U445" s="67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176</v>
      </c>
      <c r="AU445" s="19" t="s">
        <v>88</v>
      </c>
    </row>
    <row r="446" spans="1:65" s="2" customFormat="1" ht="11.25">
      <c r="A446" s="36"/>
      <c r="B446" s="37"/>
      <c r="C446" s="38"/>
      <c r="D446" s="193" t="s">
        <v>178</v>
      </c>
      <c r="E446" s="38"/>
      <c r="F446" s="194" t="s">
        <v>606</v>
      </c>
      <c r="G446" s="38"/>
      <c r="H446" s="38"/>
      <c r="I446" s="190"/>
      <c r="J446" s="38"/>
      <c r="K446" s="38"/>
      <c r="L446" s="41"/>
      <c r="M446" s="191"/>
      <c r="N446" s="192"/>
      <c r="O446" s="66"/>
      <c r="P446" s="66"/>
      <c r="Q446" s="66"/>
      <c r="R446" s="66"/>
      <c r="S446" s="66"/>
      <c r="T446" s="66"/>
      <c r="U446" s="67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9" t="s">
        <v>178</v>
      </c>
      <c r="AU446" s="19" t="s">
        <v>88</v>
      </c>
    </row>
    <row r="447" spans="1:65" s="2" customFormat="1" ht="24.2" customHeight="1">
      <c r="A447" s="36"/>
      <c r="B447" s="37"/>
      <c r="C447" s="175" t="s">
        <v>607</v>
      </c>
      <c r="D447" s="175" t="s">
        <v>170</v>
      </c>
      <c r="E447" s="176" t="s">
        <v>608</v>
      </c>
      <c r="F447" s="177" t="s">
        <v>609</v>
      </c>
      <c r="G447" s="178" t="s">
        <v>264</v>
      </c>
      <c r="H447" s="179">
        <v>289.947</v>
      </c>
      <c r="I447" s="180"/>
      <c r="J447" s="181">
        <f>ROUND(I447*H447,2)</f>
        <v>0</v>
      </c>
      <c r="K447" s="177" t="s">
        <v>174</v>
      </c>
      <c r="L447" s="41"/>
      <c r="M447" s="182" t="s">
        <v>19</v>
      </c>
      <c r="N447" s="183" t="s">
        <v>43</v>
      </c>
      <c r="O447" s="66"/>
      <c r="P447" s="184">
        <f>O447*H447</f>
        <v>0</v>
      </c>
      <c r="Q447" s="184">
        <v>0</v>
      </c>
      <c r="R447" s="184">
        <f>Q447*H447</f>
        <v>0</v>
      </c>
      <c r="S447" s="184">
        <v>0</v>
      </c>
      <c r="T447" s="184">
        <f>S447*H447</f>
        <v>0</v>
      </c>
      <c r="U447" s="185" t="s">
        <v>19</v>
      </c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R447" s="186" t="s">
        <v>92</v>
      </c>
      <c r="AT447" s="186" t="s">
        <v>170</v>
      </c>
      <c r="AU447" s="186" t="s">
        <v>88</v>
      </c>
      <c r="AY447" s="19" t="s">
        <v>166</v>
      </c>
      <c r="BE447" s="187">
        <f>IF(N447="základní",J447,0)</f>
        <v>0</v>
      </c>
      <c r="BF447" s="187">
        <f>IF(N447="snížená",J447,0)</f>
        <v>0</v>
      </c>
      <c r="BG447" s="187">
        <f>IF(N447="zákl. přenesená",J447,0)</f>
        <v>0</v>
      </c>
      <c r="BH447" s="187">
        <f>IF(N447="sníž. přenesená",J447,0)</f>
        <v>0</v>
      </c>
      <c r="BI447" s="187">
        <f>IF(N447="nulová",J447,0)</f>
        <v>0</v>
      </c>
      <c r="BJ447" s="19" t="s">
        <v>77</v>
      </c>
      <c r="BK447" s="187">
        <f>ROUND(I447*H447,2)</f>
        <v>0</v>
      </c>
      <c r="BL447" s="19" t="s">
        <v>92</v>
      </c>
      <c r="BM447" s="186" t="s">
        <v>610</v>
      </c>
    </row>
    <row r="448" spans="1:65" s="2" customFormat="1" ht="29.25">
      <c r="A448" s="36"/>
      <c r="B448" s="37"/>
      <c r="C448" s="38"/>
      <c r="D448" s="188" t="s">
        <v>176</v>
      </c>
      <c r="E448" s="38"/>
      <c r="F448" s="189" t="s">
        <v>611</v>
      </c>
      <c r="G448" s="38"/>
      <c r="H448" s="38"/>
      <c r="I448" s="190"/>
      <c r="J448" s="38"/>
      <c r="K448" s="38"/>
      <c r="L448" s="41"/>
      <c r="M448" s="191"/>
      <c r="N448" s="192"/>
      <c r="O448" s="66"/>
      <c r="P448" s="66"/>
      <c r="Q448" s="66"/>
      <c r="R448" s="66"/>
      <c r="S448" s="66"/>
      <c r="T448" s="66"/>
      <c r="U448" s="67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T448" s="19" t="s">
        <v>176</v>
      </c>
      <c r="AU448" s="19" t="s">
        <v>88</v>
      </c>
    </row>
    <row r="449" spans="1:65" s="2" customFormat="1" ht="11.25">
      <c r="A449" s="36"/>
      <c r="B449" s="37"/>
      <c r="C449" s="38"/>
      <c r="D449" s="193" t="s">
        <v>178</v>
      </c>
      <c r="E449" s="38"/>
      <c r="F449" s="194" t="s">
        <v>612</v>
      </c>
      <c r="G449" s="38"/>
      <c r="H449" s="38"/>
      <c r="I449" s="190"/>
      <c r="J449" s="38"/>
      <c r="K449" s="38"/>
      <c r="L449" s="41"/>
      <c r="M449" s="191"/>
      <c r="N449" s="192"/>
      <c r="O449" s="66"/>
      <c r="P449" s="66"/>
      <c r="Q449" s="66"/>
      <c r="R449" s="66"/>
      <c r="S449" s="66"/>
      <c r="T449" s="66"/>
      <c r="U449" s="67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178</v>
      </c>
      <c r="AU449" s="19" t="s">
        <v>88</v>
      </c>
    </row>
    <row r="450" spans="1:65" s="13" customFormat="1" ht="11.25">
      <c r="B450" s="195"/>
      <c r="C450" s="196"/>
      <c r="D450" s="188" t="s">
        <v>180</v>
      </c>
      <c r="E450" s="196"/>
      <c r="F450" s="198" t="s">
        <v>613</v>
      </c>
      <c r="G450" s="196"/>
      <c r="H450" s="199">
        <v>289.947</v>
      </c>
      <c r="I450" s="200"/>
      <c r="J450" s="196"/>
      <c r="K450" s="196"/>
      <c r="L450" s="201"/>
      <c r="M450" s="202"/>
      <c r="N450" s="203"/>
      <c r="O450" s="203"/>
      <c r="P450" s="203"/>
      <c r="Q450" s="203"/>
      <c r="R450" s="203"/>
      <c r="S450" s="203"/>
      <c r="T450" s="203"/>
      <c r="U450" s="204"/>
      <c r="AT450" s="205" t="s">
        <v>180</v>
      </c>
      <c r="AU450" s="205" t="s">
        <v>88</v>
      </c>
      <c r="AV450" s="13" t="s">
        <v>81</v>
      </c>
      <c r="AW450" s="13" t="s">
        <v>4</v>
      </c>
      <c r="AX450" s="13" t="s">
        <v>77</v>
      </c>
      <c r="AY450" s="205" t="s">
        <v>166</v>
      </c>
    </row>
    <row r="451" spans="1:65" s="2" customFormat="1" ht="24.2" customHeight="1">
      <c r="A451" s="36"/>
      <c r="B451" s="37"/>
      <c r="C451" s="175" t="s">
        <v>614</v>
      </c>
      <c r="D451" s="175" t="s">
        <v>170</v>
      </c>
      <c r="E451" s="176" t="s">
        <v>615</v>
      </c>
      <c r="F451" s="177" t="s">
        <v>616</v>
      </c>
      <c r="G451" s="178" t="s">
        <v>264</v>
      </c>
      <c r="H451" s="179">
        <v>13.807</v>
      </c>
      <c r="I451" s="180"/>
      <c r="J451" s="181">
        <f>ROUND(I451*H451,2)</f>
        <v>0</v>
      </c>
      <c r="K451" s="177" t="s">
        <v>174</v>
      </c>
      <c r="L451" s="41"/>
      <c r="M451" s="182" t="s">
        <v>19</v>
      </c>
      <c r="N451" s="183" t="s">
        <v>43</v>
      </c>
      <c r="O451" s="66"/>
      <c r="P451" s="184">
        <f>O451*H451</f>
        <v>0</v>
      </c>
      <c r="Q451" s="184">
        <v>0</v>
      </c>
      <c r="R451" s="184">
        <f>Q451*H451</f>
        <v>0</v>
      </c>
      <c r="S451" s="184">
        <v>0</v>
      </c>
      <c r="T451" s="184">
        <f>S451*H451</f>
        <v>0</v>
      </c>
      <c r="U451" s="185" t="s">
        <v>19</v>
      </c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6" t="s">
        <v>92</v>
      </c>
      <c r="AT451" s="186" t="s">
        <v>170</v>
      </c>
      <c r="AU451" s="186" t="s">
        <v>88</v>
      </c>
      <c r="AY451" s="19" t="s">
        <v>166</v>
      </c>
      <c r="BE451" s="187">
        <f>IF(N451="základní",J451,0)</f>
        <v>0</v>
      </c>
      <c r="BF451" s="187">
        <f>IF(N451="snížená",J451,0)</f>
        <v>0</v>
      </c>
      <c r="BG451" s="187">
        <f>IF(N451="zákl. přenesená",J451,0)</f>
        <v>0</v>
      </c>
      <c r="BH451" s="187">
        <f>IF(N451="sníž. přenesená",J451,0)</f>
        <v>0</v>
      </c>
      <c r="BI451" s="187">
        <f>IF(N451="nulová",J451,0)</f>
        <v>0</v>
      </c>
      <c r="BJ451" s="19" t="s">
        <v>77</v>
      </c>
      <c r="BK451" s="187">
        <f>ROUND(I451*H451,2)</f>
        <v>0</v>
      </c>
      <c r="BL451" s="19" t="s">
        <v>92</v>
      </c>
      <c r="BM451" s="186" t="s">
        <v>617</v>
      </c>
    </row>
    <row r="452" spans="1:65" s="2" customFormat="1" ht="29.25">
      <c r="A452" s="36"/>
      <c r="B452" s="37"/>
      <c r="C452" s="38"/>
      <c r="D452" s="188" t="s">
        <v>176</v>
      </c>
      <c r="E452" s="38"/>
      <c r="F452" s="189" t="s">
        <v>618</v>
      </c>
      <c r="G452" s="38"/>
      <c r="H452" s="38"/>
      <c r="I452" s="190"/>
      <c r="J452" s="38"/>
      <c r="K452" s="38"/>
      <c r="L452" s="41"/>
      <c r="M452" s="191"/>
      <c r="N452" s="192"/>
      <c r="O452" s="66"/>
      <c r="P452" s="66"/>
      <c r="Q452" s="66"/>
      <c r="R452" s="66"/>
      <c r="S452" s="66"/>
      <c r="T452" s="66"/>
      <c r="U452" s="67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176</v>
      </c>
      <c r="AU452" s="19" t="s">
        <v>88</v>
      </c>
    </row>
    <row r="453" spans="1:65" s="2" customFormat="1" ht="11.25">
      <c r="A453" s="36"/>
      <c r="B453" s="37"/>
      <c r="C453" s="38"/>
      <c r="D453" s="193" t="s">
        <v>178</v>
      </c>
      <c r="E453" s="38"/>
      <c r="F453" s="194" t="s">
        <v>619</v>
      </c>
      <c r="G453" s="38"/>
      <c r="H453" s="38"/>
      <c r="I453" s="190"/>
      <c r="J453" s="38"/>
      <c r="K453" s="38"/>
      <c r="L453" s="41"/>
      <c r="M453" s="191"/>
      <c r="N453" s="192"/>
      <c r="O453" s="66"/>
      <c r="P453" s="66"/>
      <c r="Q453" s="66"/>
      <c r="R453" s="66"/>
      <c r="S453" s="66"/>
      <c r="T453" s="66"/>
      <c r="U453" s="67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178</v>
      </c>
      <c r="AU453" s="19" t="s">
        <v>88</v>
      </c>
    </row>
    <row r="454" spans="1:65" s="12" customFormat="1" ht="20.85" customHeight="1">
      <c r="B454" s="159"/>
      <c r="C454" s="160"/>
      <c r="D454" s="161" t="s">
        <v>71</v>
      </c>
      <c r="E454" s="173" t="s">
        <v>620</v>
      </c>
      <c r="F454" s="173" t="s">
        <v>621</v>
      </c>
      <c r="G454" s="160"/>
      <c r="H454" s="160"/>
      <c r="I454" s="163"/>
      <c r="J454" s="174">
        <f>BK454</f>
        <v>0</v>
      </c>
      <c r="K454" s="160"/>
      <c r="L454" s="165"/>
      <c r="M454" s="166"/>
      <c r="N454" s="167"/>
      <c r="O454" s="167"/>
      <c r="P454" s="168">
        <f>SUM(P455:P460)</f>
        <v>0</v>
      </c>
      <c r="Q454" s="167"/>
      <c r="R454" s="168">
        <f>SUM(R455:R460)</f>
        <v>0</v>
      </c>
      <c r="S454" s="167"/>
      <c r="T454" s="168">
        <f>SUM(T455:T460)</f>
        <v>0</v>
      </c>
      <c r="U454" s="169"/>
      <c r="AR454" s="170" t="s">
        <v>77</v>
      </c>
      <c r="AT454" s="171" t="s">
        <v>71</v>
      </c>
      <c r="AU454" s="171" t="s">
        <v>81</v>
      </c>
      <c r="AY454" s="170" t="s">
        <v>166</v>
      </c>
      <c r="BK454" s="172">
        <f>SUM(BK455:BK460)</f>
        <v>0</v>
      </c>
    </row>
    <row r="455" spans="1:65" s="2" customFormat="1" ht="24.2" customHeight="1">
      <c r="A455" s="36"/>
      <c r="B455" s="37"/>
      <c r="C455" s="175" t="s">
        <v>622</v>
      </c>
      <c r="D455" s="175" t="s">
        <v>170</v>
      </c>
      <c r="E455" s="176" t="s">
        <v>623</v>
      </c>
      <c r="F455" s="177" t="s">
        <v>624</v>
      </c>
      <c r="G455" s="178" t="s">
        <v>264</v>
      </c>
      <c r="H455" s="179">
        <v>20.795999999999999</v>
      </c>
      <c r="I455" s="180"/>
      <c r="J455" s="181">
        <f>ROUND(I455*H455,2)</f>
        <v>0</v>
      </c>
      <c r="K455" s="177" t="s">
        <v>174</v>
      </c>
      <c r="L455" s="41"/>
      <c r="M455" s="182" t="s">
        <v>19</v>
      </c>
      <c r="N455" s="183" t="s">
        <v>43</v>
      </c>
      <c r="O455" s="66"/>
      <c r="P455" s="184">
        <f>O455*H455</f>
        <v>0</v>
      </c>
      <c r="Q455" s="184">
        <v>0</v>
      </c>
      <c r="R455" s="184">
        <f>Q455*H455</f>
        <v>0</v>
      </c>
      <c r="S455" s="184">
        <v>0</v>
      </c>
      <c r="T455" s="184">
        <f>S455*H455</f>
        <v>0</v>
      </c>
      <c r="U455" s="185" t="s">
        <v>19</v>
      </c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186" t="s">
        <v>92</v>
      </c>
      <c r="AT455" s="186" t="s">
        <v>170</v>
      </c>
      <c r="AU455" s="186" t="s">
        <v>88</v>
      </c>
      <c r="AY455" s="19" t="s">
        <v>166</v>
      </c>
      <c r="BE455" s="187">
        <f>IF(N455="základní",J455,0)</f>
        <v>0</v>
      </c>
      <c r="BF455" s="187">
        <f>IF(N455="snížená",J455,0)</f>
        <v>0</v>
      </c>
      <c r="BG455" s="187">
        <f>IF(N455="zákl. přenesená",J455,0)</f>
        <v>0</v>
      </c>
      <c r="BH455" s="187">
        <f>IF(N455="sníž. přenesená",J455,0)</f>
        <v>0</v>
      </c>
      <c r="BI455" s="187">
        <f>IF(N455="nulová",J455,0)</f>
        <v>0</v>
      </c>
      <c r="BJ455" s="19" t="s">
        <v>77</v>
      </c>
      <c r="BK455" s="187">
        <f>ROUND(I455*H455,2)</f>
        <v>0</v>
      </c>
      <c r="BL455" s="19" t="s">
        <v>92</v>
      </c>
      <c r="BM455" s="186" t="s">
        <v>625</v>
      </c>
    </row>
    <row r="456" spans="1:65" s="2" customFormat="1" ht="29.25">
      <c r="A456" s="36"/>
      <c r="B456" s="37"/>
      <c r="C456" s="38"/>
      <c r="D456" s="188" t="s">
        <v>176</v>
      </c>
      <c r="E456" s="38"/>
      <c r="F456" s="189" t="s">
        <v>626</v>
      </c>
      <c r="G456" s="38"/>
      <c r="H456" s="38"/>
      <c r="I456" s="190"/>
      <c r="J456" s="38"/>
      <c r="K456" s="38"/>
      <c r="L456" s="41"/>
      <c r="M456" s="191"/>
      <c r="N456" s="192"/>
      <c r="O456" s="66"/>
      <c r="P456" s="66"/>
      <c r="Q456" s="66"/>
      <c r="R456" s="66"/>
      <c r="S456" s="66"/>
      <c r="T456" s="66"/>
      <c r="U456" s="67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9" t="s">
        <v>176</v>
      </c>
      <c r="AU456" s="19" t="s">
        <v>88</v>
      </c>
    </row>
    <row r="457" spans="1:65" s="2" customFormat="1" ht="11.25">
      <c r="A457" s="36"/>
      <c r="B457" s="37"/>
      <c r="C457" s="38"/>
      <c r="D457" s="193" t="s">
        <v>178</v>
      </c>
      <c r="E457" s="38"/>
      <c r="F457" s="194" t="s">
        <v>627</v>
      </c>
      <c r="G457" s="38"/>
      <c r="H457" s="38"/>
      <c r="I457" s="190"/>
      <c r="J457" s="38"/>
      <c r="K457" s="38"/>
      <c r="L457" s="41"/>
      <c r="M457" s="191"/>
      <c r="N457" s="192"/>
      <c r="O457" s="66"/>
      <c r="P457" s="66"/>
      <c r="Q457" s="66"/>
      <c r="R457" s="66"/>
      <c r="S457" s="66"/>
      <c r="T457" s="66"/>
      <c r="U457" s="67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178</v>
      </c>
      <c r="AU457" s="19" t="s">
        <v>88</v>
      </c>
    </row>
    <row r="458" spans="1:65" s="2" customFormat="1" ht="24.2" customHeight="1">
      <c r="A458" s="36"/>
      <c r="B458" s="37"/>
      <c r="C458" s="175" t="s">
        <v>628</v>
      </c>
      <c r="D458" s="175" t="s">
        <v>170</v>
      </c>
      <c r="E458" s="176" t="s">
        <v>629</v>
      </c>
      <c r="F458" s="177" t="s">
        <v>630</v>
      </c>
      <c r="G458" s="178" t="s">
        <v>264</v>
      </c>
      <c r="H458" s="179">
        <v>20.795999999999999</v>
      </c>
      <c r="I458" s="180"/>
      <c r="J458" s="181">
        <f>ROUND(I458*H458,2)</f>
        <v>0</v>
      </c>
      <c r="K458" s="177" t="s">
        <v>174</v>
      </c>
      <c r="L458" s="41"/>
      <c r="M458" s="182" t="s">
        <v>19</v>
      </c>
      <c r="N458" s="183" t="s">
        <v>43</v>
      </c>
      <c r="O458" s="66"/>
      <c r="P458" s="184">
        <f>O458*H458</f>
        <v>0</v>
      </c>
      <c r="Q458" s="184">
        <v>0</v>
      </c>
      <c r="R458" s="184">
        <f>Q458*H458</f>
        <v>0</v>
      </c>
      <c r="S458" s="184">
        <v>0</v>
      </c>
      <c r="T458" s="184">
        <f>S458*H458</f>
        <v>0</v>
      </c>
      <c r="U458" s="185" t="s">
        <v>19</v>
      </c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86" t="s">
        <v>92</v>
      </c>
      <c r="AT458" s="186" t="s">
        <v>170</v>
      </c>
      <c r="AU458" s="186" t="s">
        <v>88</v>
      </c>
      <c r="AY458" s="19" t="s">
        <v>166</v>
      </c>
      <c r="BE458" s="187">
        <f>IF(N458="základní",J458,0)</f>
        <v>0</v>
      </c>
      <c r="BF458" s="187">
        <f>IF(N458="snížená",J458,0)</f>
        <v>0</v>
      </c>
      <c r="BG458" s="187">
        <f>IF(N458="zákl. přenesená",J458,0)</f>
        <v>0</v>
      </c>
      <c r="BH458" s="187">
        <f>IF(N458="sníž. přenesená",J458,0)</f>
        <v>0</v>
      </c>
      <c r="BI458" s="187">
        <f>IF(N458="nulová",J458,0)</f>
        <v>0</v>
      </c>
      <c r="BJ458" s="19" t="s">
        <v>77</v>
      </c>
      <c r="BK458" s="187">
        <f>ROUND(I458*H458,2)</f>
        <v>0</v>
      </c>
      <c r="BL458" s="19" t="s">
        <v>92</v>
      </c>
      <c r="BM458" s="186" t="s">
        <v>631</v>
      </c>
    </row>
    <row r="459" spans="1:65" s="2" customFormat="1" ht="39">
      <c r="A459" s="36"/>
      <c r="B459" s="37"/>
      <c r="C459" s="38"/>
      <c r="D459" s="188" t="s">
        <v>176</v>
      </c>
      <c r="E459" s="38"/>
      <c r="F459" s="189" t="s">
        <v>632</v>
      </c>
      <c r="G459" s="38"/>
      <c r="H459" s="38"/>
      <c r="I459" s="190"/>
      <c r="J459" s="38"/>
      <c r="K459" s="38"/>
      <c r="L459" s="41"/>
      <c r="M459" s="191"/>
      <c r="N459" s="192"/>
      <c r="O459" s="66"/>
      <c r="P459" s="66"/>
      <c r="Q459" s="66"/>
      <c r="R459" s="66"/>
      <c r="S459" s="66"/>
      <c r="T459" s="66"/>
      <c r="U459" s="67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9" t="s">
        <v>176</v>
      </c>
      <c r="AU459" s="19" t="s">
        <v>88</v>
      </c>
    </row>
    <row r="460" spans="1:65" s="2" customFormat="1" ht="11.25">
      <c r="A460" s="36"/>
      <c r="B460" s="37"/>
      <c r="C460" s="38"/>
      <c r="D460" s="193" t="s">
        <v>178</v>
      </c>
      <c r="E460" s="38"/>
      <c r="F460" s="194" t="s">
        <v>633</v>
      </c>
      <c r="G460" s="38"/>
      <c r="H460" s="38"/>
      <c r="I460" s="190"/>
      <c r="J460" s="38"/>
      <c r="K460" s="38"/>
      <c r="L460" s="41"/>
      <c r="M460" s="191"/>
      <c r="N460" s="192"/>
      <c r="O460" s="66"/>
      <c r="P460" s="66"/>
      <c r="Q460" s="66"/>
      <c r="R460" s="66"/>
      <c r="S460" s="66"/>
      <c r="T460" s="66"/>
      <c r="U460" s="67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178</v>
      </c>
      <c r="AU460" s="19" t="s">
        <v>88</v>
      </c>
    </row>
    <row r="461" spans="1:65" s="12" customFormat="1" ht="25.9" customHeight="1">
      <c r="B461" s="159"/>
      <c r="C461" s="160"/>
      <c r="D461" s="161" t="s">
        <v>71</v>
      </c>
      <c r="E461" s="162" t="s">
        <v>634</v>
      </c>
      <c r="F461" s="162" t="s">
        <v>635</v>
      </c>
      <c r="G461" s="160"/>
      <c r="H461" s="160"/>
      <c r="I461" s="163"/>
      <c r="J461" s="164">
        <f>BK461</f>
        <v>0</v>
      </c>
      <c r="K461" s="160"/>
      <c r="L461" s="165"/>
      <c r="M461" s="166"/>
      <c r="N461" s="167"/>
      <c r="O461" s="167"/>
      <c r="P461" s="168">
        <f>P462</f>
        <v>0</v>
      </c>
      <c r="Q461" s="167"/>
      <c r="R461" s="168">
        <f>R462</f>
        <v>3.9087500000000008E-3</v>
      </c>
      <c r="S461" s="167"/>
      <c r="T461" s="168">
        <f>T462</f>
        <v>0</v>
      </c>
      <c r="U461" s="169"/>
      <c r="AR461" s="170" t="s">
        <v>81</v>
      </c>
      <c r="AT461" s="171" t="s">
        <v>71</v>
      </c>
      <c r="AU461" s="171" t="s">
        <v>72</v>
      </c>
      <c r="AY461" s="170" t="s">
        <v>166</v>
      </c>
      <c r="BK461" s="172">
        <f>BK462</f>
        <v>0</v>
      </c>
    </row>
    <row r="462" spans="1:65" s="12" customFormat="1" ht="22.9" customHeight="1">
      <c r="B462" s="159"/>
      <c r="C462" s="160"/>
      <c r="D462" s="161" t="s">
        <v>71</v>
      </c>
      <c r="E462" s="173" t="s">
        <v>636</v>
      </c>
      <c r="F462" s="173" t="s">
        <v>637</v>
      </c>
      <c r="G462" s="160"/>
      <c r="H462" s="160"/>
      <c r="I462" s="163"/>
      <c r="J462" s="174">
        <f>BK462</f>
        <v>0</v>
      </c>
      <c r="K462" s="160"/>
      <c r="L462" s="165"/>
      <c r="M462" s="166"/>
      <c r="N462" s="167"/>
      <c r="O462" s="167"/>
      <c r="P462" s="168">
        <f>SUM(P463:P478)</f>
        <v>0</v>
      </c>
      <c r="Q462" s="167"/>
      <c r="R462" s="168">
        <f>SUM(R463:R478)</f>
        <v>3.9087500000000008E-3</v>
      </c>
      <c r="S462" s="167"/>
      <c r="T462" s="168">
        <f>SUM(T463:T478)</f>
        <v>0</v>
      </c>
      <c r="U462" s="169"/>
      <c r="AR462" s="170" t="s">
        <v>81</v>
      </c>
      <c r="AT462" s="171" t="s">
        <v>71</v>
      </c>
      <c r="AU462" s="171" t="s">
        <v>77</v>
      </c>
      <c r="AY462" s="170" t="s">
        <v>166</v>
      </c>
      <c r="BK462" s="172">
        <f>SUM(BK463:BK478)</f>
        <v>0</v>
      </c>
    </row>
    <row r="463" spans="1:65" s="2" customFormat="1" ht="24.2" customHeight="1">
      <c r="A463" s="36"/>
      <c r="B463" s="37"/>
      <c r="C463" s="175" t="s">
        <v>638</v>
      </c>
      <c r="D463" s="175" t="s">
        <v>170</v>
      </c>
      <c r="E463" s="176" t="s">
        <v>639</v>
      </c>
      <c r="F463" s="177" t="s">
        <v>640</v>
      </c>
      <c r="G463" s="178" t="s">
        <v>173</v>
      </c>
      <c r="H463" s="179">
        <v>3.75</v>
      </c>
      <c r="I463" s="180"/>
      <c r="J463" s="181">
        <f>ROUND(I463*H463,2)</f>
        <v>0</v>
      </c>
      <c r="K463" s="177" t="s">
        <v>174</v>
      </c>
      <c r="L463" s="41"/>
      <c r="M463" s="182" t="s">
        <v>19</v>
      </c>
      <c r="N463" s="183" t="s">
        <v>43</v>
      </c>
      <c r="O463" s="66"/>
      <c r="P463" s="184">
        <f>O463*H463</f>
        <v>0</v>
      </c>
      <c r="Q463" s="184">
        <v>5.0000000000000002E-5</v>
      </c>
      <c r="R463" s="184">
        <f>Q463*H463</f>
        <v>1.875E-4</v>
      </c>
      <c r="S463" s="184">
        <v>0</v>
      </c>
      <c r="T463" s="184">
        <f>S463*H463</f>
        <v>0</v>
      </c>
      <c r="U463" s="185" t="s">
        <v>19</v>
      </c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6" t="s">
        <v>236</v>
      </c>
      <c r="AT463" s="186" t="s">
        <v>170</v>
      </c>
      <c r="AU463" s="186" t="s">
        <v>81</v>
      </c>
      <c r="AY463" s="19" t="s">
        <v>166</v>
      </c>
      <c r="BE463" s="187">
        <f>IF(N463="základní",J463,0)</f>
        <v>0</v>
      </c>
      <c r="BF463" s="187">
        <f>IF(N463="snížená",J463,0)</f>
        <v>0</v>
      </c>
      <c r="BG463" s="187">
        <f>IF(N463="zákl. přenesená",J463,0)</f>
        <v>0</v>
      </c>
      <c r="BH463" s="187">
        <f>IF(N463="sníž. přenesená",J463,0)</f>
        <v>0</v>
      </c>
      <c r="BI463" s="187">
        <f>IF(N463="nulová",J463,0)</f>
        <v>0</v>
      </c>
      <c r="BJ463" s="19" t="s">
        <v>77</v>
      </c>
      <c r="BK463" s="187">
        <f>ROUND(I463*H463,2)</f>
        <v>0</v>
      </c>
      <c r="BL463" s="19" t="s">
        <v>236</v>
      </c>
      <c r="BM463" s="186" t="s">
        <v>641</v>
      </c>
    </row>
    <row r="464" spans="1:65" s="2" customFormat="1" ht="19.5">
      <c r="A464" s="36"/>
      <c r="B464" s="37"/>
      <c r="C464" s="38"/>
      <c r="D464" s="188" t="s">
        <v>176</v>
      </c>
      <c r="E464" s="38"/>
      <c r="F464" s="189" t="s">
        <v>642</v>
      </c>
      <c r="G464" s="38"/>
      <c r="H464" s="38"/>
      <c r="I464" s="190"/>
      <c r="J464" s="38"/>
      <c r="K464" s="38"/>
      <c r="L464" s="41"/>
      <c r="M464" s="191"/>
      <c r="N464" s="192"/>
      <c r="O464" s="66"/>
      <c r="P464" s="66"/>
      <c r="Q464" s="66"/>
      <c r="R464" s="66"/>
      <c r="S464" s="66"/>
      <c r="T464" s="66"/>
      <c r="U464" s="67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176</v>
      </c>
      <c r="AU464" s="19" t="s">
        <v>81</v>
      </c>
    </row>
    <row r="465" spans="1:65" s="2" customFormat="1" ht="11.25">
      <c r="A465" s="36"/>
      <c r="B465" s="37"/>
      <c r="C465" s="38"/>
      <c r="D465" s="193" t="s">
        <v>178</v>
      </c>
      <c r="E465" s="38"/>
      <c r="F465" s="194" t="s">
        <v>643</v>
      </c>
      <c r="G465" s="38"/>
      <c r="H465" s="38"/>
      <c r="I465" s="190"/>
      <c r="J465" s="38"/>
      <c r="K465" s="38"/>
      <c r="L465" s="41"/>
      <c r="M465" s="191"/>
      <c r="N465" s="192"/>
      <c r="O465" s="66"/>
      <c r="P465" s="66"/>
      <c r="Q465" s="66"/>
      <c r="R465" s="66"/>
      <c r="S465" s="66"/>
      <c r="T465" s="66"/>
      <c r="U465" s="67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T465" s="19" t="s">
        <v>178</v>
      </c>
      <c r="AU465" s="19" t="s">
        <v>81</v>
      </c>
    </row>
    <row r="466" spans="1:65" s="13" customFormat="1" ht="11.25">
      <c r="B466" s="195"/>
      <c r="C466" s="196"/>
      <c r="D466" s="188" t="s">
        <v>180</v>
      </c>
      <c r="E466" s="197" t="s">
        <v>19</v>
      </c>
      <c r="F466" s="198" t="s">
        <v>644</v>
      </c>
      <c r="G466" s="196"/>
      <c r="H466" s="199">
        <v>3.75</v>
      </c>
      <c r="I466" s="200"/>
      <c r="J466" s="196"/>
      <c r="K466" s="196"/>
      <c r="L466" s="201"/>
      <c r="M466" s="202"/>
      <c r="N466" s="203"/>
      <c r="O466" s="203"/>
      <c r="P466" s="203"/>
      <c r="Q466" s="203"/>
      <c r="R466" s="203"/>
      <c r="S466" s="203"/>
      <c r="T466" s="203"/>
      <c r="U466" s="204"/>
      <c r="AT466" s="205" t="s">
        <v>180</v>
      </c>
      <c r="AU466" s="205" t="s">
        <v>81</v>
      </c>
      <c r="AV466" s="13" t="s">
        <v>81</v>
      </c>
      <c r="AW466" s="13" t="s">
        <v>34</v>
      </c>
      <c r="AX466" s="13" t="s">
        <v>77</v>
      </c>
      <c r="AY466" s="205" t="s">
        <v>166</v>
      </c>
    </row>
    <row r="467" spans="1:65" s="2" customFormat="1" ht="24.2" customHeight="1">
      <c r="A467" s="36"/>
      <c r="B467" s="37"/>
      <c r="C467" s="227" t="s">
        <v>645</v>
      </c>
      <c r="D467" s="227" t="s">
        <v>345</v>
      </c>
      <c r="E467" s="228" t="s">
        <v>646</v>
      </c>
      <c r="F467" s="229" t="s">
        <v>647</v>
      </c>
      <c r="G467" s="230" t="s">
        <v>173</v>
      </c>
      <c r="H467" s="231">
        <v>4.125</v>
      </c>
      <c r="I467" s="232"/>
      <c r="J467" s="233">
        <f>ROUND(I467*H467,2)</f>
        <v>0</v>
      </c>
      <c r="K467" s="229" t="s">
        <v>174</v>
      </c>
      <c r="L467" s="234"/>
      <c r="M467" s="235" t="s">
        <v>19</v>
      </c>
      <c r="N467" s="236" t="s">
        <v>43</v>
      </c>
      <c r="O467" s="66"/>
      <c r="P467" s="184">
        <f>O467*H467</f>
        <v>0</v>
      </c>
      <c r="Q467" s="184">
        <v>6.4999999999999997E-4</v>
      </c>
      <c r="R467" s="184">
        <f>Q467*H467</f>
        <v>2.68125E-3</v>
      </c>
      <c r="S467" s="184">
        <v>0</v>
      </c>
      <c r="T467" s="184">
        <f>S467*H467</f>
        <v>0</v>
      </c>
      <c r="U467" s="185" t="s">
        <v>19</v>
      </c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6" t="s">
        <v>398</v>
      </c>
      <c r="AT467" s="186" t="s">
        <v>345</v>
      </c>
      <c r="AU467" s="186" t="s">
        <v>81</v>
      </c>
      <c r="AY467" s="19" t="s">
        <v>166</v>
      </c>
      <c r="BE467" s="187">
        <f>IF(N467="základní",J467,0)</f>
        <v>0</v>
      </c>
      <c r="BF467" s="187">
        <f>IF(N467="snížená",J467,0)</f>
        <v>0</v>
      </c>
      <c r="BG467" s="187">
        <f>IF(N467="zákl. přenesená",J467,0)</f>
        <v>0</v>
      </c>
      <c r="BH467" s="187">
        <f>IF(N467="sníž. přenesená",J467,0)</f>
        <v>0</v>
      </c>
      <c r="BI467" s="187">
        <f>IF(N467="nulová",J467,0)</f>
        <v>0</v>
      </c>
      <c r="BJ467" s="19" t="s">
        <v>77</v>
      </c>
      <c r="BK467" s="187">
        <f>ROUND(I467*H467,2)</f>
        <v>0</v>
      </c>
      <c r="BL467" s="19" t="s">
        <v>236</v>
      </c>
      <c r="BM467" s="186" t="s">
        <v>648</v>
      </c>
    </row>
    <row r="468" spans="1:65" s="2" customFormat="1" ht="11.25">
      <c r="A468" s="36"/>
      <c r="B468" s="37"/>
      <c r="C468" s="38"/>
      <c r="D468" s="188" t="s">
        <v>176</v>
      </c>
      <c r="E468" s="38"/>
      <c r="F468" s="189" t="s">
        <v>647</v>
      </c>
      <c r="G468" s="38"/>
      <c r="H468" s="38"/>
      <c r="I468" s="190"/>
      <c r="J468" s="38"/>
      <c r="K468" s="38"/>
      <c r="L468" s="41"/>
      <c r="M468" s="191"/>
      <c r="N468" s="192"/>
      <c r="O468" s="66"/>
      <c r="P468" s="66"/>
      <c r="Q468" s="66"/>
      <c r="R468" s="66"/>
      <c r="S468" s="66"/>
      <c r="T468" s="66"/>
      <c r="U468" s="67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176</v>
      </c>
      <c r="AU468" s="19" t="s">
        <v>81</v>
      </c>
    </row>
    <row r="469" spans="1:65" s="13" customFormat="1" ht="11.25">
      <c r="B469" s="195"/>
      <c r="C469" s="196"/>
      <c r="D469" s="188" t="s">
        <v>180</v>
      </c>
      <c r="E469" s="197" t="s">
        <v>19</v>
      </c>
      <c r="F469" s="198" t="s">
        <v>644</v>
      </c>
      <c r="G469" s="196"/>
      <c r="H469" s="199">
        <v>3.75</v>
      </c>
      <c r="I469" s="200"/>
      <c r="J469" s="196"/>
      <c r="K469" s="196"/>
      <c r="L469" s="201"/>
      <c r="M469" s="202"/>
      <c r="N469" s="203"/>
      <c r="O469" s="203"/>
      <c r="P469" s="203"/>
      <c r="Q469" s="203"/>
      <c r="R469" s="203"/>
      <c r="S469" s="203"/>
      <c r="T469" s="203"/>
      <c r="U469" s="204"/>
      <c r="AT469" s="205" t="s">
        <v>180</v>
      </c>
      <c r="AU469" s="205" t="s">
        <v>81</v>
      </c>
      <c r="AV469" s="13" t="s">
        <v>81</v>
      </c>
      <c r="AW469" s="13" t="s">
        <v>34</v>
      </c>
      <c r="AX469" s="13" t="s">
        <v>77</v>
      </c>
      <c r="AY469" s="205" t="s">
        <v>166</v>
      </c>
    </row>
    <row r="470" spans="1:65" s="13" customFormat="1" ht="11.25">
      <c r="B470" s="195"/>
      <c r="C470" s="196"/>
      <c r="D470" s="188" t="s">
        <v>180</v>
      </c>
      <c r="E470" s="196"/>
      <c r="F470" s="198" t="s">
        <v>649</v>
      </c>
      <c r="G470" s="196"/>
      <c r="H470" s="199">
        <v>4.125</v>
      </c>
      <c r="I470" s="200"/>
      <c r="J470" s="196"/>
      <c r="K470" s="196"/>
      <c r="L470" s="201"/>
      <c r="M470" s="202"/>
      <c r="N470" s="203"/>
      <c r="O470" s="203"/>
      <c r="P470" s="203"/>
      <c r="Q470" s="203"/>
      <c r="R470" s="203"/>
      <c r="S470" s="203"/>
      <c r="T470" s="203"/>
      <c r="U470" s="204"/>
      <c r="AT470" s="205" t="s">
        <v>180</v>
      </c>
      <c r="AU470" s="205" t="s">
        <v>81</v>
      </c>
      <c r="AV470" s="13" t="s">
        <v>81</v>
      </c>
      <c r="AW470" s="13" t="s">
        <v>4</v>
      </c>
      <c r="AX470" s="13" t="s">
        <v>77</v>
      </c>
      <c r="AY470" s="205" t="s">
        <v>166</v>
      </c>
    </row>
    <row r="471" spans="1:65" s="2" customFormat="1" ht="24.2" customHeight="1">
      <c r="A471" s="36"/>
      <c r="B471" s="37"/>
      <c r="C471" s="175" t="s">
        <v>650</v>
      </c>
      <c r="D471" s="175" t="s">
        <v>170</v>
      </c>
      <c r="E471" s="176" t="s">
        <v>651</v>
      </c>
      <c r="F471" s="177" t="s">
        <v>652</v>
      </c>
      <c r="G471" s="178" t="s">
        <v>199</v>
      </c>
      <c r="H471" s="179">
        <v>6.5</v>
      </c>
      <c r="I471" s="180"/>
      <c r="J471" s="181">
        <f>ROUND(I471*H471,2)</f>
        <v>0</v>
      </c>
      <c r="K471" s="177" t="s">
        <v>174</v>
      </c>
      <c r="L471" s="41"/>
      <c r="M471" s="182" t="s">
        <v>19</v>
      </c>
      <c r="N471" s="183" t="s">
        <v>43</v>
      </c>
      <c r="O471" s="66"/>
      <c r="P471" s="184">
        <f>O471*H471</f>
        <v>0</v>
      </c>
      <c r="Q471" s="184">
        <v>1.6000000000000001E-4</v>
      </c>
      <c r="R471" s="184">
        <f>Q471*H471</f>
        <v>1.0400000000000001E-3</v>
      </c>
      <c r="S471" s="184">
        <v>0</v>
      </c>
      <c r="T471" s="184">
        <f>S471*H471</f>
        <v>0</v>
      </c>
      <c r="U471" s="185" t="s">
        <v>19</v>
      </c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6" t="s">
        <v>236</v>
      </c>
      <c r="AT471" s="186" t="s">
        <v>170</v>
      </c>
      <c r="AU471" s="186" t="s">
        <v>81</v>
      </c>
      <c r="AY471" s="19" t="s">
        <v>166</v>
      </c>
      <c r="BE471" s="187">
        <f>IF(N471="základní",J471,0)</f>
        <v>0</v>
      </c>
      <c r="BF471" s="187">
        <f>IF(N471="snížená",J471,0)</f>
        <v>0</v>
      </c>
      <c r="BG471" s="187">
        <f>IF(N471="zákl. přenesená",J471,0)</f>
        <v>0</v>
      </c>
      <c r="BH471" s="187">
        <f>IF(N471="sníž. přenesená",J471,0)</f>
        <v>0</v>
      </c>
      <c r="BI471" s="187">
        <f>IF(N471="nulová",J471,0)</f>
        <v>0</v>
      </c>
      <c r="BJ471" s="19" t="s">
        <v>77</v>
      </c>
      <c r="BK471" s="187">
        <f>ROUND(I471*H471,2)</f>
        <v>0</v>
      </c>
      <c r="BL471" s="19" t="s">
        <v>236</v>
      </c>
      <c r="BM471" s="186" t="s">
        <v>653</v>
      </c>
    </row>
    <row r="472" spans="1:65" s="2" customFormat="1" ht="19.5">
      <c r="A472" s="36"/>
      <c r="B472" s="37"/>
      <c r="C472" s="38"/>
      <c r="D472" s="188" t="s">
        <v>176</v>
      </c>
      <c r="E472" s="38"/>
      <c r="F472" s="189" t="s">
        <v>654</v>
      </c>
      <c r="G472" s="38"/>
      <c r="H472" s="38"/>
      <c r="I472" s="190"/>
      <c r="J472" s="38"/>
      <c r="K472" s="38"/>
      <c r="L472" s="41"/>
      <c r="M472" s="191"/>
      <c r="N472" s="192"/>
      <c r="O472" s="66"/>
      <c r="P472" s="66"/>
      <c r="Q472" s="66"/>
      <c r="R472" s="66"/>
      <c r="S472" s="66"/>
      <c r="T472" s="66"/>
      <c r="U472" s="67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176</v>
      </c>
      <c r="AU472" s="19" t="s">
        <v>81</v>
      </c>
    </row>
    <row r="473" spans="1:65" s="2" customFormat="1" ht="11.25">
      <c r="A473" s="36"/>
      <c r="B473" s="37"/>
      <c r="C473" s="38"/>
      <c r="D473" s="193" t="s">
        <v>178</v>
      </c>
      <c r="E473" s="38"/>
      <c r="F473" s="194" t="s">
        <v>655</v>
      </c>
      <c r="G473" s="38"/>
      <c r="H473" s="38"/>
      <c r="I473" s="190"/>
      <c r="J473" s="38"/>
      <c r="K473" s="38"/>
      <c r="L473" s="41"/>
      <c r="M473" s="191"/>
      <c r="N473" s="192"/>
      <c r="O473" s="66"/>
      <c r="P473" s="66"/>
      <c r="Q473" s="66"/>
      <c r="R473" s="66"/>
      <c r="S473" s="66"/>
      <c r="T473" s="66"/>
      <c r="U473" s="67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T473" s="19" t="s">
        <v>178</v>
      </c>
      <c r="AU473" s="19" t="s">
        <v>81</v>
      </c>
    </row>
    <row r="474" spans="1:65" s="13" customFormat="1" ht="11.25">
      <c r="B474" s="195"/>
      <c r="C474" s="196"/>
      <c r="D474" s="188" t="s">
        <v>180</v>
      </c>
      <c r="E474" s="197" t="s">
        <v>19</v>
      </c>
      <c r="F474" s="198" t="s">
        <v>656</v>
      </c>
      <c r="G474" s="196"/>
      <c r="H474" s="199">
        <v>5</v>
      </c>
      <c r="I474" s="200"/>
      <c r="J474" s="196"/>
      <c r="K474" s="196"/>
      <c r="L474" s="201"/>
      <c r="M474" s="202"/>
      <c r="N474" s="203"/>
      <c r="O474" s="203"/>
      <c r="P474" s="203"/>
      <c r="Q474" s="203"/>
      <c r="R474" s="203"/>
      <c r="S474" s="203"/>
      <c r="T474" s="203"/>
      <c r="U474" s="204"/>
      <c r="AT474" s="205" t="s">
        <v>180</v>
      </c>
      <c r="AU474" s="205" t="s">
        <v>81</v>
      </c>
      <c r="AV474" s="13" t="s">
        <v>81</v>
      </c>
      <c r="AW474" s="13" t="s">
        <v>34</v>
      </c>
      <c r="AX474" s="13" t="s">
        <v>72</v>
      </c>
      <c r="AY474" s="205" t="s">
        <v>166</v>
      </c>
    </row>
    <row r="475" spans="1:65" s="13" customFormat="1" ht="11.25">
      <c r="B475" s="195"/>
      <c r="C475" s="196"/>
      <c r="D475" s="188" t="s">
        <v>180</v>
      </c>
      <c r="E475" s="197" t="s">
        <v>19</v>
      </c>
      <c r="F475" s="198" t="s">
        <v>657</v>
      </c>
      <c r="G475" s="196"/>
      <c r="H475" s="199">
        <v>1.5</v>
      </c>
      <c r="I475" s="200"/>
      <c r="J475" s="196"/>
      <c r="K475" s="196"/>
      <c r="L475" s="201"/>
      <c r="M475" s="202"/>
      <c r="N475" s="203"/>
      <c r="O475" s="203"/>
      <c r="P475" s="203"/>
      <c r="Q475" s="203"/>
      <c r="R475" s="203"/>
      <c r="S475" s="203"/>
      <c r="T475" s="203"/>
      <c r="U475" s="204"/>
      <c r="AT475" s="205" t="s">
        <v>180</v>
      </c>
      <c r="AU475" s="205" t="s">
        <v>81</v>
      </c>
      <c r="AV475" s="13" t="s">
        <v>81</v>
      </c>
      <c r="AW475" s="13" t="s">
        <v>34</v>
      </c>
      <c r="AX475" s="13" t="s">
        <v>72</v>
      </c>
      <c r="AY475" s="205" t="s">
        <v>166</v>
      </c>
    </row>
    <row r="476" spans="1:65" s="2" customFormat="1" ht="24.2" customHeight="1">
      <c r="A476" s="36"/>
      <c r="B476" s="37"/>
      <c r="C476" s="175" t="s">
        <v>349</v>
      </c>
      <c r="D476" s="175" t="s">
        <v>170</v>
      </c>
      <c r="E476" s="176" t="s">
        <v>658</v>
      </c>
      <c r="F476" s="177" t="s">
        <v>659</v>
      </c>
      <c r="G476" s="178" t="s">
        <v>264</v>
      </c>
      <c r="H476" s="179">
        <v>4.0000000000000001E-3</v>
      </c>
      <c r="I476" s="180"/>
      <c r="J476" s="181">
        <f>ROUND(I476*H476,2)</f>
        <v>0</v>
      </c>
      <c r="K476" s="177" t="s">
        <v>174</v>
      </c>
      <c r="L476" s="41"/>
      <c r="M476" s="182" t="s">
        <v>19</v>
      </c>
      <c r="N476" s="183" t="s">
        <v>43</v>
      </c>
      <c r="O476" s="66"/>
      <c r="P476" s="184">
        <f>O476*H476</f>
        <v>0</v>
      </c>
      <c r="Q476" s="184">
        <v>0</v>
      </c>
      <c r="R476" s="184">
        <f>Q476*H476</f>
        <v>0</v>
      </c>
      <c r="S476" s="184">
        <v>0</v>
      </c>
      <c r="T476" s="184">
        <f>S476*H476</f>
        <v>0</v>
      </c>
      <c r="U476" s="185" t="s">
        <v>19</v>
      </c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186" t="s">
        <v>236</v>
      </c>
      <c r="AT476" s="186" t="s">
        <v>170</v>
      </c>
      <c r="AU476" s="186" t="s">
        <v>81</v>
      </c>
      <c r="AY476" s="19" t="s">
        <v>166</v>
      </c>
      <c r="BE476" s="187">
        <f>IF(N476="základní",J476,0)</f>
        <v>0</v>
      </c>
      <c r="BF476" s="187">
        <f>IF(N476="snížená",J476,0)</f>
        <v>0</v>
      </c>
      <c r="BG476" s="187">
        <f>IF(N476="zákl. přenesená",J476,0)</f>
        <v>0</v>
      </c>
      <c r="BH476" s="187">
        <f>IF(N476="sníž. přenesená",J476,0)</f>
        <v>0</v>
      </c>
      <c r="BI476" s="187">
        <f>IF(N476="nulová",J476,0)</f>
        <v>0</v>
      </c>
      <c r="BJ476" s="19" t="s">
        <v>77</v>
      </c>
      <c r="BK476" s="187">
        <f>ROUND(I476*H476,2)</f>
        <v>0</v>
      </c>
      <c r="BL476" s="19" t="s">
        <v>236</v>
      </c>
      <c r="BM476" s="186" t="s">
        <v>660</v>
      </c>
    </row>
    <row r="477" spans="1:65" s="2" customFormat="1" ht="29.25">
      <c r="A477" s="36"/>
      <c r="B477" s="37"/>
      <c r="C477" s="38"/>
      <c r="D477" s="188" t="s">
        <v>176</v>
      </c>
      <c r="E477" s="38"/>
      <c r="F477" s="189" t="s">
        <v>661</v>
      </c>
      <c r="G477" s="38"/>
      <c r="H477" s="38"/>
      <c r="I477" s="190"/>
      <c r="J477" s="38"/>
      <c r="K477" s="38"/>
      <c r="L477" s="41"/>
      <c r="M477" s="191"/>
      <c r="N477" s="192"/>
      <c r="O477" s="66"/>
      <c r="P477" s="66"/>
      <c r="Q477" s="66"/>
      <c r="R477" s="66"/>
      <c r="S477" s="66"/>
      <c r="T477" s="66"/>
      <c r="U477" s="67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T477" s="19" t="s">
        <v>176</v>
      </c>
      <c r="AU477" s="19" t="s">
        <v>81</v>
      </c>
    </row>
    <row r="478" spans="1:65" s="2" customFormat="1" ht="11.25">
      <c r="A478" s="36"/>
      <c r="B478" s="37"/>
      <c r="C478" s="38"/>
      <c r="D478" s="193" t="s">
        <v>178</v>
      </c>
      <c r="E478" s="38"/>
      <c r="F478" s="194" t="s">
        <v>662</v>
      </c>
      <c r="G478" s="38"/>
      <c r="H478" s="38"/>
      <c r="I478" s="190"/>
      <c r="J478" s="38"/>
      <c r="K478" s="38"/>
      <c r="L478" s="41"/>
      <c r="M478" s="238"/>
      <c r="N478" s="239"/>
      <c r="O478" s="240"/>
      <c r="P478" s="240"/>
      <c r="Q478" s="240"/>
      <c r="R478" s="240"/>
      <c r="S478" s="240"/>
      <c r="T478" s="240"/>
      <c r="U478" s="241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178</v>
      </c>
      <c r="AU478" s="19" t="s">
        <v>81</v>
      </c>
    </row>
    <row r="479" spans="1:65" s="2" customFormat="1" ht="6.95" customHeight="1">
      <c r="A479" s="36"/>
      <c r="B479" s="49"/>
      <c r="C479" s="50"/>
      <c r="D479" s="50"/>
      <c r="E479" s="50"/>
      <c r="F479" s="50"/>
      <c r="G479" s="50"/>
      <c r="H479" s="50"/>
      <c r="I479" s="50"/>
      <c r="J479" s="50"/>
      <c r="K479" s="50"/>
      <c r="L479" s="41"/>
      <c r="M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</row>
  </sheetData>
  <sheetProtection algorithmName="SHA-512" hashValue="Bka546XECMyzw30mgp3cDFr9nVUnKqgJtYAeKAuXFk2CQfotdTtbxY6chV7Hh61Z8M5D8cI0WasonQP++DMxzQ==" saltValue="3SAd8QRWcXAGIcMJeuXT7Me/r8m9b8YTdU9Q/tuTA8UY6pOe8MyEZchE3uXu9HN5PL6tYCoRCrFVKLxqNDCTOQ==" spinCount="100000" sheet="1" objects="1" scenarios="1" formatColumns="0" formatRows="0" autoFilter="0"/>
  <autoFilter ref="C104:K478" xr:uid="{00000000-0009-0000-0000-000001000000}"/>
  <mergeCells count="9">
    <mergeCell ref="E50:H50"/>
    <mergeCell ref="E95:H95"/>
    <mergeCell ref="E97:H97"/>
    <mergeCell ref="L2:V2"/>
    <mergeCell ref="E7:H7"/>
    <mergeCell ref="E9:H9"/>
    <mergeCell ref="E18:H18"/>
    <mergeCell ref="E27:H27"/>
    <mergeCell ref="E48:H48"/>
  </mergeCells>
  <hyperlinks>
    <hyperlink ref="F111" r:id="rId1" xr:uid="{00000000-0004-0000-0100-000000000000}"/>
    <hyperlink ref="F118" r:id="rId2" xr:uid="{00000000-0004-0000-0100-000001000000}"/>
    <hyperlink ref="F124" r:id="rId3" xr:uid="{00000000-0004-0000-0100-000002000000}"/>
    <hyperlink ref="F128" r:id="rId4" xr:uid="{00000000-0004-0000-0100-000003000000}"/>
    <hyperlink ref="F133" r:id="rId5" xr:uid="{00000000-0004-0000-0100-000004000000}"/>
    <hyperlink ref="F139" r:id="rId6" xr:uid="{00000000-0004-0000-0100-000005000000}"/>
    <hyperlink ref="F145" r:id="rId7" xr:uid="{00000000-0004-0000-0100-000006000000}"/>
    <hyperlink ref="F149" r:id="rId8" xr:uid="{00000000-0004-0000-0100-000007000000}"/>
    <hyperlink ref="F156" r:id="rId9" xr:uid="{00000000-0004-0000-0100-000008000000}"/>
    <hyperlink ref="F162" r:id="rId10" xr:uid="{00000000-0004-0000-0100-000009000000}"/>
    <hyperlink ref="F170" r:id="rId11" xr:uid="{00000000-0004-0000-0100-00000A000000}"/>
    <hyperlink ref="F178" r:id="rId12" xr:uid="{00000000-0004-0000-0100-00000B000000}"/>
    <hyperlink ref="F184" r:id="rId13" xr:uid="{00000000-0004-0000-0100-00000C000000}"/>
    <hyperlink ref="F195" r:id="rId14" xr:uid="{00000000-0004-0000-0100-00000D000000}"/>
    <hyperlink ref="F203" r:id="rId15" xr:uid="{00000000-0004-0000-0100-00000E000000}"/>
    <hyperlink ref="F210" r:id="rId16" xr:uid="{00000000-0004-0000-0100-00000F000000}"/>
    <hyperlink ref="F214" r:id="rId17" xr:uid="{00000000-0004-0000-0100-000010000000}"/>
    <hyperlink ref="F218" r:id="rId18" xr:uid="{00000000-0004-0000-0100-000011000000}"/>
    <hyperlink ref="F222" r:id="rId19" xr:uid="{00000000-0004-0000-0100-000012000000}"/>
    <hyperlink ref="F232" r:id="rId20" xr:uid="{00000000-0004-0000-0100-000013000000}"/>
    <hyperlink ref="F238" r:id="rId21" xr:uid="{00000000-0004-0000-0100-000014000000}"/>
    <hyperlink ref="F271" r:id="rId22" xr:uid="{00000000-0004-0000-0100-000015000000}"/>
    <hyperlink ref="F279" r:id="rId23" xr:uid="{00000000-0004-0000-0100-000016000000}"/>
    <hyperlink ref="F287" r:id="rId24" xr:uid="{00000000-0004-0000-0100-000017000000}"/>
    <hyperlink ref="F291" r:id="rId25" xr:uid="{00000000-0004-0000-0100-000018000000}"/>
    <hyperlink ref="F317" r:id="rId26" xr:uid="{00000000-0004-0000-0100-000019000000}"/>
    <hyperlink ref="F332" r:id="rId27" xr:uid="{00000000-0004-0000-0100-00001A000000}"/>
    <hyperlink ref="F339" r:id="rId28" xr:uid="{00000000-0004-0000-0100-00001B000000}"/>
    <hyperlink ref="F343" r:id="rId29" xr:uid="{00000000-0004-0000-0100-00001C000000}"/>
    <hyperlink ref="F347" r:id="rId30" xr:uid="{00000000-0004-0000-0100-00001D000000}"/>
    <hyperlink ref="F355" r:id="rId31" xr:uid="{00000000-0004-0000-0100-00001E000000}"/>
    <hyperlink ref="F363" r:id="rId32" xr:uid="{00000000-0004-0000-0100-00001F000000}"/>
    <hyperlink ref="F367" r:id="rId33" xr:uid="{00000000-0004-0000-0100-000020000000}"/>
    <hyperlink ref="F377" r:id="rId34" xr:uid="{00000000-0004-0000-0100-000021000000}"/>
    <hyperlink ref="F383" r:id="rId35" xr:uid="{00000000-0004-0000-0100-000022000000}"/>
    <hyperlink ref="F387" r:id="rId36" xr:uid="{00000000-0004-0000-0100-000023000000}"/>
    <hyperlink ref="F392" r:id="rId37" xr:uid="{00000000-0004-0000-0100-000024000000}"/>
    <hyperlink ref="F396" r:id="rId38" xr:uid="{00000000-0004-0000-0100-000025000000}"/>
    <hyperlink ref="F400" r:id="rId39" xr:uid="{00000000-0004-0000-0100-000026000000}"/>
    <hyperlink ref="F404" r:id="rId40" xr:uid="{00000000-0004-0000-0100-000027000000}"/>
    <hyperlink ref="F409" r:id="rId41" xr:uid="{00000000-0004-0000-0100-000028000000}"/>
    <hyperlink ref="F415" r:id="rId42" xr:uid="{00000000-0004-0000-0100-000029000000}"/>
    <hyperlink ref="F419" r:id="rId43" xr:uid="{00000000-0004-0000-0100-00002A000000}"/>
    <hyperlink ref="F423" r:id="rId44" xr:uid="{00000000-0004-0000-0100-00002B000000}"/>
    <hyperlink ref="F428" r:id="rId45" xr:uid="{00000000-0004-0000-0100-00002C000000}"/>
    <hyperlink ref="F440" r:id="rId46" xr:uid="{00000000-0004-0000-0100-00002D000000}"/>
    <hyperlink ref="F446" r:id="rId47" xr:uid="{00000000-0004-0000-0100-00002E000000}"/>
    <hyperlink ref="F449" r:id="rId48" xr:uid="{00000000-0004-0000-0100-00002F000000}"/>
    <hyperlink ref="F453" r:id="rId49" xr:uid="{00000000-0004-0000-0100-000030000000}"/>
    <hyperlink ref="F457" r:id="rId50" xr:uid="{00000000-0004-0000-0100-000031000000}"/>
    <hyperlink ref="F460" r:id="rId51" xr:uid="{00000000-0004-0000-0100-000032000000}"/>
    <hyperlink ref="F465" r:id="rId52" xr:uid="{00000000-0004-0000-0100-000033000000}"/>
    <hyperlink ref="F473" r:id="rId53" xr:uid="{00000000-0004-0000-0100-000034000000}"/>
    <hyperlink ref="F478" r:id="rId54" xr:uid="{00000000-0004-0000-0100-00003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AT2" s="19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81</v>
      </c>
    </row>
    <row r="4" spans="1:46" s="1" customFormat="1" ht="24.95" customHeight="1">
      <c r="B4" s="22"/>
      <c r="D4" s="106" t="s">
        <v>93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83" t="str">
        <f>'Rekapitulace stavby'!K6</f>
        <v>Rekonstrukce oplocení DsPS - 2. část</v>
      </c>
      <c r="F7" s="384"/>
      <c r="G7" s="384"/>
      <c r="H7" s="384"/>
      <c r="L7" s="22"/>
    </row>
    <row r="8" spans="1:46" s="2" customFormat="1" ht="12" customHeight="1">
      <c r="A8" s="36"/>
      <c r="B8" s="41"/>
      <c r="C8" s="36"/>
      <c r="D8" s="108" t="s">
        <v>106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5" t="s">
        <v>663</v>
      </c>
      <c r="F9" s="386"/>
      <c r="G9" s="386"/>
      <c r="H9" s="386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2. 9. 2025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30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31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7" t="str">
        <f>'Rekapitulace stavby'!E14</f>
        <v>Vyplň údaj</v>
      </c>
      <c r="F18" s="388"/>
      <c r="G18" s="388"/>
      <c r="H18" s="388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33</v>
      </c>
      <c r="E20" s="36"/>
      <c r="F20" s="36"/>
      <c r="G20" s="36"/>
      <c r="H20" s="36"/>
      <c r="I20" s="108" t="s">
        <v>26</v>
      </c>
      <c r="J20" s="110" t="str">
        <f>IF('Rekapitulace stavby'!AN16="","",'Rekapitulace stavby'!AN16)</f>
        <v/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 xml:space="preserve"> </v>
      </c>
      <c r="F21" s="36"/>
      <c r="G21" s="36"/>
      <c r="H21" s="36"/>
      <c r="I21" s="108" t="s">
        <v>29</v>
      </c>
      <c r="J21" s="110" t="str">
        <f>IF('Rekapitulace stavby'!AN17="","",'Rekapitulace stavby'!AN17)</f>
        <v/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35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36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2"/>
      <c r="B27" s="113"/>
      <c r="C27" s="112"/>
      <c r="D27" s="112"/>
      <c r="E27" s="389" t="s">
        <v>37</v>
      </c>
      <c r="F27" s="389"/>
      <c r="G27" s="389"/>
      <c r="H27" s="38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38</v>
      </c>
      <c r="E30" s="36"/>
      <c r="F30" s="36"/>
      <c r="G30" s="36"/>
      <c r="H30" s="36"/>
      <c r="I30" s="36"/>
      <c r="J30" s="117">
        <f>ROUND(J85,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40</v>
      </c>
      <c r="G32" s="36"/>
      <c r="H32" s="36"/>
      <c r="I32" s="118" t="s">
        <v>39</v>
      </c>
      <c r="J32" s="118" t="s">
        <v>41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42</v>
      </c>
      <c r="E33" s="108" t="s">
        <v>43</v>
      </c>
      <c r="F33" s="120">
        <f>ROUND((SUM(BE85:BE110)),  2)</f>
        <v>0</v>
      </c>
      <c r="G33" s="36"/>
      <c r="H33" s="36"/>
      <c r="I33" s="121">
        <v>0.21</v>
      </c>
      <c r="J33" s="120">
        <f>ROUND(((SUM(BE85:BE110))*I33),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44</v>
      </c>
      <c r="F34" s="120">
        <f>ROUND((SUM(BF85:BF110)),  2)</f>
        <v>0</v>
      </c>
      <c r="G34" s="36"/>
      <c r="H34" s="36"/>
      <c r="I34" s="121">
        <v>0.12</v>
      </c>
      <c r="J34" s="120">
        <f>ROUND(((SUM(BF85:BF110))*I34),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45</v>
      </c>
      <c r="F35" s="120">
        <f>ROUND((SUM(BG85:BG110)),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46</v>
      </c>
      <c r="F36" s="120">
        <f>ROUND((SUM(BH85:BH110)),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47</v>
      </c>
      <c r="F37" s="120">
        <f>ROUND((SUM(BI85:BI110)),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120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0" t="str">
        <f>E7</f>
        <v>Rekonstrukce oplocení DsPS - 2. část</v>
      </c>
      <c r="F48" s="391"/>
      <c r="G48" s="391"/>
      <c r="H48" s="391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106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2" t="str">
        <f>E9</f>
        <v>2 - VRN</v>
      </c>
      <c r="F50" s="392"/>
      <c r="G50" s="392"/>
      <c r="H50" s="392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2. 9. 2025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Bílina, Břežánská 50/4, 418 01 Bílina</v>
      </c>
      <c r="G54" s="38"/>
      <c r="H54" s="38"/>
      <c r="I54" s="31" t="s">
        <v>33</v>
      </c>
      <c r="J54" s="34" t="str">
        <f>E21</f>
        <v xml:space="preserve"> 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121</v>
      </c>
      <c r="D57" s="134"/>
      <c r="E57" s="134"/>
      <c r="F57" s="134"/>
      <c r="G57" s="134"/>
      <c r="H57" s="134"/>
      <c r="I57" s="134"/>
      <c r="J57" s="135" t="s">
        <v>122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70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123</v>
      </c>
    </row>
    <row r="60" spans="1:47" s="9" customFormat="1" ht="24.95" customHeight="1">
      <c r="B60" s="137"/>
      <c r="C60" s="138"/>
      <c r="D60" s="139" t="s">
        <v>664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665</v>
      </c>
      <c r="E61" s="146"/>
      <c r="F61" s="146"/>
      <c r="G61" s="146"/>
      <c r="H61" s="146"/>
      <c r="I61" s="146"/>
      <c r="J61" s="147">
        <f>J87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666</v>
      </c>
      <c r="E62" s="146"/>
      <c r="F62" s="146"/>
      <c r="G62" s="146"/>
      <c r="H62" s="146"/>
      <c r="I62" s="146"/>
      <c r="J62" s="147">
        <f>J91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667</v>
      </c>
      <c r="E63" s="146"/>
      <c r="F63" s="146"/>
      <c r="G63" s="146"/>
      <c r="H63" s="146"/>
      <c r="I63" s="146"/>
      <c r="J63" s="147">
        <f>J95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668</v>
      </c>
      <c r="E64" s="146"/>
      <c r="F64" s="146"/>
      <c r="G64" s="146"/>
      <c r="H64" s="146"/>
      <c r="I64" s="146"/>
      <c r="J64" s="147">
        <f>J102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669</v>
      </c>
      <c r="E65" s="146"/>
      <c r="F65" s="146"/>
      <c r="G65" s="146"/>
      <c r="H65" s="146"/>
      <c r="I65" s="146"/>
      <c r="J65" s="147">
        <f>J107</f>
        <v>0</v>
      </c>
      <c r="K65" s="144"/>
      <c r="L65" s="148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150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90" t="str">
        <f>E7</f>
        <v>Rekonstrukce oplocení DsPS - 2. část</v>
      </c>
      <c r="F75" s="391"/>
      <c r="G75" s="391"/>
      <c r="H75" s="391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106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62" t="str">
        <f>E9</f>
        <v>2 - VRN</v>
      </c>
      <c r="F77" s="392"/>
      <c r="G77" s="392"/>
      <c r="H77" s="392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 xml:space="preserve"> </v>
      </c>
      <c r="G79" s="38"/>
      <c r="H79" s="38"/>
      <c r="I79" s="31" t="s">
        <v>23</v>
      </c>
      <c r="J79" s="61" t="str">
        <f>IF(J12="","",J12)</f>
        <v>2. 9. 2025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25</v>
      </c>
      <c r="D81" s="38"/>
      <c r="E81" s="38"/>
      <c r="F81" s="29" t="str">
        <f>E15</f>
        <v>Město Bílina, Břežánská 50/4, 418 01 Bílina</v>
      </c>
      <c r="G81" s="38"/>
      <c r="H81" s="38"/>
      <c r="I81" s="31" t="s">
        <v>33</v>
      </c>
      <c r="J81" s="34" t="str">
        <f>E21</f>
        <v xml:space="preserve"> 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31</v>
      </c>
      <c r="D82" s="38"/>
      <c r="E82" s="38"/>
      <c r="F82" s="29" t="str">
        <f>IF(E18="","",E18)</f>
        <v>Vyplň údaj</v>
      </c>
      <c r="G82" s="38"/>
      <c r="H82" s="38"/>
      <c r="I82" s="31" t="s">
        <v>35</v>
      </c>
      <c r="J82" s="34" t="str">
        <f>E24</f>
        <v xml:space="preserve"> 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9"/>
      <c r="B84" s="150"/>
      <c r="C84" s="151" t="s">
        <v>151</v>
      </c>
      <c r="D84" s="152" t="s">
        <v>57</v>
      </c>
      <c r="E84" s="152" t="s">
        <v>53</v>
      </c>
      <c r="F84" s="152" t="s">
        <v>54</v>
      </c>
      <c r="G84" s="152" t="s">
        <v>152</v>
      </c>
      <c r="H84" s="152" t="s">
        <v>153</v>
      </c>
      <c r="I84" s="152" t="s">
        <v>154</v>
      </c>
      <c r="J84" s="152" t="s">
        <v>122</v>
      </c>
      <c r="K84" s="153" t="s">
        <v>155</v>
      </c>
      <c r="L84" s="154"/>
      <c r="M84" s="70" t="s">
        <v>19</v>
      </c>
      <c r="N84" s="71" t="s">
        <v>42</v>
      </c>
      <c r="O84" s="71" t="s">
        <v>156</v>
      </c>
      <c r="P84" s="71" t="s">
        <v>157</v>
      </c>
      <c r="Q84" s="71" t="s">
        <v>158</v>
      </c>
      <c r="R84" s="71" t="s">
        <v>159</v>
      </c>
      <c r="S84" s="71" t="s">
        <v>160</v>
      </c>
      <c r="T84" s="71" t="s">
        <v>161</v>
      </c>
      <c r="U84" s="72" t="s">
        <v>162</v>
      </c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6"/>
      <c r="B85" s="37"/>
      <c r="C85" s="77" t="s">
        <v>163</v>
      </c>
      <c r="D85" s="38"/>
      <c r="E85" s="38"/>
      <c r="F85" s="38"/>
      <c r="G85" s="38"/>
      <c r="H85" s="38"/>
      <c r="I85" s="38"/>
      <c r="J85" s="155">
        <f>BK85</f>
        <v>0</v>
      </c>
      <c r="K85" s="38"/>
      <c r="L85" s="41"/>
      <c r="M85" s="73"/>
      <c r="N85" s="156"/>
      <c r="O85" s="74"/>
      <c r="P85" s="157">
        <f>P86</f>
        <v>0</v>
      </c>
      <c r="Q85" s="74"/>
      <c r="R85" s="157">
        <f>R86</f>
        <v>0</v>
      </c>
      <c r="S85" s="74"/>
      <c r="T85" s="157">
        <f>T86</f>
        <v>0</v>
      </c>
      <c r="U85" s="75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123</v>
      </c>
      <c r="BK85" s="158">
        <f>BK86</f>
        <v>0</v>
      </c>
    </row>
    <row r="86" spans="1:65" s="12" customFormat="1" ht="25.9" customHeight="1">
      <c r="B86" s="159"/>
      <c r="C86" s="160"/>
      <c r="D86" s="161" t="s">
        <v>71</v>
      </c>
      <c r="E86" s="162" t="s">
        <v>82</v>
      </c>
      <c r="F86" s="162" t="s">
        <v>670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P87+P91+P95+P102+P107</f>
        <v>0</v>
      </c>
      <c r="Q86" s="167"/>
      <c r="R86" s="168">
        <f>R87+R91+R95+R102+R107</f>
        <v>0</v>
      </c>
      <c r="S86" s="167"/>
      <c r="T86" s="168">
        <f>T87+T91+T95+T102+T107</f>
        <v>0</v>
      </c>
      <c r="U86" s="169"/>
      <c r="AR86" s="170" t="s">
        <v>205</v>
      </c>
      <c r="AT86" s="171" t="s">
        <v>71</v>
      </c>
      <c r="AU86" s="171" t="s">
        <v>72</v>
      </c>
      <c r="AY86" s="170" t="s">
        <v>166</v>
      </c>
      <c r="BK86" s="172">
        <f>BK87+BK91+BK95+BK102+BK107</f>
        <v>0</v>
      </c>
    </row>
    <row r="87" spans="1:65" s="12" customFormat="1" ht="22.9" customHeight="1">
      <c r="B87" s="159"/>
      <c r="C87" s="160"/>
      <c r="D87" s="161" t="s">
        <v>71</v>
      </c>
      <c r="E87" s="173" t="s">
        <v>671</v>
      </c>
      <c r="F87" s="173" t="s">
        <v>672</v>
      </c>
      <c r="G87" s="160"/>
      <c r="H87" s="160"/>
      <c r="I87" s="163"/>
      <c r="J87" s="174">
        <f>BK87</f>
        <v>0</v>
      </c>
      <c r="K87" s="160"/>
      <c r="L87" s="165"/>
      <c r="M87" s="166"/>
      <c r="N87" s="167"/>
      <c r="O87" s="167"/>
      <c r="P87" s="168">
        <f>SUM(P88:P90)</f>
        <v>0</v>
      </c>
      <c r="Q87" s="167"/>
      <c r="R87" s="168">
        <f>SUM(R88:R90)</f>
        <v>0</v>
      </c>
      <c r="S87" s="167"/>
      <c r="T87" s="168">
        <f>SUM(T88:T90)</f>
        <v>0</v>
      </c>
      <c r="U87" s="169"/>
      <c r="AR87" s="170" t="s">
        <v>205</v>
      </c>
      <c r="AT87" s="171" t="s">
        <v>71</v>
      </c>
      <c r="AU87" s="171" t="s">
        <v>77</v>
      </c>
      <c r="AY87" s="170" t="s">
        <v>166</v>
      </c>
      <c r="BK87" s="172">
        <f>SUM(BK88:BK90)</f>
        <v>0</v>
      </c>
    </row>
    <row r="88" spans="1:65" s="2" customFormat="1" ht="16.5" customHeight="1">
      <c r="A88" s="36"/>
      <c r="B88" s="37"/>
      <c r="C88" s="175" t="s">
        <v>77</v>
      </c>
      <c r="D88" s="175" t="s">
        <v>170</v>
      </c>
      <c r="E88" s="176" t="s">
        <v>673</v>
      </c>
      <c r="F88" s="177" t="s">
        <v>674</v>
      </c>
      <c r="G88" s="178" t="s">
        <v>675</v>
      </c>
      <c r="H88" s="179">
        <v>1</v>
      </c>
      <c r="I88" s="180"/>
      <c r="J88" s="181">
        <f>ROUND(I88*H88,2)</f>
        <v>0</v>
      </c>
      <c r="K88" s="177" t="s">
        <v>174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4">
        <f>S88*H88</f>
        <v>0</v>
      </c>
      <c r="U88" s="185" t="s">
        <v>19</v>
      </c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676</v>
      </c>
      <c r="AT88" s="186" t="s">
        <v>170</v>
      </c>
      <c r="AU88" s="186" t="s">
        <v>81</v>
      </c>
      <c r="AY88" s="19" t="s">
        <v>166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77</v>
      </c>
      <c r="BK88" s="187">
        <f>ROUND(I88*H88,2)</f>
        <v>0</v>
      </c>
      <c r="BL88" s="19" t="s">
        <v>676</v>
      </c>
      <c r="BM88" s="186" t="s">
        <v>677</v>
      </c>
    </row>
    <row r="89" spans="1:65" s="2" customFormat="1" ht="11.25">
      <c r="A89" s="36"/>
      <c r="B89" s="37"/>
      <c r="C89" s="38"/>
      <c r="D89" s="188" t="s">
        <v>176</v>
      </c>
      <c r="E89" s="38"/>
      <c r="F89" s="189" t="s">
        <v>674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6"/>
      <c r="U89" s="67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176</v>
      </c>
      <c r="AU89" s="19" t="s">
        <v>81</v>
      </c>
    </row>
    <row r="90" spans="1:65" s="2" customFormat="1" ht="11.25">
      <c r="A90" s="36"/>
      <c r="B90" s="37"/>
      <c r="C90" s="38"/>
      <c r="D90" s="193" t="s">
        <v>178</v>
      </c>
      <c r="E90" s="38"/>
      <c r="F90" s="194" t="s">
        <v>678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6"/>
      <c r="U90" s="67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178</v>
      </c>
      <c r="AU90" s="19" t="s">
        <v>81</v>
      </c>
    </row>
    <row r="91" spans="1:65" s="12" customFormat="1" ht="22.9" customHeight="1">
      <c r="B91" s="159"/>
      <c r="C91" s="160"/>
      <c r="D91" s="161" t="s">
        <v>71</v>
      </c>
      <c r="E91" s="173" t="s">
        <v>679</v>
      </c>
      <c r="F91" s="173" t="s">
        <v>680</v>
      </c>
      <c r="G91" s="160"/>
      <c r="H91" s="160"/>
      <c r="I91" s="163"/>
      <c r="J91" s="174">
        <f>BK91</f>
        <v>0</v>
      </c>
      <c r="K91" s="160"/>
      <c r="L91" s="165"/>
      <c r="M91" s="166"/>
      <c r="N91" s="167"/>
      <c r="O91" s="167"/>
      <c r="P91" s="168">
        <f>SUM(P92:P94)</f>
        <v>0</v>
      </c>
      <c r="Q91" s="167"/>
      <c r="R91" s="168">
        <f>SUM(R92:R94)</f>
        <v>0</v>
      </c>
      <c r="S91" s="167"/>
      <c r="T91" s="168">
        <f>SUM(T92:T94)</f>
        <v>0</v>
      </c>
      <c r="U91" s="169"/>
      <c r="AR91" s="170" t="s">
        <v>205</v>
      </c>
      <c r="AT91" s="171" t="s">
        <v>71</v>
      </c>
      <c r="AU91" s="171" t="s">
        <v>77</v>
      </c>
      <c r="AY91" s="170" t="s">
        <v>166</v>
      </c>
      <c r="BK91" s="172">
        <f>SUM(BK92:BK94)</f>
        <v>0</v>
      </c>
    </row>
    <row r="92" spans="1:65" s="2" customFormat="1" ht="16.5" customHeight="1">
      <c r="A92" s="36"/>
      <c r="B92" s="37"/>
      <c r="C92" s="175" t="s">
        <v>81</v>
      </c>
      <c r="D92" s="175" t="s">
        <v>170</v>
      </c>
      <c r="E92" s="176" t="s">
        <v>681</v>
      </c>
      <c r="F92" s="177" t="s">
        <v>680</v>
      </c>
      <c r="G92" s="178" t="s">
        <v>682</v>
      </c>
      <c r="H92" s="179">
        <v>1</v>
      </c>
      <c r="I92" s="180"/>
      <c r="J92" s="181">
        <f>ROUND(I92*H92,2)</f>
        <v>0</v>
      </c>
      <c r="K92" s="177" t="s">
        <v>174</v>
      </c>
      <c r="L92" s="41"/>
      <c r="M92" s="182" t="s">
        <v>19</v>
      </c>
      <c r="N92" s="183" t="s">
        <v>43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4">
        <f>S92*H92</f>
        <v>0</v>
      </c>
      <c r="U92" s="185" t="s">
        <v>19</v>
      </c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676</v>
      </c>
      <c r="AT92" s="186" t="s">
        <v>170</v>
      </c>
      <c r="AU92" s="186" t="s">
        <v>81</v>
      </c>
      <c r="AY92" s="19" t="s">
        <v>166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77</v>
      </c>
      <c r="BK92" s="187">
        <f>ROUND(I92*H92,2)</f>
        <v>0</v>
      </c>
      <c r="BL92" s="19" t="s">
        <v>676</v>
      </c>
      <c r="BM92" s="186" t="s">
        <v>683</v>
      </c>
    </row>
    <row r="93" spans="1:65" s="2" customFormat="1" ht="11.25">
      <c r="A93" s="36"/>
      <c r="B93" s="37"/>
      <c r="C93" s="38"/>
      <c r="D93" s="188" t="s">
        <v>176</v>
      </c>
      <c r="E93" s="38"/>
      <c r="F93" s="189" t="s">
        <v>680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6"/>
      <c r="U93" s="67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176</v>
      </c>
      <c r="AU93" s="19" t="s">
        <v>81</v>
      </c>
    </row>
    <row r="94" spans="1:65" s="2" customFormat="1" ht="11.25">
      <c r="A94" s="36"/>
      <c r="B94" s="37"/>
      <c r="C94" s="38"/>
      <c r="D94" s="193" t="s">
        <v>178</v>
      </c>
      <c r="E94" s="38"/>
      <c r="F94" s="194" t="s">
        <v>684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6"/>
      <c r="U94" s="67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178</v>
      </c>
      <c r="AU94" s="19" t="s">
        <v>81</v>
      </c>
    </row>
    <row r="95" spans="1:65" s="12" customFormat="1" ht="22.9" customHeight="1">
      <c r="B95" s="159"/>
      <c r="C95" s="160"/>
      <c r="D95" s="161" t="s">
        <v>71</v>
      </c>
      <c r="E95" s="173" t="s">
        <v>685</v>
      </c>
      <c r="F95" s="173" t="s">
        <v>686</v>
      </c>
      <c r="G95" s="160"/>
      <c r="H95" s="160"/>
      <c r="I95" s="163"/>
      <c r="J95" s="174">
        <f>BK95</f>
        <v>0</v>
      </c>
      <c r="K95" s="160"/>
      <c r="L95" s="165"/>
      <c r="M95" s="166"/>
      <c r="N95" s="167"/>
      <c r="O95" s="167"/>
      <c r="P95" s="168">
        <f>SUM(P96:P101)</f>
        <v>0</v>
      </c>
      <c r="Q95" s="167"/>
      <c r="R95" s="168">
        <f>SUM(R96:R101)</f>
        <v>0</v>
      </c>
      <c r="S95" s="167"/>
      <c r="T95" s="168">
        <f>SUM(T96:T101)</f>
        <v>0</v>
      </c>
      <c r="U95" s="169"/>
      <c r="AR95" s="170" t="s">
        <v>205</v>
      </c>
      <c r="AT95" s="171" t="s">
        <v>71</v>
      </c>
      <c r="AU95" s="171" t="s">
        <v>77</v>
      </c>
      <c r="AY95" s="170" t="s">
        <v>166</v>
      </c>
      <c r="BK95" s="172">
        <f>SUM(BK96:BK101)</f>
        <v>0</v>
      </c>
    </row>
    <row r="96" spans="1:65" s="2" customFormat="1" ht="16.5" customHeight="1">
      <c r="A96" s="36"/>
      <c r="B96" s="37"/>
      <c r="C96" s="175" t="s">
        <v>88</v>
      </c>
      <c r="D96" s="175" t="s">
        <v>170</v>
      </c>
      <c r="E96" s="176" t="s">
        <v>687</v>
      </c>
      <c r="F96" s="177" t="s">
        <v>686</v>
      </c>
      <c r="G96" s="178" t="s">
        <v>682</v>
      </c>
      <c r="H96" s="179">
        <v>1</v>
      </c>
      <c r="I96" s="180"/>
      <c r="J96" s="181">
        <f>ROUND(I96*H96,2)</f>
        <v>0</v>
      </c>
      <c r="K96" s="177" t="s">
        <v>174</v>
      </c>
      <c r="L96" s="41"/>
      <c r="M96" s="182" t="s">
        <v>19</v>
      </c>
      <c r="N96" s="183" t="s">
        <v>43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4">
        <f>S96*H96</f>
        <v>0</v>
      </c>
      <c r="U96" s="185" t="s">
        <v>19</v>
      </c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676</v>
      </c>
      <c r="AT96" s="186" t="s">
        <v>170</v>
      </c>
      <c r="AU96" s="186" t="s">
        <v>81</v>
      </c>
      <c r="AY96" s="19" t="s">
        <v>166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77</v>
      </c>
      <c r="BK96" s="187">
        <f>ROUND(I96*H96,2)</f>
        <v>0</v>
      </c>
      <c r="BL96" s="19" t="s">
        <v>676</v>
      </c>
      <c r="BM96" s="186" t="s">
        <v>688</v>
      </c>
    </row>
    <row r="97" spans="1:65" s="2" customFormat="1" ht="11.25">
      <c r="A97" s="36"/>
      <c r="B97" s="37"/>
      <c r="C97" s="38"/>
      <c r="D97" s="188" t="s">
        <v>176</v>
      </c>
      <c r="E97" s="38"/>
      <c r="F97" s="189" t="s">
        <v>686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6"/>
      <c r="U97" s="67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176</v>
      </c>
      <c r="AU97" s="19" t="s">
        <v>81</v>
      </c>
    </row>
    <row r="98" spans="1:65" s="2" customFormat="1" ht="11.25">
      <c r="A98" s="36"/>
      <c r="B98" s="37"/>
      <c r="C98" s="38"/>
      <c r="D98" s="193" t="s">
        <v>178</v>
      </c>
      <c r="E98" s="38"/>
      <c r="F98" s="194" t="s">
        <v>689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6"/>
      <c r="U98" s="67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178</v>
      </c>
      <c r="AU98" s="19" t="s">
        <v>81</v>
      </c>
    </row>
    <row r="99" spans="1:65" s="2" customFormat="1" ht="16.5" customHeight="1">
      <c r="A99" s="36"/>
      <c r="B99" s="37"/>
      <c r="C99" s="175" t="s">
        <v>92</v>
      </c>
      <c r="D99" s="175" t="s">
        <v>170</v>
      </c>
      <c r="E99" s="176" t="s">
        <v>690</v>
      </c>
      <c r="F99" s="177" t="s">
        <v>691</v>
      </c>
      <c r="G99" s="178" t="s">
        <v>682</v>
      </c>
      <c r="H99" s="179">
        <v>1</v>
      </c>
      <c r="I99" s="180"/>
      <c r="J99" s="181">
        <f>ROUND(I99*H99,2)</f>
        <v>0</v>
      </c>
      <c r="K99" s="177" t="s">
        <v>174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4">
        <f>S99*H99</f>
        <v>0</v>
      </c>
      <c r="U99" s="185" t="s">
        <v>19</v>
      </c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676</v>
      </c>
      <c r="AT99" s="186" t="s">
        <v>170</v>
      </c>
      <c r="AU99" s="186" t="s">
        <v>81</v>
      </c>
      <c r="AY99" s="19" t="s">
        <v>166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77</v>
      </c>
      <c r="BK99" s="187">
        <f>ROUND(I99*H99,2)</f>
        <v>0</v>
      </c>
      <c r="BL99" s="19" t="s">
        <v>676</v>
      </c>
      <c r="BM99" s="186" t="s">
        <v>692</v>
      </c>
    </row>
    <row r="100" spans="1:65" s="2" customFormat="1" ht="11.25">
      <c r="A100" s="36"/>
      <c r="B100" s="37"/>
      <c r="C100" s="38"/>
      <c r="D100" s="188" t="s">
        <v>176</v>
      </c>
      <c r="E100" s="38"/>
      <c r="F100" s="189" t="s">
        <v>691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6"/>
      <c r="U100" s="67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176</v>
      </c>
      <c r="AU100" s="19" t="s">
        <v>81</v>
      </c>
    </row>
    <row r="101" spans="1:65" s="2" customFormat="1" ht="11.25">
      <c r="A101" s="36"/>
      <c r="B101" s="37"/>
      <c r="C101" s="38"/>
      <c r="D101" s="193" t="s">
        <v>178</v>
      </c>
      <c r="E101" s="38"/>
      <c r="F101" s="194" t="s">
        <v>693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6"/>
      <c r="U101" s="67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178</v>
      </c>
      <c r="AU101" s="19" t="s">
        <v>81</v>
      </c>
    </row>
    <row r="102" spans="1:65" s="12" customFormat="1" ht="22.9" customHeight="1">
      <c r="B102" s="159"/>
      <c r="C102" s="160"/>
      <c r="D102" s="161" t="s">
        <v>71</v>
      </c>
      <c r="E102" s="173" t="s">
        <v>694</v>
      </c>
      <c r="F102" s="173" t="s">
        <v>695</v>
      </c>
      <c r="G102" s="160"/>
      <c r="H102" s="160"/>
      <c r="I102" s="163"/>
      <c r="J102" s="174">
        <f>BK102</f>
        <v>0</v>
      </c>
      <c r="K102" s="160"/>
      <c r="L102" s="165"/>
      <c r="M102" s="166"/>
      <c r="N102" s="167"/>
      <c r="O102" s="167"/>
      <c r="P102" s="168">
        <f>SUM(P103:P106)</f>
        <v>0</v>
      </c>
      <c r="Q102" s="167"/>
      <c r="R102" s="168">
        <f>SUM(R103:R106)</f>
        <v>0</v>
      </c>
      <c r="S102" s="167"/>
      <c r="T102" s="168">
        <f>SUM(T103:T106)</f>
        <v>0</v>
      </c>
      <c r="U102" s="169"/>
      <c r="AR102" s="170" t="s">
        <v>205</v>
      </c>
      <c r="AT102" s="171" t="s">
        <v>71</v>
      </c>
      <c r="AU102" s="171" t="s">
        <v>77</v>
      </c>
      <c r="AY102" s="170" t="s">
        <v>166</v>
      </c>
      <c r="BK102" s="172">
        <f>SUM(BK103:BK106)</f>
        <v>0</v>
      </c>
    </row>
    <row r="103" spans="1:65" s="2" customFormat="1" ht="16.5" customHeight="1">
      <c r="A103" s="36"/>
      <c r="B103" s="37"/>
      <c r="C103" s="175" t="s">
        <v>205</v>
      </c>
      <c r="D103" s="175" t="s">
        <v>170</v>
      </c>
      <c r="E103" s="176" t="s">
        <v>696</v>
      </c>
      <c r="F103" s="177" t="s">
        <v>697</v>
      </c>
      <c r="G103" s="178" t="s">
        <v>682</v>
      </c>
      <c r="H103" s="179">
        <v>1</v>
      </c>
      <c r="I103" s="180"/>
      <c r="J103" s="181">
        <f>ROUND(I103*H103,2)</f>
        <v>0</v>
      </c>
      <c r="K103" s="177" t="s">
        <v>174</v>
      </c>
      <c r="L103" s="41"/>
      <c r="M103" s="182" t="s">
        <v>19</v>
      </c>
      <c r="N103" s="183" t="s">
        <v>43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4">
        <f>S103*H103</f>
        <v>0</v>
      </c>
      <c r="U103" s="185" t="s">
        <v>19</v>
      </c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676</v>
      </c>
      <c r="AT103" s="186" t="s">
        <v>170</v>
      </c>
      <c r="AU103" s="186" t="s">
        <v>81</v>
      </c>
      <c r="AY103" s="19" t="s">
        <v>166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77</v>
      </c>
      <c r="BK103" s="187">
        <f>ROUND(I103*H103,2)</f>
        <v>0</v>
      </c>
      <c r="BL103" s="19" t="s">
        <v>676</v>
      </c>
      <c r="BM103" s="186" t="s">
        <v>698</v>
      </c>
    </row>
    <row r="104" spans="1:65" s="2" customFormat="1" ht="11.25">
      <c r="A104" s="36"/>
      <c r="B104" s="37"/>
      <c r="C104" s="38"/>
      <c r="D104" s="188" t="s">
        <v>176</v>
      </c>
      <c r="E104" s="38"/>
      <c r="F104" s="189" t="s">
        <v>697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6"/>
      <c r="U104" s="67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176</v>
      </c>
      <c r="AU104" s="19" t="s">
        <v>81</v>
      </c>
    </row>
    <row r="105" spans="1:65" s="2" customFormat="1" ht="11.25">
      <c r="A105" s="36"/>
      <c r="B105" s="37"/>
      <c r="C105" s="38"/>
      <c r="D105" s="193" t="s">
        <v>178</v>
      </c>
      <c r="E105" s="38"/>
      <c r="F105" s="194" t="s">
        <v>699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6"/>
      <c r="U105" s="67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178</v>
      </c>
      <c r="AU105" s="19" t="s">
        <v>81</v>
      </c>
    </row>
    <row r="106" spans="1:65" s="13" customFormat="1" ht="11.25">
      <c r="B106" s="195"/>
      <c r="C106" s="196"/>
      <c r="D106" s="188" t="s">
        <v>180</v>
      </c>
      <c r="E106" s="197" t="s">
        <v>19</v>
      </c>
      <c r="F106" s="198" t="s">
        <v>77</v>
      </c>
      <c r="G106" s="196"/>
      <c r="H106" s="199">
        <v>1</v>
      </c>
      <c r="I106" s="200"/>
      <c r="J106" s="196"/>
      <c r="K106" s="196"/>
      <c r="L106" s="201"/>
      <c r="M106" s="202"/>
      <c r="N106" s="203"/>
      <c r="O106" s="203"/>
      <c r="P106" s="203"/>
      <c r="Q106" s="203"/>
      <c r="R106" s="203"/>
      <c r="S106" s="203"/>
      <c r="T106" s="203"/>
      <c r="U106" s="204"/>
      <c r="AT106" s="205" t="s">
        <v>180</v>
      </c>
      <c r="AU106" s="205" t="s">
        <v>81</v>
      </c>
      <c r="AV106" s="13" t="s">
        <v>81</v>
      </c>
      <c r="AW106" s="13" t="s">
        <v>34</v>
      </c>
      <c r="AX106" s="13" t="s">
        <v>72</v>
      </c>
      <c r="AY106" s="205" t="s">
        <v>166</v>
      </c>
    </row>
    <row r="107" spans="1:65" s="12" customFormat="1" ht="22.9" customHeight="1">
      <c r="B107" s="159"/>
      <c r="C107" s="160"/>
      <c r="D107" s="161" t="s">
        <v>71</v>
      </c>
      <c r="E107" s="173" t="s">
        <v>700</v>
      </c>
      <c r="F107" s="173" t="s">
        <v>701</v>
      </c>
      <c r="G107" s="160"/>
      <c r="H107" s="160"/>
      <c r="I107" s="163"/>
      <c r="J107" s="174">
        <f>BK107</f>
        <v>0</v>
      </c>
      <c r="K107" s="160"/>
      <c r="L107" s="165"/>
      <c r="M107" s="166"/>
      <c r="N107" s="167"/>
      <c r="O107" s="167"/>
      <c r="P107" s="168">
        <f>SUM(P108:P110)</f>
        <v>0</v>
      </c>
      <c r="Q107" s="167"/>
      <c r="R107" s="168">
        <f>SUM(R108:R110)</f>
        <v>0</v>
      </c>
      <c r="S107" s="167"/>
      <c r="T107" s="168">
        <f>SUM(T108:T110)</f>
        <v>0</v>
      </c>
      <c r="U107" s="169"/>
      <c r="AR107" s="170" t="s">
        <v>205</v>
      </c>
      <c r="AT107" s="171" t="s">
        <v>71</v>
      </c>
      <c r="AU107" s="171" t="s">
        <v>77</v>
      </c>
      <c r="AY107" s="170" t="s">
        <v>166</v>
      </c>
      <c r="BK107" s="172">
        <f>SUM(BK108:BK110)</f>
        <v>0</v>
      </c>
    </row>
    <row r="108" spans="1:65" s="2" customFormat="1" ht="16.5" customHeight="1">
      <c r="A108" s="36"/>
      <c r="B108" s="37"/>
      <c r="C108" s="175" t="s">
        <v>213</v>
      </c>
      <c r="D108" s="175" t="s">
        <v>170</v>
      </c>
      <c r="E108" s="176" t="s">
        <v>702</v>
      </c>
      <c r="F108" s="177" t="s">
        <v>703</v>
      </c>
      <c r="G108" s="178" t="s">
        <v>682</v>
      </c>
      <c r="H108" s="179">
        <v>1</v>
      </c>
      <c r="I108" s="180"/>
      <c r="J108" s="181">
        <f>ROUND(I108*H108,2)</f>
        <v>0</v>
      </c>
      <c r="K108" s="177" t="s">
        <v>174</v>
      </c>
      <c r="L108" s="41"/>
      <c r="M108" s="182" t="s">
        <v>19</v>
      </c>
      <c r="N108" s="183" t="s">
        <v>43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4">
        <f>S108*H108</f>
        <v>0</v>
      </c>
      <c r="U108" s="185" t="s">
        <v>19</v>
      </c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676</v>
      </c>
      <c r="AT108" s="186" t="s">
        <v>170</v>
      </c>
      <c r="AU108" s="186" t="s">
        <v>81</v>
      </c>
      <c r="AY108" s="19" t="s">
        <v>166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77</v>
      </c>
      <c r="BK108" s="187">
        <f>ROUND(I108*H108,2)</f>
        <v>0</v>
      </c>
      <c r="BL108" s="19" t="s">
        <v>676</v>
      </c>
      <c r="BM108" s="186" t="s">
        <v>704</v>
      </c>
    </row>
    <row r="109" spans="1:65" s="2" customFormat="1" ht="11.25">
      <c r="A109" s="36"/>
      <c r="B109" s="37"/>
      <c r="C109" s="38"/>
      <c r="D109" s="188" t="s">
        <v>176</v>
      </c>
      <c r="E109" s="38"/>
      <c r="F109" s="189" t="s">
        <v>703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6"/>
      <c r="U109" s="67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176</v>
      </c>
      <c r="AU109" s="19" t="s">
        <v>81</v>
      </c>
    </row>
    <row r="110" spans="1:65" s="2" customFormat="1" ht="11.25">
      <c r="A110" s="36"/>
      <c r="B110" s="37"/>
      <c r="C110" s="38"/>
      <c r="D110" s="193" t="s">
        <v>178</v>
      </c>
      <c r="E110" s="38"/>
      <c r="F110" s="194" t="s">
        <v>705</v>
      </c>
      <c r="G110" s="38"/>
      <c r="H110" s="38"/>
      <c r="I110" s="190"/>
      <c r="J110" s="38"/>
      <c r="K110" s="38"/>
      <c r="L110" s="41"/>
      <c r="M110" s="238"/>
      <c r="N110" s="239"/>
      <c r="O110" s="240"/>
      <c r="P110" s="240"/>
      <c r="Q110" s="240"/>
      <c r="R110" s="240"/>
      <c r="S110" s="240"/>
      <c r="T110" s="240"/>
      <c r="U110" s="241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178</v>
      </c>
      <c r="AU110" s="19" t="s">
        <v>81</v>
      </c>
    </row>
    <row r="111" spans="1:65" s="2" customFormat="1" ht="6.95" customHeight="1">
      <c r="A111" s="36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1"/>
      <c r="M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</sheetData>
  <sheetProtection algorithmName="SHA-512" hashValue="VS/SX/ZLRwv8+0dpu9AfmVM3ocorCUxbcQ5KvDb1HJD4hLR3HyAUWmSNaFPXKm0PoqQLNRs5EgdNgQ0O1rmy9A==" saltValue="yIimHWw3+5I+I//xrfeczgMslXr5j0X1B3PufwaaR2tNXmSuVShR1GFx67NGvgeT8xlBCZiqbQiUbe2zNO55iQ==" spinCount="100000" sheet="1" objects="1" scenarios="1" formatColumns="0" formatRows="0" autoFilter="0"/>
  <autoFilter ref="C84:K110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200-000000000000}"/>
    <hyperlink ref="F94" r:id="rId2" xr:uid="{00000000-0004-0000-0200-000001000000}"/>
    <hyperlink ref="F98" r:id="rId3" xr:uid="{00000000-0004-0000-0200-000002000000}"/>
    <hyperlink ref="F101" r:id="rId4" xr:uid="{00000000-0004-0000-0200-000003000000}"/>
    <hyperlink ref="F105" r:id="rId5" xr:uid="{00000000-0004-0000-0200-000004000000}"/>
    <hyperlink ref="F110" r:id="rId6" xr:uid="{00000000-0004-0000-02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4"/>
      <c r="C3" s="105"/>
      <c r="D3" s="105"/>
      <c r="E3" s="105"/>
      <c r="F3" s="105"/>
      <c r="G3" s="105"/>
      <c r="H3" s="22"/>
    </row>
    <row r="4" spans="1:8" s="1" customFormat="1" ht="24.95" customHeight="1">
      <c r="B4" s="22"/>
      <c r="C4" s="106" t="s">
        <v>706</v>
      </c>
      <c r="H4" s="22"/>
    </row>
    <row r="5" spans="1:8" s="1" customFormat="1" ht="12" customHeight="1">
      <c r="B5" s="22"/>
      <c r="C5" s="242" t="s">
        <v>13</v>
      </c>
      <c r="D5" s="389" t="s">
        <v>14</v>
      </c>
      <c r="E5" s="382"/>
      <c r="F5" s="382"/>
      <c r="H5" s="22"/>
    </row>
    <row r="6" spans="1:8" s="1" customFormat="1" ht="36.950000000000003" customHeight="1">
      <c r="B6" s="22"/>
      <c r="C6" s="243" t="s">
        <v>16</v>
      </c>
      <c r="D6" s="393" t="s">
        <v>17</v>
      </c>
      <c r="E6" s="382"/>
      <c r="F6" s="382"/>
      <c r="H6" s="22"/>
    </row>
    <row r="7" spans="1:8" s="1" customFormat="1" ht="16.5" customHeight="1">
      <c r="B7" s="22"/>
      <c r="C7" s="108" t="s">
        <v>23</v>
      </c>
      <c r="D7" s="111" t="str">
        <f>'Rekapitulace stavby'!AN8</f>
        <v>2. 9. 2025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49"/>
      <c r="B9" s="244"/>
      <c r="C9" s="245" t="s">
        <v>53</v>
      </c>
      <c r="D9" s="246" t="s">
        <v>54</v>
      </c>
      <c r="E9" s="246" t="s">
        <v>152</v>
      </c>
      <c r="F9" s="247" t="s">
        <v>707</v>
      </c>
      <c r="G9" s="149"/>
      <c r="H9" s="244"/>
    </row>
    <row r="10" spans="1:8" s="2" customFormat="1" ht="26.45" customHeight="1">
      <c r="A10" s="36"/>
      <c r="B10" s="41"/>
      <c r="C10" s="248" t="s">
        <v>77</v>
      </c>
      <c r="D10" s="248" t="s">
        <v>78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49" t="s">
        <v>84</v>
      </c>
      <c r="D11" s="250" t="s">
        <v>85</v>
      </c>
      <c r="E11" s="251" t="s">
        <v>86</v>
      </c>
      <c r="F11" s="252">
        <v>138.69999999999999</v>
      </c>
      <c r="G11" s="36"/>
      <c r="H11" s="41"/>
    </row>
    <row r="12" spans="1:8" s="2" customFormat="1" ht="16.899999999999999" customHeight="1">
      <c r="A12" s="36"/>
      <c r="B12" s="41"/>
      <c r="C12" s="253" t="s">
        <v>19</v>
      </c>
      <c r="D12" s="253" t="s">
        <v>708</v>
      </c>
      <c r="E12" s="19" t="s">
        <v>19</v>
      </c>
      <c r="F12" s="254">
        <v>20.399999999999999</v>
      </c>
      <c r="G12" s="36"/>
      <c r="H12" s="41"/>
    </row>
    <row r="13" spans="1:8" s="2" customFormat="1" ht="16.899999999999999" customHeight="1">
      <c r="A13" s="36"/>
      <c r="B13" s="41"/>
      <c r="C13" s="253" t="s">
        <v>19</v>
      </c>
      <c r="D13" s="253" t="s">
        <v>709</v>
      </c>
      <c r="E13" s="19" t="s">
        <v>19</v>
      </c>
      <c r="F13" s="254">
        <v>41.8</v>
      </c>
      <c r="G13" s="36"/>
      <c r="H13" s="41"/>
    </row>
    <row r="14" spans="1:8" s="2" customFormat="1" ht="16.899999999999999" customHeight="1">
      <c r="A14" s="36"/>
      <c r="B14" s="41"/>
      <c r="C14" s="253" t="s">
        <v>19</v>
      </c>
      <c r="D14" s="253" t="s">
        <v>710</v>
      </c>
      <c r="E14" s="19" t="s">
        <v>19</v>
      </c>
      <c r="F14" s="254">
        <v>17.899999999999999</v>
      </c>
      <c r="G14" s="36"/>
      <c r="H14" s="41"/>
    </row>
    <row r="15" spans="1:8" s="2" customFormat="1" ht="16.899999999999999" customHeight="1">
      <c r="A15" s="36"/>
      <c r="B15" s="41"/>
      <c r="C15" s="253" t="s">
        <v>19</v>
      </c>
      <c r="D15" s="253" t="s">
        <v>711</v>
      </c>
      <c r="E15" s="19" t="s">
        <v>19</v>
      </c>
      <c r="F15" s="254">
        <v>49.8</v>
      </c>
      <c r="G15" s="36"/>
      <c r="H15" s="41"/>
    </row>
    <row r="16" spans="1:8" s="2" customFormat="1" ht="16.899999999999999" customHeight="1">
      <c r="A16" s="36"/>
      <c r="B16" s="41"/>
      <c r="C16" s="253" t="s">
        <v>19</v>
      </c>
      <c r="D16" s="253" t="s">
        <v>712</v>
      </c>
      <c r="E16" s="19" t="s">
        <v>19</v>
      </c>
      <c r="F16" s="254">
        <v>8.8000000000000007</v>
      </c>
      <c r="G16" s="36"/>
      <c r="H16" s="41"/>
    </row>
    <row r="17" spans="1:8" s="2" customFormat="1" ht="16.899999999999999" customHeight="1">
      <c r="A17" s="36"/>
      <c r="B17" s="41"/>
      <c r="C17" s="253" t="s">
        <v>19</v>
      </c>
      <c r="D17" s="253" t="s">
        <v>184</v>
      </c>
      <c r="E17" s="19" t="s">
        <v>19</v>
      </c>
      <c r="F17" s="254">
        <v>138.69999999999999</v>
      </c>
      <c r="G17" s="36"/>
      <c r="H17" s="41"/>
    </row>
    <row r="18" spans="1:8" s="2" customFormat="1" ht="16.899999999999999" customHeight="1">
      <c r="A18" s="36"/>
      <c r="B18" s="41"/>
      <c r="C18" s="255" t="s">
        <v>713</v>
      </c>
      <c r="D18" s="36"/>
      <c r="E18" s="36"/>
      <c r="F18" s="36"/>
      <c r="G18" s="36"/>
      <c r="H18" s="41"/>
    </row>
    <row r="19" spans="1:8" s="2" customFormat="1" ht="16.899999999999999" customHeight="1">
      <c r="A19" s="36"/>
      <c r="B19" s="41"/>
      <c r="C19" s="253" t="s">
        <v>197</v>
      </c>
      <c r="D19" s="253" t="s">
        <v>198</v>
      </c>
      <c r="E19" s="19" t="s">
        <v>199</v>
      </c>
      <c r="F19" s="254">
        <v>69.349999999999994</v>
      </c>
      <c r="G19" s="36"/>
      <c r="H19" s="41"/>
    </row>
    <row r="20" spans="1:8" s="2" customFormat="1" ht="22.5">
      <c r="A20" s="36"/>
      <c r="B20" s="41"/>
      <c r="C20" s="253" t="s">
        <v>206</v>
      </c>
      <c r="D20" s="253" t="s">
        <v>207</v>
      </c>
      <c r="E20" s="19" t="s">
        <v>199</v>
      </c>
      <c r="F20" s="254">
        <v>69.349999999999994</v>
      </c>
      <c r="G20" s="36"/>
      <c r="H20" s="41"/>
    </row>
    <row r="21" spans="1:8" s="2" customFormat="1" ht="16.899999999999999" customHeight="1">
      <c r="A21" s="36"/>
      <c r="B21" s="41"/>
      <c r="C21" s="249" t="s">
        <v>89</v>
      </c>
      <c r="D21" s="250" t="s">
        <v>90</v>
      </c>
      <c r="E21" s="251" t="s">
        <v>91</v>
      </c>
      <c r="F21" s="252">
        <v>4</v>
      </c>
      <c r="G21" s="36"/>
      <c r="H21" s="41"/>
    </row>
    <row r="22" spans="1:8" s="2" customFormat="1" ht="16.899999999999999" customHeight="1">
      <c r="A22" s="36"/>
      <c r="B22" s="41"/>
      <c r="C22" s="253" t="s">
        <v>19</v>
      </c>
      <c r="D22" s="253" t="s">
        <v>92</v>
      </c>
      <c r="E22" s="19" t="s">
        <v>19</v>
      </c>
      <c r="F22" s="254">
        <v>4</v>
      </c>
      <c r="G22" s="36"/>
      <c r="H22" s="41"/>
    </row>
    <row r="23" spans="1:8" s="2" customFormat="1" ht="16.899999999999999" customHeight="1">
      <c r="A23" s="36"/>
      <c r="B23" s="41"/>
      <c r="C23" s="255" t="s">
        <v>713</v>
      </c>
      <c r="D23" s="36"/>
      <c r="E23" s="36"/>
      <c r="F23" s="36"/>
      <c r="G23" s="36"/>
      <c r="H23" s="41"/>
    </row>
    <row r="24" spans="1:8" s="2" customFormat="1" ht="16.899999999999999" customHeight="1">
      <c r="A24" s="36"/>
      <c r="B24" s="41"/>
      <c r="C24" s="253" t="s">
        <v>402</v>
      </c>
      <c r="D24" s="253" t="s">
        <v>403</v>
      </c>
      <c r="E24" s="19" t="s">
        <v>336</v>
      </c>
      <c r="F24" s="254">
        <v>4</v>
      </c>
      <c r="G24" s="36"/>
      <c r="H24" s="41"/>
    </row>
    <row r="25" spans="1:8" s="2" customFormat="1" ht="16.899999999999999" customHeight="1">
      <c r="A25" s="36"/>
      <c r="B25" s="41"/>
      <c r="C25" s="249" t="s">
        <v>94</v>
      </c>
      <c r="D25" s="250" t="s">
        <v>95</v>
      </c>
      <c r="E25" s="251" t="s">
        <v>91</v>
      </c>
      <c r="F25" s="252">
        <v>25</v>
      </c>
      <c r="G25" s="36"/>
      <c r="H25" s="41"/>
    </row>
    <row r="26" spans="1:8" s="2" customFormat="1" ht="16.899999999999999" customHeight="1">
      <c r="A26" s="36"/>
      <c r="B26" s="41"/>
      <c r="C26" s="253" t="s">
        <v>19</v>
      </c>
      <c r="D26" s="253" t="s">
        <v>77</v>
      </c>
      <c r="E26" s="19" t="s">
        <v>19</v>
      </c>
      <c r="F26" s="254">
        <v>1</v>
      </c>
      <c r="G26" s="36"/>
      <c r="H26" s="41"/>
    </row>
    <row r="27" spans="1:8" s="2" customFormat="1" ht="16.899999999999999" customHeight="1">
      <c r="A27" s="36"/>
      <c r="B27" s="41"/>
      <c r="C27" s="253" t="s">
        <v>19</v>
      </c>
      <c r="D27" s="253" t="s">
        <v>88</v>
      </c>
      <c r="E27" s="19" t="s">
        <v>19</v>
      </c>
      <c r="F27" s="254">
        <v>3</v>
      </c>
      <c r="G27" s="36"/>
      <c r="H27" s="41"/>
    </row>
    <row r="28" spans="1:8" s="2" customFormat="1" ht="16.899999999999999" customHeight="1">
      <c r="A28" s="36"/>
      <c r="B28" s="41"/>
      <c r="C28" s="253" t="s">
        <v>19</v>
      </c>
      <c r="D28" s="253" t="s">
        <v>77</v>
      </c>
      <c r="E28" s="19" t="s">
        <v>19</v>
      </c>
      <c r="F28" s="254">
        <v>1</v>
      </c>
      <c r="G28" s="36"/>
      <c r="H28" s="41"/>
    </row>
    <row r="29" spans="1:8" s="2" customFormat="1" ht="16.899999999999999" customHeight="1">
      <c r="A29" s="36"/>
      <c r="B29" s="41"/>
      <c r="C29" s="253" t="s">
        <v>19</v>
      </c>
      <c r="D29" s="253" t="s">
        <v>320</v>
      </c>
      <c r="E29" s="19" t="s">
        <v>19</v>
      </c>
      <c r="F29" s="254">
        <v>19</v>
      </c>
      <c r="G29" s="36"/>
      <c r="H29" s="41"/>
    </row>
    <row r="30" spans="1:8" s="2" customFormat="1" ht="16.899999999999999" customHeight="1">
      <c r="A30" s="36"/>
      <c r="B30" s="41"/>
      <c r="C30" s="253" t="s">
        <v>19</v>
      </c>
      <c r="D30" s="253" t="s">
        <v>77</v>
      </c>
      <c r="E30" s="19" t="s">
        <v>19</v>
      </c>
      <c r="F30" s="254">
        <v>1</v>
      </c>
      <c r="G30" s="36"/>
      <c r="H30" s="41"/>
    </row>
    <row r="31" spans="1:8" s="2" customFormat="1" ht="16.899999999999999" customHeight="1">
      <c r="A31" s="36"/>
      <c r="B31" s="41"/>
      <c r="C31" s="253" t="s">
        <v>19</v>
      </c>
      <c r="D31" s="253" t="s">
        <v>184</v>
      </c>
      <c r="E31" s="19" t="s">
        <v>19</v>
      </c>
      <c r="F31" s="254">
        <v>25</v>
      </c>
      <c r="G31" s="36"/>
      <c r="H31" s="41"/>
    </row>
    <row r="32" spans="1:8" s="2" customFormat="1" ht="16.899999999999999" customHeight="1">
      <c r="A32" s="36"/>
      <c r="B32" s="41"/>
      <c r="C32" s="255" t="s">
        <v>713</v>
      </c>
      <c r="D32" s="36"/>
      <c r="E32" s="36"/>
      <c r="F32" s="36"/>
      <c r="G32" s="36"/>
      <c r="H32" s="41"/>
    </row>
    <row r="33" spans="1:8" s="2" customFormat="1" ht="16.899999999999999" customHeight="1">
      <c r="A33" s="36"/>
      <c r="B33" s="41"/>
      <c r="C33" s="253" t="s">
        <v>407</v>
      </c>
      <c r="D33" s="253" t="s">
        <v>408</v>
      </c>
      <c r="E33" s="19" t="s">
        <v>336</v>
      </c>
      <c r="F33" s="254">
        <v>25</v>
      </c>
      <c r="G33" s="36"/>
      <c r="H33" s="41"/>
    </row>
    <row r="34" spans="1:8" s="2" customFormat="1" ht="22.5">
      <c r="A34" s="36"/>
      <c r="B34" s="41"/>
      <c r="C34" s="253" t="s">
        <v>413</v>
      </c>
      <c r="D34" s="253" t="s">
        <v>414</v>
      </c>
      <c r="E34" s="19" t="s">
        <v>336</v>
      </c>
      <c r="F34" s="254">
        <v>27</v>
      </c>
      <c r="G34" s="36"/>
      <c r="H34" s="41"/>
    </row>
    <row r="35" spans="1:8" s="2" customFormat="1" ht="16.899999999999999" customHeight="1">
      <c r="A35" s="36"/>
      <c r="B35" s="41"/>
      <c r="C35" s="249" t="s">
        <v>97</v>
      </c>
      <c r="D35" s="250" t="s">
        <v>98</v>
      </c>
      <c r="E35" s="251" t="s">
        <v>86</v>
      </c>
      <c r="F35" s="252">
        <v>67.3</v>
      </c>
      <c r="G35" s="36"/>
      <c r="H35" s="41"/>
    </row>
    <row r="36" spans="1:8" s="2" customFormat="1" ht="16.899999999999999" customHeight="1">
      <c r="A36" s="36"/>
      <c r="B36" s="41"/>
      <c r="C36" s="253" t="s">
        <v>19</v>
      </c>
      <c r="D36" s="253" t="s">
        <v>714</v>
      </c>
      <c r="E36" s="19" t="s">
        <v>19</v>
      </c>
      <c r="F36" s="254">
        <v>2.5</v>
      </c>
      <c r="G36" s="36"/>
      <c r="H36" s="41"/>
    </row>
    <row r="37" spans="1:8" s="2" customFormat="1" ht="16.899999999999999" customHeight="1">
      <c r="A37" s="36"/>
      <c r="B37" s="41"/>
      <c r="C37" s="253" t="s">
        <v>19</v>
      </c>
      <c r="D37" s="253" t="s">
        <v>715</v>
      </c>
      <c r="E37" s="19" t="s">
        <v>19</v>
      </c>
      <c r="F37" s="254">
        <v>7.5</v>
      </c>
      <c r="G37" s="36"/>
      <c r="H37" s="41"/>
    </row>
    <row r="38" spans="1:8" s="2" customFormat="1" ht="16.899999999999999" customHeight="1">
      <c r="A38" s="36"/>
      <c r="B38" s="41"/>
      <c r="C38" s="253" t="s">
        <v>19</v>
      </c>
      <c r="D38" s="253" t="s">
        <v>88</v>
      </c>
      <c r="E38" s="19" t="s">
        <v>19</v>
      </c>
      <c r="F38" s="254">
        <v>3</v>
      </c>
      <c r="G38" s="36"/>
      <c r="H38" s="41"/>
    </row>
    <row r="39" spans="1:8" s="2" customFormat="1" ht="16.899999999999999" customHeight="1">
      <c r="A39" s="36"/>
      <c r="B39" s="41"/>
      <c r="C39" s="253" t="s">
        <v>19</v>
      </c>
      <c r="D39" s="253" t="s">
        <v>716</v>
      </c>
      <c r="E39" s="19" t="s">
        <v>19</v>
      </c>
      <c r="F39" s="254">
        <v>49.3</v>
      </c>
      <c r="G39" s="36"/>
      <c r="H39" s="41"/>
    </row>
    <row r="40" spans="1:8" s="2" customFormat="1" ht="16.899999999999999" customHeight="1">
      <c r="A40" s="36"/>
      <c r="B40" s="41"/>
      <c r="C40" s="253" t="s">
        <v>19</v>
      </c>
      <c r="D40" s="253" t="s">
        <v>714</v>
      </c>
      <c r="E40" s="19" t="s">
        <v>19</v>
      </c>
      <c r="F40" s="254">
        <v>2.5</v>
      </c>
      <c r="G40" s="36"/>
      <c r="H40" s="41"/>
    </row>
    <row r="41" spans="1:8" s="2" customFormat="1" ht="16.899999999999999" customHeight="1">
      <c r="A41" s="36"/>
      <c r="B41" s="41"/>
      <c r="C41" s="253" t="s">
        <v>19</v>
      </c>
      <c r="D41" s="253" t="s">
        <v>717</v>
      </c>
      <c r="E41" s="19" t="s">
        <v>19</v>
      </c>
      <c r="F41" s="254">
        <v>1.6</v>
      </c>
      <c r="G41" s="36"/>
      <c r="H41" s="41"/>
    </row>
    <row r="42" spans="1:8" s="2" customFormat="1" ht="16.899999999999999" customHeight="1">
      <c r="A42" s="36"/>
      <c r="B42" s="41"/>
      <c r="C42" s="253" t="s">
        <v>19</v>
      </c>
      <c r="D42" s="253" t="s">
        <v>718</v>
      </c>
      <c r="E42" s="19" t="s">
        <v>19</v>
      </c>
      <c r="F42" s="254">
        <v>0.9</v>
      </c>
      <c r="G42" s="36"/>
      <c r="H42" s="41"/>
    </row>
    <row r="43" spans="1:8" s="2" customFormat="1" ht="16.899999999999999" customHeight="1">
      <c r="A43" s="36"/>
      <c r="B43" s="41"/>
      <c r="C43" s="253" t="s">
        <v>19</v>
      </c>
      <c r="D43" s="253" t="s">
        <v>184</v>
      </c>
      <c r="E43" s="19" t="s">
        <v>19</v>
      </c>
      <c r="F43" s="254">
        <v>67.3</v>
      </c>
      <c r="G43" s="36"/>
      <c r="H43" s="41"/>
    </row>
    <row r="44" spans="1:8" s="2" customFormat="1" ht="16.899999999999999" customHeight="1">
      <c r="A44" s="36"/>
      <c r="B44" s="41"/>
      <c r="C44" s="255" t="s">
        <v>713</v>
      </c>
      <c r="D44" s="36"/>
      <c r="E44" s="36"/>
      <c r="F44" s="36"/>
      <c r="G44" s="36"/>
      <c r="H44" s="41"/>
    </row>
    <row r="45" spans="1:8" s="2" customFormat="1" ht="22.5">
      <c r="A45" s="36"/>
      <c r="B45" s="41"/>
      <c r="C45" s="253" t="s">
        <v>222</v>
      </c>
      <c r="D45" s="253" t="s">
        <v>223</v>
      </c>
      <c r="E45" s="19" t="s">
        <v>224</v>
      </c>
      <c r="F45" s="254">
        <v>1.01</v>
      </c>
      <c r="G45" s="36"/>
      <c r="H45" s="41"/>
    </row>
    <row r="46" spans="1:8" s="2" customFormat="1" ht="16.899999999999999" customHeight="1">
      <c r="A46" s="36"/>
      <c r="B46" s="41"/>
      <c r="C46" s="249" t="s">
        <v>100</v>
      </c>
      <c r="D46" s="250" t="s">
        <v>101</v>
      </c>
      <c r="E46" s="251" t="s">
        <v>86</v>
      </c>
      <c r="F46" s="252">
        <v>131.19999999999999</v>
      </c>
      <c r="G46" s="36"/>
      <c r="H46" s="41"/>
    </row>
    <row r="47" spans="1:8" s="2" customFormat="1" ht="16.899999999999999" customHeight="1">
      <c r="A47" s="36"/>
      <c r="B47" s="41"/>
      <c r="C47" s="253" t="s">
        <v>19</v>
      </c>
      <c r="D47" s="253" t="s">
        <v>719</v>
      </c>
      <c r="E47" s="19" t="s">
        <v>19</v>
      </c>
      <c r="F47" s="254">
        <v>19.399999999999999</v>
      </c>
      <c r="G47" s="36"/>
      <c r="H47" s="41"/>
    </row>
    <row r="48" spans="1:8" s="2" customFormat="1" ht="16.899999999999999" customHeight="1">
      <c r="A48" s="36"/>
      <c r="B48" s="41"/>
      <c r="C48" s="253" t="s">
        <v>19</v>
      </c>
      <c r="D48" s="253" t="s">
        <v>709</v>
      </c>
      <c r="E48" s="19" t="s">
        <v>19</v>
      </c>
      <c r="F48" s="254">
        <v>41.8</v>
      </c>
      <c r="G48" s="36"/>
      <c r="H48" s="41"/>
    </row>
    <row r="49" spans="1:8" s="2" customFormat="1" ht="16.899999999999999" customHeight="1">
      <c r="A49" s="36"/>
      <c r="B49" s="41"/>
      <c r="C49" s="253" t="s">
        <v>19</v>
      </c>
      <c r="D49" s="253" t="s">
        <v>720</v>
      </c>
      <c r="E49" s="19" t="s">
        <v>19</v>
      </c>
      <c r="F49" s="254">
        <v>3.4</v>
      </c>
      <c r="G49" s="36"/>
      <c r="H49" s="41"/>
    </row>
    <row r="50" spans="1:8" s="2" customFormat="1" ht="16.899999999999999" customHeight="1">
      <c r="A50" s="36"/>
      <c r="B50" s="41"/>
      <c r="C50" s="253" t="s">
        <v>19</v>
      </c>
      <c r="D50" s="253" t="s">
        <v>721</v>
      </c>
      <c r="E50" s="19" t="s">
        <v>19</v>
      </c>
      <c r="F50" s="254">
        <v>3</v>
      </c>
      <c r="G50" s="36"/>
      <c r="H50" s="41"/>
    </row>
    <row r="51" spans="1:8" s="2" customFormat="1" ht="16.899999999999999" customHeight="1">
      <c r="A51" s="36"/>
      <c r="B51" s="41"/>
      <c r="C51" s="253" t="s">
        <v>19</v>
      </c>
      <c r="D51" s="253" t="s">
        <v>715</v>
      </c>
      <c r="E51" s="19" t="s">
        <v>19</v>
      </c>
      <c r="F51" s="254">
        <v>7.5</v>
      </c>
      <c r="G51" s="36"/>
      <c r="H51" s="41"/>
    </row>
    <row r="52" spans="1:8" s="2" customFormat="1" ht="16.899999999999999" customHeight="1">
      <c r="A52" s="36"/>
      <c r="B52" s="41"/>
      <c r="C52" s="253" t="s">
        <v>19</v>
      </c>
      <c r="D52" s="253" t="s">
        <v>716</v>
      </c>
      <c r="E52" s="19" t="s">
        <v>19</v>
      </c>
      <c r="F52" s="254">
        <v>49.3</v>
      </c>
      <c r="G52" s="36"/>
      <c r="H52" s="41"/>
    </row>
    <row r="53" spans="1:8" s="2" customFormat="1" ht="16.899999999999999" customHeight="1">
      <c r="A53" s="36"/>
      <c r="B53" s="41"/>
      <c r="C53" s="253" t="s">
        <v>19</v>
      </c>
      <c r="D53" s="253" t="s">
        <v>722</v>
      </c>
      <c r="E53" s="19" t="s">
        <v>19</v>
      </c>
      <c r="F53" s="254">
        <v>5</v>
      </c>
      <c r="G53" s="36"/>
      <c r="H53" s="41"/>
    </row>
    <row r="54" spans="1:8" s="2" customFormat="1" ht="16.899999999999999" customHeight="1">
      <c r="A54" s="36"/>
      <c r="B54" s="41"/>
      <c r="C54" s="253" t="s">
        <v>19</v>
      </c>
      <c r="D54" s="253" t="s">
        <v>461</v>
      </c>
      <c r="E54" s="19" t="s">
        <v>19</v>
      </c>
      <c r="F54" s="254">
        <v>1.8</v>
      </c>
      <c r="G54" s="36"/>
      <c r="H54" s="41"/>
    </row>
    <row r="55" spans="1:8" s="2" customFormat="1" ht="16.899999999999999" customHeight="1">
      <c r="A55" s="36"/>
      <c r="B55" s="41"/>
      <c r="C55" s="253" t="s">
        <v>19</v>
      </c>
      <c r="D55" s="253" t="s">
        <v>184</v>
      </c>
      <c r="E55" s="19" t="s">
        <v>19</v>
      </c>
      <c r="F55" s="254">
        <v>131.19999999999999</v>
      </c>
      <c r="G55" s="36"/>
      <c r="H55" s="41"/>
    </row>
    <row r="56" spans="1:8" s="2" customFormat="1" ht="16.899999999999999" customHeight="1">
      <c r="A56" s="36"/>
      <c r="B56" s="41"/>
      <c r="C56" s="255" t="s">
        <v>713</v>
      </c>
      <c r="D56" s="36"/>
      <c r="E56" s="36"/>
      <c r="F56" s="36"/>
      <c r="G56" s="36"/>
      <c r="H56" s="41"/>
    </row>
    <row r="57" spans="1:8" s="2" customFormat="1" ht="16.899999999999999" customHeight="1">
      <c r="A57" s="36"/>
      <c r="B57" s="41"/>
      <c r="C57" s="253" t="s">
        <v>433</v>
      </c>
      <c r="D57" s="253" t="s">
        <v>434</v>
      </c>
      <c r="E57" s="19" t="s">
        <v>199</v>
      </c>
      <c r="F57" s="254">
        <v>131.19999999999999</v>
      </c>
      <c r="G57" s="36"/>
      <c r="H57" s="41"/>
    </row>
    <row r="58" spans="1:8" s="2" customFormat="1" ht="16.899999999999999" customHeight="1">
      <c r="A58" s="36"/>
      <c r="B58" s="41"/>
      <c r="C58" s="249" t="s">
        <v>103</v>
      </c>
      <c r="D58" s="250" t="s">
        <v>104</v>
      </c>
      <c r="E58" s="251" t="s">
        <v>86</v>
      </c>
      <c r="F58" s="252">
        <v>129.9</v>
      </c>
      <c r="G58" s="36"/>
      <c r="H58" s="41"/>
    </row>
    <row r="59" spans="1:8" s="2" customFormat="1" ht="16.899999999999999" customHeight="1">
      <c r="A59" s="36"/>
      <c r="B59" s="41"/>
      <c r="C59" s="253" t="s">
        <v>19</v>
      </c>
      <c r="D59" s="253" t="s">
        <v>719</v>
      </c>
      <c r="E59" s="19" t="s">
        <v>19</v>
      </c>
      <c r="F59" s="254">
        <v>19.399999999999999</v>
      </c>
      <c r="G59" s="36"/>
      <c r="H59" s="41"/>
    </row>
    <row r="60" spans="1:8" s="2" customFormat="1" ht="16.899999999999999" customHeight="1">
      <c r="A60" s="36"/>
      <c r="B60" s="41"/>
      <c r="C60" s="253" t="s">
        <v>19</v>
      </c>
      <c r="D60" s="253" t="s">
        <v>709</v>
      </c>
      <c r="E60" s="19" t="s">
        <v>19</v>
      </c>
      <c r="F60" s="254">
        <v>41.8</v>
      </c>
      <c r="G60" s="36"/>
      <c r="H60" s="41"/>
    </row>
    <row r="61" spans="1:8" s="2" customFormat="1" ht="16.899999999999999" customHeight="1">
      <c r="A61" s="36"/>
      <c r="B61" s="41"/>
      <c r="C61" s="253" t="s">
        <v>19</v>
      </c>
      <c r="D61" s="253" t="s">
        <v>723</v>
      </c>
      <c r="E61" s="19" t="s">
        <v>19</v>
      </c>
      <c r="F61" s="254">
        <v>3.1</v>
      </c>
      <c r="G61" s="36"/>
      <c r="H61" s="41"/>
    </row>
    <row r="62" spans="1:8" s="2" customFormat="1" ht="16.899999999999999" customHeight="1">
      <c r="A62" s="36"/>
      <c r="B62" s="41"/>
      <c r="C62" s="253" t="s">
        <v>19</v>
      </c>
      <c r="D62" s="253" t="s">
        <v>724</v>
      </c>
      <c r="E62" s="19" t="s">
        <v>19</v>
      </c>
      <c r="F62" s="254">
        <v>7.5</v>
      </c>
      <c r="G62" s="36"/>
      <c r="H62" s="41"/>
    </row>
    <row r="63" spans="1:8" s="2" customFormat="1" ht="16.899999999999999" customHeight="1">
      <c r="A63" s="36"/>
      <c r="B63" s="41"/>
      <c r="C63" s="253" t="s">
        <v>19</v>
      </c>
      <c r="D63" s="253" t="s">
        <v>88</v>
      </c>
      <c r="E63" s="19" t="s">
        <v>19</v>
      </c>
      <c r="F63" s="254">
        <v>3</v>
      </c>
      <c r="G63" s="36"/>
      <c r="H63" s="41"/>
    </row>
    <row r="64" spans="1:8" s="2" customFormat="1" ht="16.899999999999999" customHeight="1">
      <c r="A64" s="36"/>
      <c r="B64" s="41"/>
      <c r="C64" s="253" t="s">
        <v>19</v>
      </c>
      <c r="D64" s="253" t="s">
        <v>725</v>
      </c>
      <c r="E64" s="19" t="s">
        <v>19</v>
      </c>
      <c r="F64" s="254">
        <v>49.3</v>
      </c>
      <c r="G64" s="36"/>
      <c r="H64" s="41"/>
    </row>
    <row r="65" spans="1:8" s="2" customFormat="1" ht="16.899999999999999" customHeight="1">
      <c r="A65" s="36"/>
      <c r="B65" s="41"/>
      <c r="C65" s="253" t="s">
        <v>19</v>
      </c>
      <c r="D65" s="253" t="s">
        <v>726</v>
      </c>
      <c r="E65" s="19" t="s">
        <v>19</v>
      </c>
      <c r="F65" s="254">
        <v>4</v>
      </c>
      <c r="G65" s="36"/>
      <c r="H65" s="41"/>
    </row>
    <row r="66" spans="1:8" s="2" customFormat="1" ht="16.899999999999999" customHeight="1">
      <c r="A66" s="36"/>
      <c r="B66" s="41"/>
      <c r="C66" s="253" t="s">
        <v>19</v>
      </c>
      <c r="D66" s="253" t="s">
        <v>461</v>
      </c>
      <c r="E66" s="19" t="s">
        <v>19</v>
      </c>
      <c r="F66" s="254">
        <v>1.8</v>
      </c>
      <c r="G66" s="36"/>
      <c r="H66" s="41"/>
    </row>
    <row r="67" spans="1:8" s="2" customFormat="1" ht="16.899999999999999" customHeight="1">
      <c r="A67" s="36"/>
      <c r="B67" s="41"/>
      <c r="C67" s="253" t="s">
        <v>19</v>
      </c>
      <c r="D67" s="253" t="s">
        <v>184</v>
      </c>
      <c r="E67" s="19" t="s">
        <v>19</v>
      </c>
      <c r="F67" s="254">
        <v>129.9</v>
      </c>
      <c r="G67" s="36"/>
      <c r="H67" s="41"/>
    </row>
    <row r="68" spans="1:8" s="2" customFormat="1" ht="16.899999999999999" customHeight="1">
      <c r="A68" s="36"/>
      <c r="B68" s="41"/>
      <c r="C68" s="255" t="s">
        <v>713</v>
      </c>
      <c r="D68" s="36"/>
      <c r="E68" s="36"/>
      <c r="F68" s="36"/>
      <c r="G68" s="36"/>
      <c r="H68" s="41"/>
    </row>
    <row r="69" spans="1:8" s="2" customFormat="1" ht="16.899999999999999" customHeight="1">
      <c r="A69" s="36"/>
      <c r="B69" s="41"/>
      <c r="C69" s="253" t="s">
        <v>534</v>
      </c>
      <c r="D69" s="253" t="s">
        <v>535</v>
      </c>
      <c r="E69" s="19" t="s">
        <v>199</v>
      </c>
      <c r="F69" s="254">
        <v>129.9</v>
      </c>
      <c r="G69" s="36"/>
      <c r="H69" s="41"/>
    </row>
    <row r="70" spans="1:8" s="2" customFormat="1" ht="16.899999999999999" customHeight="1">
      <c r="A70" s="36"/>
      <c r="B70" s="41"/>
      <c r="C70" s="249" t="s">
        <v>107</v>
      </c>
      <c r="D70" s="250" t="s">
        <v>108</v>
      </c>
      <c r="E70" s="251" t="s">
        <v>91</v>
      </c>
      <c r="F70" s="252">
        <v>71</v>
      </c>
      <c r="G70" s="36"/>
      <c r="H70" s="41"/>
    </row>
    <row r="71" spans="1:8" s="2" customFormat="1" ht="16.899999999999999" customHeight="1">
      <c r="A71" s="36"/>
      <c r="B71" s="41"/>
      <c r="C71" s="253" t="s">
        <v>19</v>
      </c>
      <c r="D71" s="253" t="s">
        <v>727</v>
      </c>
      <c r="E71" s="19" t="s">
        <v>19</v>
      </c>
      <c r="F71" s="254">
        <v>0</v>
      </c>
      <c r="G71" s="36"/>
      <c r="H71" s="41"/>
    </row>
    <row r="72" spans="1:8" s="2" customFormat="1" ht="16.899999999999999" customHeight="1">
      <c r="A72" s="36"/>
      <c r="B72" s="41"/>
      <c r="C72" s="253" t="s">
        <v>19</v>
      </c>
      <c r="D72" s="253" t="s">
        <v>221</v>
      </c>
      <c r="E72" s="19" t="s">
        <v>19</v>
      </c>
      <c r="F72" s="254">
        <v>7</v>
      </c>
      <c r="G72" s="36"/>
      <c r="H72" s="41"/>
    </row>
    <row r="73" spans="1:8" s="2" customFormat="1" ht="16.899999999999999" customHeight="1">
      <c r="A73" s="36"/>
      <c r="B73" s="41"/>
      <c r="C73" s="253" t="s">
        <v>19</v>
      </c>
      <c r="D73" s="253" t="s">
        <v>728</v>
      </c>
      <c r="E73" s="19" t="s">
        <v>19</v>
      </c>
      <c r="F73" s="254">
        <v>0</v>
      </c>
      <c r="G73" s="36"/>
      <c r="H73" s="41"/>
    </row>
    <row r="74" spans="1:8" s="2" customFormat="1" ht="16.899999999999999" customHeight="1">
      <c r="A74" s="36"/>
      <c r="B74" s="41"/>
      <c r="C74" s="253" t="s">
        <v>19</v>
      </c>
      <c r="D74" s="253" t="s">
        <v>96</v>
      </c>
      <c r="E74" s="19" t="s">
        <v>19</v>
      </c>
      <c r="F74" s="254">
        <v>25</v>
      </c>
      <c r="G74" s="36"/>
      <c r="H74" s="41"/>
    </row>
    <row r="75" spans="1:8" s="2" customFormat="1" ht="16.899999999999999" customHeight="1">
      <c r="A75" s="36"/>
      <c r="B75" s="41"/>
      <c r="C75" s="253" t="s">
        <v>19</v>
      </c>
      <c r="D75" s="253" t="s">
        <v>729</v>
      </c>
      <c r="E75" s="19" t="s">
        <v>19</v>
      </c>
      <c r="F75" s="254">
        <v>0</v>
      </c>
      <c r="G75" s="36"/>
      <c r="H75" s="41"/>
    </row>
    <row r="76" spans="1:8" s="2" customFormat="1" ht="16.899999999999999" customHeight="1">
      <c r="A76" s="36"/>
      <c r="B76" s="41"/>
      <c r="C76" s="253" t="s">
        <v>19</v>
      </c>
      <c r="D76" s="253" t="s">
        <v>77</v>
      </c>
      <c r="E76" s="19" t="s">
        <v>19</v>
      </c>
      <c r="F76" s="254">
        <v>1</v>
      </c>
      <c r="G76" s="36"/>
      <c r="H76" s="41"/>
    </row>
    <row r="77" spans="1:8" s="2" customFormat="1" ht="16.899999999999999" customHeight="1">
      <c r="A77" s="36"/>
      <c r="B77" s="41"/>
      <c r="C77" s="253" t="s">
        <v>19</v>
      </c>
      <c r="D77" s="253" t="s">
        <v>730</v>
      </c>
      <c r="E77" s="19" t="s">
        <v>19</v>
      </c>
      <c r="F77" s="254">
        <v>0</v>
      </c>
      <c r="G77" s="36"/>
      <c r="H77" s="41"/>
    </row>
    <row r="78" spans="1:8" s="2" customFormat="1" ht="16.899999999999999" customHeight="1">
      <c r="A78" s="36"/>
      <c r="B78" s="41"/>
      <c r="C78" s="253" t="s">
        <v>19</v>
      </c>
      <c r="D78" s="253" t="s">
        <v>81</v>
      </c>
      <c r="E78" s="19" t="s">
        <v>19</v>
      </c>
      <c r="F78" s="254">
        <v>2</v>
      </c>
      <c r="G78" s="36"/>
      <c r="H78" s="41"/>
    </row>
    <row r="79" spans="1:8" s="2" customFormat="1" ht="16.899999999999999" customHeight="1">
      <c r="A79" s="36"/>
      <c r="B79" s="41"/>
      <c r="C79" s="253" t="s">
        <v>19</v>
      </c>
      <c r="D79" s="253" t="s">
        <v>731</v>
      </c>
      <c r="E79" s="19" t="s">
        <v>19</v>
      </c>
      <c r="F79" s="254">
        <v>0</v>
      </c>
      <c r="G79" s="36"/>
      <c r="H79" s="41"/>
    </row>
    <row r="80" spans="1:8" s="2" customFormat="1" ht="16.899999999999999" customHeight="1">
      <c r="A80" s="36"/>
      <c r="B80" s="41"/>
      <c r="C80" s="253" t="s">
        <v>19</v>
      </c>
      <c r="D80" s="253" t="s">
        <v>205</v>
      </c>
      <c r="E80" s="19" t="s">
        <v>19</v>
      </c>
      <c r="F80" s="254">
        <v>5</v>
      </c>
      <c r="G80" s="36"/>
      <c r="H80" s="41"/>
    </row>
    <row r="81" spans="1:8" s="2" customFormat="1" ht="16.899999999999999" customHeight="1">
      <c r="A81" s="36"/>
      <c r="B81" s="41"/>
      <c r="C81" s="253" t="s">
        <v>19</v>
      </c>
      <c r="D81" s="253" t="s">
        <v>732</v>
      </c>
      <c r="E81" s="19" t="s">
        <v>19</v>
      </c>
      <c r="F81" s="254">
        <v>0</v>
      </c>
      <c r="G81" s="36"/>
      <c r="H81" s="41"/>
    </row>
    <row r="82" spans="1:8" s="2" customFormat="1" ht="16.899999999999999" customHeight="1">
      <c r="A82" s="36"/>
      <c r="B82" s="41"/>
      <c r="C82" s="253" t="s">
        <v>19</v>
      </c>
      <c r="D82" s="253" t="s">
        <v>333</v>
      </c>
      <c r="E82" s="19" t="s">
        <v>19</v>
      </c>
      <c r="F82" s="254">
        <v>20</v>
      </c>
      <c r="G82" s="36"/>
      <c r="H82" s="41"/>
    </row>
    <row r="83" spans="1:8" s="2" customFormat="1" ht="16.899999999999999" customHeight="1">
      <c r="A83" s="36"/>
      <c r="B83" s="41"/>
      <c r="C83" s="253" t="s">
        <v>19</v>
      </c>
      <c r="D83" s="253" t="s">
        <v>733</v>
      </c>
      <c r="E83" s="19" t="s">
        <v>19</v>
      </c>
      <c r="F83" s="254">
        <v>0</v>
      </c>
      <c r="G83" s="36"/>
      <c r="H83" s="41"/>
    </row>
    <row r="84" spans="1:8" s="2" customFormat="1" ht="16.899999999999999" customHeight="1">
      <c r="A84" s="36"/>
      <c r="B84" s="41"/>
      <c r="C84" s="253" t="s">
        <v>19</v>
      </c>
      <c r="D84" s="253" t="s">
        <v>119</v>
      </c>
      <c r="E84" s="19" t="s">
        <v>19</v>
      </c>
      <c r="F84" s="254">
        <v>8</v>
      </c>
      <c r="G84" s="36"/>
      <c r="H84" s="41"/>
    </row>
    <row r="85" spans="1:8" s="2" customFormat="1" ht="16.899999999999999" customHeight="1">
      <c r="A85" s="36"/>
      <c r="B85" s="41"/>
      <c r="C85" s="253" t="s">
        <v>19</v>
      </c>
      <c r="D85" s="253" t="s">
        <v>734</v>
      </c>
      <c r="E85" s="19" t="s">
        <v>19</v>
      </c>
      <c r="F85" s="254">
        <v>0</v>
      </c>
      <c r="G85" s="36"/>
      <c r="H85" s="41"/>
    </row>
    <row r="86" spans="1:8" s="2" customFormat="1" ht="16.899999999999999" customHeight="1">
      <c r="A86" s="36"/>
      <c r="B86" s="41"/>
      <c r="C86" s="253" t="s">
        <v>19</v>
      </c>
      <c r="D86" s="253" t="s">
        <v>88</v>
      </c>
      <c r="E86" s="19" t="s">
        <v>19</v>
      </c>
      <c r="F86" s="254">
        <v>3</v>
      </c>
      <c r="G86" s="36"/>
      <c r="H86" s="41"/>
    </row>
    <row r="87" spans="1:8" s="2" customFormat="1" ht="16.899999999999999" customHeight="1">
      <c r="A87" s="36"/>
      <c r="B87" s="41"/>
      <c r="C87" s="253" t="s">
        <v>19</v>
      </c>
      <c r="D87" s="253" t="s">
        <v>184</v>
      </c>
      <c r="E87" s="19" t="s">
        <v>19</v>
      </c>
      <c r="F87" s="254">
        <v>71</v>
      </c>
      <c r="G87" s="36"/>
      <c r="H87" s="41"/>
    </row>
    <row r="88" spans="1:8" s="2" customFormat="1" ht="16.899999999999999" customHeight="1">
      <c r="A88" s="36"/>
      <c r="B88" s="41"/>
      <c r="C88" s="255" t="s">
        <v>713</v>
      </c>
      <c r="D88" s="36"/>
      <c r="E88" s="36"/>
      <c r="F88" s="36"/>
      <c r="G88" s="36"/>
      <c r="H88" s="41"/>
    </row>
    <row r="89" spans="1:8" s="2" customFormat="1" ht="16.899999999999999" customHeight="1">
      <c r="A89" s="36"/>
      <c r="B89" s="41"/>
      <c r="C89" s="253" t="s">
        <v>271</v>
      </c>
      <c r="D89" s="253" t="s">
        <v>272</v>
      </c>
      <c r="E89" s="19" t="s">
        <v>224</v>
      </c>
      <c r="F89" s="254">
        <v>3.8039999999999998</v>
      </c>
      <c r="G89" s="36"/>
      <c r="H89" s="41"/>
    </row>
    <row r="90" spans="1:8" s="2" customFormat="1" ht="16.899999999999999" customHeight="1">
      <c r="A90" s="36"/>
      <c r="B90" s="41"/>
      <c r="C90" s="253" t="s">
        <v>528</v>
      </c>
      <c r="D90" s="253" t="s">
        <v>529</v>
      </c>
      <c r="E90" s="19" t="s">
        <v>336</v>
      </c>
      <c r="F90" s="254">
        <v>71</v>
      </c>
      <c r="G90" s="36"/>
      <c r="H90" s="41"/>
    </row>
    <row r="91" spans="1:8" s="2" customFormat="1" ht="16.899999999999999" customHeight="1">
      <c r="A91" s="36"/>
      <c r="B91" s="41"/>
      <c r="C91" s="249" t="s">
        <v>111</v>
      </c>
      <c r="D91" s="250" t="s">
        <v>112</v>
      </c>
      <c r="E91" s="251" t="s">
        <v>91</v>
      </c>
      <c r="F91" s="252">
        <v>2</v>
      </c>
      <c r="G91" s="36"/>
      <c r="H91" s="41"/>
    </row>
    <row r="92" spans="1:8" s="2" customFormat="1" ht="16.899999999999999" customHeight="1">
      <c r="A92" s="36"/>
      <c r="B92" s="41"/>
      <c r="C92" s="253" t="s">
        <v>19</v>
      </c>
      <c r="D92" s="253" t="s">
        <v>81</v>
      </c>
      <c r="E92" s="19" t="s">
        <v>19</v>
      </c>
      <c r="F92" s="254">
        <v>2</v>
      </c>
      <c r="G92" s="36"/>
      <c r="H92" s="41"/>
    </row>
    <row r="93" spans="1:8" s="2" customFormat="1" ht="16.899999999999999" customHeight="1">
      <c r="A93" s="36"/>
      <c r="B93" s="41"/>
      <c r="C93" s="255" t="s">
        <v>713</v>
      </c>
      <c r="D93" s="36"/>
      <c r="E93" s="36"/>
      <c r="F93" s="36"/>
      <c r="G93" s="36"/>
      <c r="H93" s="41"/>
    </row>
    <row r="94" spans="1:8" s="2" customFormat="1" ht="16.899999999999999" customHeight="1">
      <c r="A94" s="36"/>
      <c r="B94" s="41"/>
      <c r="C94" s="253" t="s">
        <v>340</v>
      </c>
      <c r="D94" s="253" t="s">
        <v>341</v>
      </c>
      <c r="E94" s="19" t="s">
        <v>336</v>
      </c>
      <c r="F94" s="254">
        <v>2</v>
      </c>
      <c r="G94" s="36"/>
      <c r="H94" s="41"/>
    </row>
    <row r="95" spans="1:8" s="2" customFormat="1" ht="16.899999999999999" customHeight="1">
      <c r="A95" s="36"/>
      <c r="B95" s="41"/>
      <c r="C95" s="253" t="s">
        <v>513</v>
      </c>
      <c r="D95" s="253" t="s">
        <v>514</v>
      </c>
      <c r="E95" s="19" t="s">
        <v>336</v>
      </c>
      <c r="F95" s="254">
        <v>8</v>
      </c>
      <c r="G95" s="36"/>
      <c r="H95" s="41"/>
    </row>
    <row r="96" spans="1:8" s="2" customFormat="1" ht="16.899999999999999" customHeight="1">
      <c r="A96" s="36"/>
      <c r="B96" s="41"/>
      <c r="C96" s="253" t="s">
        <v>520</v>
      </c>
      <c r="D96" s="253" t="s">
        <v>521</v>
      </c>
      <c r="E96" s="19" t="s">
        <v>336</v>
      </c>
      <c r="F96" s="254">
        <v>8</v>
      </c>
      <c r="G96" s="36"/>
      <c r="H96" s="41"/>
    </row>
    <row r="97" spans="1:8" s="2" customFormat="1" ht="16.899999999999999" customHeight="1">
      <c r="A97" s="36"/>
      <c r="B97" s="41"/>
      <c r="C97" s="249" t="s">
        <v>113</v>
      </c>
      <c r="D97" s="250" t="s">
        <v>114</v>
      </c>
      <c r="E97" s="251" t="s">
        <v>91</v>
      </c>
      <c r="F97" s="252">
        <v>62</v>
      </c>
      <c r="G97" s="36"/>
      <c r="H97" s="41"/>
    </row>
    <row r="98" spans="1:8" s="2" customFormat="1" ht="16.899999999999999" customHeight="1">
      <c r="A98" s="36"/>
      <c r="B98" s="41"/>
      <c r="C98" s="253" t="s">
        <v>19</v>
      </c>
      <c r="D98" s="253" t="s">
        <v>168</v>
      </c>
      <c r="E98" s="19" t="s">
        <v>19</v>
      </c>
      <c r="F98" s="254">
        <v>11</v>
      </c>
      <c r="G98" s="36"/>
      <c r="H98" s="41"/>
    </row>
    <row r="99" spans="1:8" s="2" customFormat="1" ht="16.899999999999999" customHeight="1">
      <c r="A99" s="36"/>
      <c r="B99" s="41"/>
      <c r="C99" s="253" t="s">
        <v>19</v>
      </c>
      <c r="D99" s="253" t="s">
        <v>282</v>
      </c>
      <c r="E99" s="19" t="s">
        <v>19</v>
      </c>
      <c r="F99" s="254">
        <v>18</v>
      </c>
      <c r="G99" s="36"/>
      <c r="H99" s="41"/>
    </row>
    <row r="100" spans="1:8" s="2" customFormat="1" ht="16.899999999999999" customHeight="1">
      <c r="A100" s="36"/>
      <c r="B100" s="41"/>
      <c r="C100" s="253" t="s">
        <v>19</v>
      </c>
      <c r="D100" s="253" t="s">
        <v>88</v>
      </c>
      <c r="E100" s="19" t="s">
        <v>19</v>
      </c>
      <c r="F100" s="254">
        <v>3</v>
      </c>
      <c r="G100" s="36"/>
      <c r="H100" s="41"/>
    </row>
    <row r="101" spans="1:8" s="2" customFormat="1" ht="16.899999999999999" customHeight="1">
      <c r="A101" s="36"/>
      <c r="B101" s="41"/>
      <c r="C101" s="253" t="s">
        <v>19</v>
      </c>
      <c r="D101" s="253" t="s">
        <v>88</v>
      </c>
      <c r="E101" s="19" t="s">
        <v>19</v>
      </c>
      <c r="F101" s="254">
        <v>3</v>
      </c>
      <c r="G101" s="36"/>
      <c r="H101" s="41"/>
    </row>
    <row r="102" spans="1:8" s="2" customFormat="1" ht="16.899999999999999" customHeight="1">
      <c r="A102" s="36"/>
      <c r="B102" s="41"/>
      <c r="C102" s="253" t="s">
        <v>19</v>
      </c>
      <c r="D102" s="253" t="s">
        <v>88</v>
      </c>
      <c r="E102" s="19" t="s">
        <v>19</v>
      </c>
      <c r="F102" s="254">
        <v>3</v>
      </c>
      <c r="G102" s="36"/>
      <c r="H102" s="41"/>
    </row>
    <row r="103" spans="1:8" s="2" customFormat="1" ht="16.899999999999999" customHeight="1">
      <c r="A103" s="36"/>
      <c r="B103" s="41"/>
      <c r="C103" s="253" t="s">
        <v>19</v>
      </c>
      <c r="D103" s="253" t="s">
        <v>333</v>
      </c>
      <c r="E103" s="19" t="s">
        <v>19</v>
      </c>
      <c r="F103" s="254">
        <v>20</v>
      </c>
      <c r="G103" s="36"/>
      <c r="H103" s="41"/>
    </row>
    <row r="104" spans="1:8" s="2" customFormat="1" ht="16.899999999999999" customHeight="1">
      <c r="A104" s="36"/>
      <c r="B104" s="41"/>
      <c r="C104" s="253" t="s">
        <v>19</v>
      </c>
      <c r="D104" s="253" t="s">
        <v>92</v>
      </c>
      <c r="E104" s="19" t="s">
        <v>19</v>
      </c>
      <c r="F104" s="254">
        <v>4</v>
      </c>
      <c r="G104" s="36"/>
      <c r="H104" s="41"/>
    </row>
    <row r="105" spans="1:8" s="2" customFormat="1" ht="16.899999999999999" customHeight="1">
      <c r="A105" s="36"/>
      <c r="B105" s="41"/>
      <c r="C105" s="253" t="s">
        <v>19</v>
      </c>
      <c r="D105" s="253" t="s">
        <v>184</v>
      </c>
      <c r="E105" s="19" t="s">
        <v>19</v>
      </c>
      <c r="F105" s="254">
        <v>62</v>
      </c>
      <c r="G105" s="36"/>
      <c r="H105" s="41"/>
    </row>
    <row r="106" spans="1:8" s="2" customFormat="1" ht="16.899999999999999" customHeight="1">
      <c r="A106" s="36"/>
      <c r="B106" s="41"/>
      <c r="C106" s="255" t="s">
        <v>713</v>
      </c>
      <c r="D106" s="36"/>
      <c r="E106" s="36"/>
      <c r="F106" s="36"/>
      <c r="G106" s="36"/>
      <c r="H106" s="41"/>
    </row>
    <row r="107" spans="1:8" s="2" customFormat="1" ht="16.899999999999999" customHeight="1">
      <c r="A107" s="36"/>
      <c r="B107" s="41"/>
      <c r="C107" s="253" t="s">
        <v>214</v>
      </c>
      <c r="D107" s="253" t="s">
        <v>215</v>
      </c>
      <c r="E107" s="19" t="s">
        <v>199</v>
      </c>
      <c r="F107" s="254">
        <v>42</v>
      </c>
      <c r="G107" s="36"/>
      <c r="H107" s="41"/>
    </row>
    <row r="108" spans="1:8" s="2" customFormat="1" ht="16.899999999999999" customHeight="1">
      <c r="A108" s="36"/>
      <c r="B108" s="41"/>
      <c r="C108" s="253" t="s">
        <v>334</v>
      </c>
      <c r="D108" s="253" t="s">
        <v>335</v>
      </c>
      <c r="E108" s="19" t="s">
        <v>336</v>
      </c>
      <c r="F108" s="254">
        <v>70</v>
      </c>
      <c r="G108" s="36"/>
      <c r="H108" s="41"/>
    </row>
    <row r="109" spans="1:8" s="2" customFormat="1" ht="16.899999999999999" customHeight="1">
      <c r="A109" s="36"/>
      <c r="B109" s="41"/>
      <c r="C109" s="249" t="s">
        <v>116</v>
      </c>
      <c r="D109" s="250" t="s">
        <v>117</v>
      </c>
      <c r="E109" s="251" t="s">
        <v>118</v>
      </c>
      <c r="F109" s="252">
        <v>8</v>
      </c>
      <c r="G109" s="36"/>
      <c r="H109" s="41"/>
    </row>
    <row r="110" spans="1:8" s="2" customFormat="1" ht="16.899999999999999" customHeight="1">
      <c r="A110" s="36"/>
      <c r="B110" s="41"/>
      <c r="C110" s="253" t="s">
        <v>19</v>
      </c>
      <c r="D110" s="253" t="s">
        <v>81</v>
      </c>
      <c r="E110" s="19" t="s">
        <v>19</v>
      </c>
      <c r="F110" s="254">
        <v>2</v>
      </c>
      <c r="G110" s="36"/>
      <c r="H110" s="41"/>
    </row>
    <row r="111" spans="1:8" s="2" customFormat="1" ht="16.899999999999999" customHeight="1">
      <c r="A111" s="36"/>
      <c r="B111" s="41"/>
      <c r="C111" s="253" t="s">
        <v>19</v>
      </c>
      <c r="D111" s="253" t="s">
        <v>81</v>
      </c>
      <c r="E111" s="19" t="s">
        <v>19</v>
      </c>
      <c r="F111" s="254">
        <v>2</v>
      </c>
      <c r="G111" s="36"/>
      <c r="H111" s="41"/>
    </row>
    <row r="112" spans="1:8" s="2" customFormat="1" ht="16.899999999999999" customHeight="1">
      <c r="A112" s="36"/>
      <c r="B112" s="41"/>
      <c r="C112" s="253" t="s">
        <v>19</v>
      </c>
      <c r="D112" s="253" t="s">
        <v>183</v>
      </c>
      <c r="E112" s="19" t="s">
        <v>19</v>
      </c>
      <c r="F112" s="254">
        <v>4</v>
      </c>
      <c r="G112" s="36"/>
      <c r="H112" s="41"/>
    </row>
    <row r="113" spans="1:8" s="2" customFormat="1" ht="16.899999999999999" customHeight="1">
      <c r="A113" s="36"/>
      <c r="B113" s="41"/>
      <c r="C113" s="253" t="s">
        <v>19</v>
      </c>
      <c r="D113" s="253" t="s">
        <v>184</v>
      </c>
      <c r="E113" s="19" t="s">
        <v>19</v>
      </c>
      <c r="F113" s="254">
        <v>8</v>
      </c>
      <c r="G113" s="36"/>
      <c r="H113" s="41"/>
    </row>
    <row r="114" spans="1:8" s="2" customFormat="1" ht="16.899999999999999" customHeight="1">
      <c r="A114" s="36"/>
      <c r="B114" s="41"/>
      <c r="C114" s="255" t="s">
        <v>713</v>
      </c>
      <c r="D114" s="36"/>
      <c r="E114" s="36"/>
      <c r="F114" s="36"/>
      <c r="G114" s="36"/>
      <c r="H114" s="41"/>
    </row>
    <row r="115" spans="1:8" s="2" customFormat="1" ht="16.899999999999999" customHeight="1">
      <c r="A115" s="36"/>
      <c r="B115" s="41"/>
      <c r="C115" s="253" t="s">
        <v>214</v>
      </c>
      <c r="D115" s="253" t="s">
        <v>215</v>
      </c>
      <c r="E115" s="19" t="s">
        <v>199</v>
      </c>
      <c r="F115" s="254">
        <v>42</v>
      </c>
      <c r="G115" s="36"/>
      <c r="H115" s="41"/>
    </row>
    <row r="116" spans="1:8" s="2" customFormat="1" ht="16.899999999999999" customHeight="1">
      <c r="A116" s="36"/>
      <c r="B116" s="41"/>
      <c r="C116" s="253" t="s">
        <v>334</v>
      </c>
      <c r="D116" s="253" t="s">
        <v>335</v>
      </c>
      <c r="E116" s="19" t="s">
        <v>336</v>
      </c>
      <c r="F116" s="254">
        <v>70</v>
      </c>
      <c r="G116" s="36"/>
      <c r="H116" s="41"/>
    </row>
    <row r="117" spans="1:8" s="2" customFormat="1" ht="7.35" customHeight="1">
      <c r="A117" s="36"/>
      <c r="B117" s="129"/>
      <c r="C117" s="130"/>
      <c r="D117" s="130"/>
      <c r="E117" s="130"/>
      <c r="F117" s="130"/>
      <c r="G117" s="130"/>
      <c r="H117" s="41"/>
    </row>
    <row r="118" spans="1:8" s="2" customFormat="1" ht="11.25">
      <c r="A118" s="36"/>
      <c r="B118" s="36"/>
      <c r="C118" s="36"/>
      <c r="D118" s="36"/>
      <c r="E118" s="36"/>
      <c r="F118" s="36"/>
      <c r="G118" s="36"/>
      <c r="H118" s="36"/>
    </row>
  </sheetData>
  <sheetProtection algorithmName="SHA-512" hashValue="PYQV4IROsE4YWXDsEovMGp0JyPDWSgzJ2oX0gtOE1K3B0jh0QtZ91qQVeFWDZSzpJm/8iaoqEK1i7AoK2LgsqQ==" saltValue="XdM0NB3mhdHN3RhohEwMy8L9yQjylhIKkNl/wIHW9i2SoxHovGRDFo6pRw/9D/IB+/HcJuZVQqwpEeBfIUPri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6" customWidth="1"/>
    <col min="2" max="2" width="1.6640625" style="256" customWidth="1"/>
    <col min="3" max="4" width="5" style="256" customWidth="1"/>
    <col min="5" max="5" width="11.6640625" style="256" customWidth="1"/>
    <col min="6" max="6" width="9.1640625" style="256" customWidth="1"/>
    <col min="7" max="7" width="5" style="256" customWidth="1"/>
    <col min="8" max="8" width="77.83203125" style="256" customWidth="1"/>
    <col min="9" max="10" width="20" style="256" customWidth="1"/>
    <col min="11" max="11" width="1.6640625" style="256" customWidth="1"/>
  </cols>
  <sheetData>
    <row r="1" spans="2:11" s="1" customFormat="1" ht="37.5" customHeight="1"/>
    <row r="2" spans="2:11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pans="2:11" s="16" customFormat="1" ht="45" customHeight="1">
      <c r="B3" s="260"/>
      <c r="C3" s="396" t="s">
        <v>735</v>
      </c>
      <c r="D3" s="396"/>
      <c r="E3" s="396"/>
      <c r="F3" s="396"/>
      <c r="G3" s="396"/>
      <c r="H3" s="396"/>
      <c r="I3" s="396"/>
      <c r="J3" s="396"/>
      <c r="K3" s="261"/>
    </row>
    <row r="4" spans="2:11" s="1" customFormat="1" ht="25.5" customHeight="1">
      <c r="B4" s="262"/>
      <c r="C4" s="395" t="s">
        <v>736</v>
      </c>
      <c r="D4" s="395"/>
      <c r="E4" s="395"/>
      <c r="F4" s="395"/>
      <c r="G4" s="395"/>
      <c r="H4" s="395"/>
      <c r="I4" s="395"/>
      <c r="J4" s="395"/>
      <c r="K4" s="263"/>
    </row>
    <row r="5" spans="2:11" s="1" customFormat="1" ht="5.25" customHeight="1">
      <c r="B5" s="262"/>
      <c r="C5" s="264"/>
      <c r="D5" s="264"/>
      <c r="E5" s="264"/>
      <c r="F5" s="264"/>
      <c r="G5" s="264"/>
      <c r="H5" s="264"/>
      <c r="I5" s="264"/>
      <c r="J5" s="264"/>
      <c r="K5" s="263"/>
    </row>
    <row r="6" spans="2:11" s="1" customFormat="1" ht="15" customHeight="1">
      <c r="B6" s="262"/>
      <c r="C6" s="394" t="s">
        <v>737</v>
      </c>
      <c r="D6" s="394"/>
      <c r="E6" s="394"/>
      <c r="F6" s="394"/>
      <c r="G6" s="394"/>
      <c r="H6" s="394"/>
      <c r="I6" s="394"/>
      <c r="J6" s="394"/>
      <c r="K6" s="263"/>
    </row>
    <row r="7" spans="2:11" s="1" customFormat="1" ht="15" customHeight="1">
      <c r="B7" s="266"/>
      <c r="C7" s="394" t="s">
        <v>738</v>
      </c>
      <c r="D7" s="394"/>
      <c r="E7" s="394"/>
      <c r="F7" s="394"/>
      <c r="G7" s="394"/>
      <c r="H7" s="394"/>
      <c r="I7" s="394"/>
      <c r="J7" s="394"/>
      <c r="K7" s="263"/>
    </row>
    <row r="8" spans="2:11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pans="2:11" s="1" customFormat="1" ht="15" customHeight="1">
      <c r="B9" s="266"/>
      <c r="C9" s="394" t="s">
        <v>739</v>
      </c>
      <c r="D9" s="394"/>
      <c r="E9" s="394"/>
      <c r="F9" s="394"/>
      <c r="G9" s="394"/>
      <c r="H9" s="394"/>
      <c r="I9" s="394"/>
      <c r="J9" s="394"/>
      <c r="K9" s="263"/>
    </row>
    <row r="10" spans="2:11" s="1" customFormat="1" ht="15" customHeight="1">
      <c r="B10" s="266"/>
      <c r="C10" s="265"/>
      <c r="D10" s="394" t="s">
        <v>740</v>
      </c>
      <c r="E10" s="394"/>
      <c r="F10" s="394"/>
      <c r="G10" s="394"/>
      <c r="H10" s="394"/>
      <c r="I10" s="394"/>
      <c r="J10" s="394"/>
      <c r="K10" s="263"/>
    </row>
    <row r="11" spans="2:11" s="1" customFormat="1" ht="15" customHeight="1">
      <c r="B11" s="266"/>
      <c r="C11" s="267"/>
      <c r="D11" s="394" t="s">
        <v>741</v>
      </c>
      <c r="E11" s="394"/>
      <c r="F11" s="394"/>
      <c r="G11" s="394"/>
      <c r="H11" s="394"/>
      <c r="I11" s="394"/>
      <c r="J11" s="394"/>
      <c r="K11" s="263"/>
    </row>
    <row r="12" spans="2:11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pans="2:11" s="1" customFormat="1" ht="15" customHeight="1">
      <c r="B13" s="266"/>
      <c r="C13" s="267"/>
      <c r="D13" s="268" t="s">
        <v>742</v>
      </c>
      <c r="E13" s="265"/>
      <c r="F13" s="265"/>
      <c r="G13" s="265"/>
      <c r="H13" s="265"/>
      <c r="I13" s="265"/>
      <c r="J13" s="265"/>
      <c r="K13" s="263"/>
    </row>
    <row r="14" spans="2:11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pans="2:11" s="1" customFormat="1" ht="15" customHeight="1">
      <c r="B15" s="266"/>
      <c r="C15" s="267"/>
      <c r="D15" s="394" t="s">
        <v>743</v>
      </c>
      <c r="E15" s="394"/>
      <c r="F15" s="394"/>
      <c r="G15" s="394"/>
      <c r="H15" s="394"/>
      <c r="I15" s="394"/>
      <c r="J15" s="394"/>
      <c r="K15" s="263"/>
    </row>
    <row r="16" spans="2:11" s="1" customFormat="1" ht="15" customHeight="1">
      <c r="B16" s="266"/>
      <c r="C16" s="267"/>
      <c r="D16" s="394" t="s">
        <v>744</v>
      </c>
      <c r="E16" s="394"/>
      <c r="F16" s="394"/>
      <c r="G16" s="394"/>
      <c r="H16" s="394"/>
      <c r="I16" s="394"/>
      <c r="J16" s="394"/>
      <c r="K16" s="263"/>
    </row>
    <row r="17" spans="2:11" s="1" customFormat="1" ht="15" customHeight="1">
      <c r="B17" s="266"/>
      <c r="C17" s="267"/>
      <c r="D17" s="394" t="s">
        <v>745</v>
      </c>
      <c r="E17" s="394"/>
      <c r="F17" s="394"/>
      <c r="G17" s="394"/>
      <c r="H17" s="394"/>
      <c r="I17" s="394"/>
      <c r="J17" s="394"/>
      <c r="K17" s="263"/>
    </row>
    <row r="18" spans="2:11" s="1" customFormat="1" ht="15" customHeight="1">
      <c r="B18" s="266"/>
      <c r="C18" s="267"/>
      <c r="D18" s="267"/>
      <c r="E18" s="269" t="s">
        <v>79</v>
      </c>
      <c r="F18" s="394" t="s">
        <v>746</v>
      </c>
      <c r="G18" s="394"/>
      <c r="H18" s="394"/>
      <c r="I18" s="394"/>
      <c r="J18" s="394"/>
      <c r="K18" s="263"/>
    </row>
    <row r="19" spans="2:11" s="1" customFormat="1" ht="15" customHeight="1">
      <c r="B19" s="266"/>
      <c r="C19" s="267"/>
      <c r="D19" s="267"/>
      <c r="E19" s="269" t="s">
        <v>747</v>
      </c>
      <c r="F19" s="394" t="s">
        <v>748</v>
      </c>
      <c r="G19" s="394"/>
      <c r="H19" s="394"/>
      <c r="I19" s="394"/>
      <c r="J19" s="394"/>
      <c r="K19" s="263"/>
    </row>
    <row r="20" spans="2:11" s="1" customFormat="1" ht="15" customHeight="1">
      <c r="B20" s="266"/>
      <c r="C20" s="267"/>
      <c r="D20" s="267"/>
      <c r="E20" s="269" t="s">
        <v>749</v>
      </c>
      <c r="F20" s="394" t="s">
        <v>750</v>
      </c>
      <c r="G20" s="394"/>
      <c r="H20" s="394"/>
      <c r="I20" s="394"/>
      <c r="J20" s="394"/>
      <c r="K20" s="263"/>
    </row>
    <row r="21" spans="2:11" s="1" customFormat="1" ht="15" customHeight="1">
      <c r="B21" s="266"/>
      <c r="C21" s="267"/>
      <c r="D21" s="267"/>
      <c r="E21" s="269" t="s">
        <v>751</v>
      </c>
      <c r="F21" s="394" t="s">
        <v>752</v>
      </c>
      <c r="G21" s="394"/>
      <c r="H21" s="394"/>
      <c r="I21" s="394"/>
      <c r="J21" s="394"/>
      <c r="K21" s="263"/>
    </row>
    <row r="22" spans="2:11" s="1" customFormat="1" ht="15" customHeight="1">
      <c r="B22" s="266"/>
      <c r="C22" s="267"/>
      <c r="D22" s="267"/>
      <c r="E22" s="269" t="s">
        <v>753</v>
      </c>
      <c r="F22" s="394" t="s">
        <v>754</v>
      </c>
      <c r="G22" s="394"/>
      <c r="H22" s="394"/>
      <c r="I22" s="394"/>
      <c r="J22" s="394"/>
      <c r="K22" s="263"/>
    </row>
    <row r="23" spans="2:11" s="1" customFormat="1" ht="15" customHeight="1">
      <c r="B23" s="266"/>
      <c r="C23" s="267"/>
      <c r="D23" s="267"/>
      <c r="E23" s="269" t="s">
        <v>755</v>
      </c>
      <c r="F23" s="394" t="s">
        <v>756</v>
      </c>
      <c r="G23" s="394"/>
      <c r="H23" s="394"/>
      <c r="I23" s="394"/>
      <c r="J23" s="394"/>
      <c r="K23" s="263"/>
    </row>
    <row r="24" spans="2:11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pans="2:11" s="1" customFormat="1" ht="15" customHeight="1">
      <c r="B25" s="266"/>
      <c r="C25" s="394" t="s">
        <v>757</v>
      </c>
      <c r="D25" s="394"/>
      <c r="E25" s="394"/>
      <c r="F25" s="394"/>
      <c r="G25" s="394"/>
      <c r="H25" s="394"/>
      <c r="I25" s="394"/>
      <c r="J25" s="394"/>
      <c r="K25" s="263"/>
    </row>
    <row r="26" spans="2:11" s="1" customFormat="1" ht="15" customHeight="1">
      <c r="B26" s="266"/>
      <c r="C26" s="394" t="s">
        <v>758</v>
      </c>
      <c r="D26" s="394"/>
      <c r="E26" s="394"/>
      <c r="F26" s="394"/>
      <c r="G26" s="394"/>
      <c r="H26" s="394"/>
      <c r="I26" s="394"/>
      <c r="J26" s="394"/>
      <c r="K26" s="263"/>
    </row>
    <row r="27" spans="2:11" s="1" customFormat="1" ht="15" customHeight="1">
      <c r="B27" s="266"/>
      <c r="C27" s="265"/>
      <c r="D27" s="394" t="s">
        <v>759</v>
      </c>
      <c r="E27" s="394"/>
      <c r="F27" s="394"/>
      <c r="G27" s="394"/>
      <c r="H27" s="394"/>
      <c r="I27" s="394"/>
      <c r="J27" s="394"/>
      <c r="K27" s="263"/>
    </row>
    <row r="28" spans="2:11" s="1" customFormat="1" ht="15" customHeight="1">
      <c r="B28" s="266"/>
      <c r="C28" s="267"/>
      <c r="D28" s="394" t="s">
        <v>760</v>
      </c>
      <c r="E28" s="394"/>
      <c r="F28" s="394"/>
      <c r="G28" s="394"/>
      <c r="H28" s="394"/>
      <c r="I28" s="394"/>
      <c r="J28" s="394"/>
      <c r="K28" s="263"/>
    </row>
    <row r="29" spans="2:11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pans="2:11" s="1" customFormat="1" ht="15" customHeight="1">
      <c r="B30" s="266"/>
      <c r="C30" s="267"/>
      <c r="D30" s="394" t="s">
        <v>761</v>
      </c>
      <c r="E30" s="394"/>
      <c r="F30" s="394"/>
      <c r="G30" s="394"/>
      <c r="H30" s="394"/>
      <c r="I30" s="394"/>
      <c r="J30" s="394"/>
      <c r="K30" s="263"/>
    </row>
    <row r="31" spans="2:11" s="1" customFormat="1" ht="15" customHeight="1">
      <c r="B31" s="266"/>
      <c r="C31" s="267"/>
      <c r="D31" s="394" t="s">
        <v>762</v>
      </c>
      <c r="E31" s="394"/>
      <c r="F31" s="394"/>
      <c r="G31" s="394"/>
      <c r="H31" s="394"/>
      <c r="I31" s="394"/>
      <c r="J31" s="394"/>
      <c r="K31" s="263"/>
    </row>
    <row r="32" spans="2:11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pans="2:11" s="1" customFormat="1" ht="15" customHeight="1">
      <c r="B33" s="266"/>
      <c r="C33" s="267"/>
      <c r="D33" s="394" t="s">
        <v>763</v>
      </c>
      <c r="E33" s="394"/>
      <c r="F33" s="394"/>
      <c r="G33" s="394"/>
      <c r="H33" s="394"/>
      <c r="I33" s="394"/>
      <c r="J33" s="394"/>
      <c r="K33" s="263"/>
    </row>
    <row r="34" spans="2:11" s="1" customFormat="1" ht="15" customHeight="1">
      <c r="B34" s="266"/>
      <c r="C34" s="267"/>
      <c r="D34" s="394" t="s">
        <v>764</v>
      </c>
      <c r="E34" s="394"/>
      <c r="F34" s="394"/>
      <c r="G34" s="394"/>
      <c r="H34" s="394"/>
      <c r="I34" s="394"/>
      <c r="J34" s="394"/>
      <c r="K34" s="263"/>
    </row>
    <row r="35" spans="2:11" s="1" customFormat="1" ht="15" customHeight="1">
      <c r="B35" s="266"/>
      <c r="C35" s="267"/>
      <c r="D35" s="394" t="s">
        <v>765</v>
      </c>
      <c r="E35" s="394"/>
      <c r="F35" s="394"/>
      <c r="G35" s="394"/>
      <c r="H35" s="394"/>
      <c r="I35" s="394"/>
      <c r="J35" s="394"/>
      <c r="K35" s="263"/>
    </row>
    <row r="36" spans="2:11" s="1" customFormat="1" ht="15" customHeight="1">
      <c r="B36" s="266"/>
      <c r="C36" s="267"/>
      <c r="D36" s="265"/>
      <c r="E36" s="268" t="s">
        <v>151</v>
      </c>
      <c r="F36" s="265"/>
      <c r="G36" s="394" t="s">
        <v>766</v>
      </c>
      <c r="H36" s="394"/>
      <c r="I36" s="394"/>
      <c r="J36" s="394"/>
      <c r="K36" s="263"/>
    </row>
    <row r="37" spans="2:11" s="1" customFormat="1" ht="30.75" customHeight="1">
      <c r="B37" s="266"/>
      <c r="C37" s="267"/>
      <c r="D37" s="265"/>
      <c r="E37" s="268" t="s">
        <v>767</v>
      </c>
      <c r="F37" s="265"/>
      <c r="G37" s="394" t="s">
        <v>768</v>
      </c>
      <c r="H37" s="394"/>
      <c r="I37" s="394"/>
      <c r="J37" s="394"/>
      <c r="K37" s="263"/>
    </row>
    <row r="38" spans="2:11" s="1" customFormat="1" ht="15" customHeight="1">
      <c r="B38" s="266"/>
      <c r="C38" s="267"/>
      <c r="D38" s="265"/>
      <c r="E38" s="268" t="s">
        <v>53</v>
      </c>
      <c r="F38" s="265"/>
      <c r="G38" s="394" t="s">
        <v>769</v>
      </c>
      <c r="H38" s="394"/>
      <c r="I38" s="394"/>
      <c r="J38" s="394"/>
      <c r="K38" s="263"/>
    </row>
    <row r="39" spans="2:11" s="1" customFormat="1" ht="15" customHeight="1">
      <c r="B39" s="266"/>
      <c r="C39" s="267"/>
      <c r="D39" s="265"/>
      <c r="E39" s="268" t="s">
        <v>54</v>
      </c>
      <c r="F39" s="265"/>
      <c r="G39" s="394" t="s">
        <v>770</v>
      </c>
      <c r="H39" s="394"/>
      <c r="I39" s="394"/>
      <c r="J39" s="394"/>
      <c r="K39" s="263"/>
    </row>
    <row r="40" spans="2:11" s="1" customFormat="1" ht="15" customHeight="1">
      <c r="B40" s="266"/>
      <c r="C40" s="267"/>
      <c r="D40" s="265"/>
      <c r="E40" s="268" t="s">
        <v>152</v>
      </c>
      <c r="F40" s="265"/>
      <c r="G40" s="394" t="s">
        <v>771</v>
      </c>
      <c r="H40" s="394"/>
      <c r="I40" s="394"/>
      <c r="J40" s="394"/>
      <c r="K40" s="263"/>
    </row>
    <row r="41" spans="2:11" s="1" customFormat="1" ht="15" customHeight="1">
      <c r="B41" s="266"/>
      <c r="C41" s="267"/>
      <c r="D41" s="265"/>
      <c r="E41" s="268" t="s">
        <v>153</v>
      </c>
      <c r="F41" s="265"/>
      <c r="G41" s="394" t="s">
        <v>772</v>
      </c>
      <c r="H41" s="394"/>
      <c r="I41" s="394"/>
      <c r="J41" s="394"/>
      <c r="K41" s="263"/>
    </row>
    <row r="42" spans="2:11" s="1" customFormat="1" ht="15" customHeight="1">
      <c r="B42" s="266"/>
      <c r="C42" s="267"/>
      <c r="D42" s="265"/>
      <c r="E42" s="268" t="s">
        <v>773</v>
      </c>
      <c r="F42" s="265"/>
      <c r="G42" s="394" t="s">
        <v>774</v>
      </c>
      <c r="H42" s="394"/>
      <c r="I42" s="394"/>
      <c r="J42" s="394"/>
      <c r="K42" s="263"/>
    </row>
    <row r="43" spans="2:11" s="1" customFormat="1" ht="15" customHeight="1">
      <c r="B43" s="266"/>
      <c r="C43" s="267"/>
      <c r="D43" s="265"/>
      <c r="E43" s="268"/>
      <c r="F43" s="265"/>
      <c r="G43" s="394" t="s">
        <v>775</v>
      </c>
      <c r="H43" s="394"/>
      <c r="I43" s="394"/>
      <c r="J43" s="394"/>
      <c r="K43" s="263"/>
    </row>
    <row r="44" spans="2:11" s="1" customFormat="1" ht="15" customHeight="1">
      <c r="B44" s="266"/>
      <c r="C44" s="267"/>
      <c r="D44" s="265"/>
      <c r="E44" s="268" t="s">
        <v>776</v>
      </c>
      <c r="F44" s="265"/>
      <c r="G44" s="394" t="s">
        <v>777</v>
      </c>
      <c r="H44" s="394"/>
      <c r="I44" s="394"/>
      <c r="J44" s="394"/>
      <c r="K44" s="263"/>
    </row>
    <row r="45" spans="2:11" s="1" customFormat="1" ht="15" customHeight="1">
      <c r="B45" s="266"/>
      <c r="C45" s="267"/>
      <c r="D45" s="265"/>
      <c r="E45" s="268" t="s">
        <v>155</v>
      </c>
      <c r="F45" s="265"/>
      <c r="G45" s="394" t="s">
        <v>778</v>
      </c>
      <c r="H45" s="394"/>
      <c r="I45" s="394"/>
      <c r="J45" s="394"/>
      <c r="K45" s="263"/>
    </row>
    <row r="46" spans="2:11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pans="2:11" s="1" customFormat="1" ht="15" customHeight="1">
      <c r="B47" s="266"/>
      <c r="C47" s="267"/>
      <c r="D47" s="394" t="s">
        <v>779</v>
      </c>
      <c r="E47" s="394"/>
      <c r="F47" s="394"/>
      <c r="G47" s="394"/>
      <c r="H47" s="394"/>
      <c r="I47" s="394"/>
      <c r="J47" s="394"/>
      <c r="K47" s="263"/>
    </row>
    <row r="48" spans="2:11" s="1" customFormat="1" ht="15" customHeight="1">
      <c r="B48" s="266"/>
      <c r="C48" s="267"/>
      <c r="D48" s="267"/>
      <c r="E48" s="394" t="s">
        <v>780</v>
      </c>
      <c r="F48" s="394"/>
      <c r="G48" s="394"/>
      <c r="H48" s="394"/>
      <c r="I48" s="394"/>
      <c r="J48" s="394"/>
      <c r="K48" s="263"/>
    </row>
    <row r="49" spans="2:11" s="1" customFormat="1" ht="15" customHeight="1">
      <c r="B49" s="266"/>
      <c r="C49" s="267"/>
      <c r="D49" s="267"/>
      <c r="E49" s="394" t="s">
        <v>781</v>
      </c>
      <c r="F49" s="394"/>
      <c r="G49" s="394"/>
      <c r="H49" s="394"/>
      <c r="I49" s="394"/>
      <c r="J49" s="394"/>
      <c r="K49" s="263"/>
    </row>
    <row r="50" spans="2:11" s="1" customFormat="1" ht="15" customHeight="1">
      <c r="B50" s="266"/>
      <c r="C50" s="267"/>
      <c r="D50" s="267"/>
      <c r="E50" s="394" t="s">
        <v>782</v>
      </c>
      <c r="F50" s="394"/>
      <c r="G50" s="394"/>
      <c r="H50" s="394"/>
      <c r="I50" s="394"/>
      <c r="J50" s="394"/>
      <c r="K50" s="263"/>
    </row>
    <row r="51" spans="2:11" s="1" customFormat="1" ht="15" customHeight="1">
      <c r="B51" s="266"/>
      <c r="C51" s="267"/>
      <c r="D51" s="394" t="s">
        <v>783</v>
      </c>
      <c r="E51" s="394"/>
      <c r="F51" s="394"/>
      <c r="G51" s="394"/>
      <c r="H51" s="394"/>
      <c r="I51" s="394"/>
      <c r="J51" s="394"/>
      <c r="K51" s="263"/>
    </row>
    <row r="52" spans="2:11" s="1" customFormat="1" ht="25.5" customHeight="1">
      <c r="B52" s="262"/>
      <c r="C52" s="395" t="s">
        <v>784</v>
      </c>
      <c r="D52" s="395"/>
      <c r="E52" s="395"/>
      <c r="F52" s="395"/>
      <c r="G52" s="395"/>
      <c r="H52" s="395"/>
      <c r="I52" s="395"/>
      <c r="J52" s="395"/>
      <c r="K52" s="263"/>
    </row>
    <row r="53" spans="2:11" s="1" customFormat="1" ht="5.25" customHeight="1">
      <c r="B53" s="262"/>
      <c r="C53" s="264"/>
      <c r="D53" s="264"/>
      <c r="E53" s="264"/>
      <c r="F53" s="264"/>
      <c r="G53" s="264"/>
      <c r="H53" s="264"/>
      <c r="I53" s="264"/>
      <c r="J53" s="264"/>
      <c r="K53" s="263"/>
    </row>
    <row r="54" spans="2:11" s="1" customFormat="1" ht="15" customHeight="1">
      <c r="B54" s="262"/>
      <c r="C54" s="394" t="s">
        <v>785</v>
      </c>
      <c r="D54" s="394"/>
      <c r="E54" s="394"/>
      <c r="F54" s="394"/>
      <c r="G54" s="394"/>
      <c r="H54" s="394"/>
      <c r="I54" s="394"/>
      <c r="J54" s="394"/>
      <c r="K54" s="263"/>
    </row>
    <row r="55" spans="2:11" s="1" customFormat="1" ht="15" customHeight="1">
      <c r="B55" s="262"/>
      <c r="C55" s="394" t="s">
        <v>786</v>
      </c>
      <c r="D55" s="394"/>
      <c r="E55" s="394"/>
      <c r="F55" s="394"/>
      <c r="G55" s="394"/>
      <c r="H55" s="394"/>
      <c r="I55" s="394"/>
      <c r="J55" s="394"/>
      <c r="K55" s="263"/>
    </row>
    <row r="56" spans="2:11" s="1" customFormat="1" ht="12.75" customHeight="1">
      <c r="B56" s="262"/>
      <c r="C56" s="265"/>
      <c r="D56" s="265"/>
      <c r="E56" s="265"/>
      <c r="F56" s="265"/>
      <c r="G56" s="265"/>
      <c r="H56" s="265"/>
      <c r="I56" s="265"/>
      <c r="J56" s="265"/>
      <c r="K56" s="263"/>
    </row>
    <row r="57" spans="2:11" s="1" customFormat="1" ht="15" customHeight="1">
      <c r="B57" s="262"/>
      <c r="C57" s="394" t="s">
        <v>787</v>
      </c>
      <c r="D57" s="394"/>
      <c r="E57" s="394"/>
      <c r="F57" s="394"/>
      <c r="G57" s="394"/>
      <c r="H57" s="394"/>
      <c r="I57" s="394"/>
      <c r="J57" s="394"/>
      <c r="K57" s="263"/>
    </row>
    <row r="58" spans="2:11" s="1" customFormat="1" ht="15" customHeight="1">
      <c r="B58" s="262"/>
      <c r="C58" s="267"/>
      <c r="D58" s="394" t="s">
        <v>788</v>
      </c>
      <c r="E58" s="394"/>
      <c r="F58" s="394"/>
      <c r="G58" s="394"/>
      <c r="H58" s="394"/>
      <c r="I58" s="394"/>
      <c r="J58" s="394"/>
      <c r="K58" s="263"/>
    </row>
    <row r="59" spans="2:11" s="1" customFormat="1" ht="15" customHeight="1">
      <c r="B59" s="262"/>
      <c r="C59" s="267"/>
      <c r="D59" s="394" t="s">
        <v>789</v>
      </c>
      <c r="E59" s="394"/>
      <c r="F59" s="394"/>
      <c r="G59" s="394"/>
      <c r="H59" s="394"/>
      <c r="I59" s="394"/>
      <c r="J59" s="394"/>
      <c r="K59" s="263"/>
    </row>
    <row r="60" spans="2:11" s="1" customFormat="1" ht="15" customHeight="1">
      <c r="B60" s="262"/>
      <c r="C60" s="267"/>
      <c r="D60" s="394" t="s">
        <v>790</v>
      </c>
      <c r="E60" s="394"/>
      <c r="F60" s="394"/>
      <c r="G60" s="394"/>
      <c r="H60" s="394"/>
      <c r="I60" s="394"/>
      <c r="J60" s="394"/>
      <c r="K60" s="263"/>
    </row>
    <row r="61" spans="2:11" s="1" customFormat="1" ht="15" customHeight="1">
      <c r="B61" s="262"/>
      <c r="C61" s="267"/>
      <c r="D61" s="394" t="s">
        <v>791</v>
      </c>
      <c r="E61" s="394"/>
      <c r="F61" s="394"/>
      <c r="G61" s="394"/>
      <c r="H61" s="394"/>
      <c r="I61" s="394"/>
      <c r="J61" s="394"/>
      <c r="K61" s="263"/>
    </row>
    <row r="62" spans="2:11" s="1" customFormat="1" ht="15" customHeight="1">
      <c r="B62" s="262"/>
      <c r="C62" s="267"/>
      <c r="D62" s="397" t="s">
        <v>792</v>
      </c>
      <c r="E62" s="397"/>
      <c r="F62" s="397"/>
      <c r="G62" s="397"/>
      <c r="H62" s="397"/>
      <c r="I62" s="397"/>
      <c r="J62" s="397"/>
      <c r="K62" s="263"/>
    </row>
    <row r="63" spans="2:11" s="1" customFormat="1" ht="15" customHeight="1">
      <c r="B63" s="262"/>
      <c r="C63" s="267"/>
      <c r="D63" s="394" t="s">
        <v>793</v>
      </c>
      <c r="E63" s="394"/>
      <c r="F63" s="394"/>
      <c r="G63" s="394"/>
      <c r="H63" s="394"/>
      <c r="I63" s="394"/>
      <c r="J63" s="394"/>
      <c r="K63" s="263"/>
    </row>
    <row r="64" spans="2:11" s="1" customFormat="1" ht="12.75" customHeight="1">
      <c r="B64" s="262"/>
      <c r="C64" s="267"/>
      <c r="D64" s="267"/>
      <c r="E64" s="270"/>
      <c r="F64" s="267"/>
      <c r="G64" s="267"/>
      <c r="H64" s="267"/>
      <c r="I64" s="267"/>
      <c r="J64" s="267"/>
      <c r="K64" s="263"/>
    </row>
    <row r="65" spans="2:11" s="1" customFormat="1" ht="15" customHeight="1">
      <c r="B65" s="262"/>
      <c r="C65" s="267"/>
      <c r="D65" s="394" t="s">
        <v>794</v>
      </c>
      <c r="E65" s="394"/>
      <c r="F65" s="394"/>
      <c r="G65" s="394"/>
      <c r="H65" s="394"/>
      <c r="I65" s="394"/>
      <c r="J65" s="394"/>
      <c r="K65" s="263"/>
    </row>
    <row r="66" spans="2:11" s="1" customFormat="1" ht="15" customHeight="1">
      <c r="B66" s="262"/>
      <c r="C66" s="267"/>
      <c r="D66" s="397" t="s">
        <v>795</v>
      </c>
      <c r="E66" s="397"/>
      <c r="F66" s="397"/>
      <c r="G66" s="397"/>
      <c r="H66" s="397"/>
      <c r="I66" s="397"/>
      <c r="J66" s="397"/>
      <c r="K66" s="263"/>
    </row>
    <row r="67" spans="2:11" s="1" customFormat="1" ht="15" customHeight="1">
      <c r="B67" s="262"/>
      <c r="C67" s="267"/>
      <c r="D67" s="394" t="s">
        <v>796</v>
      </c>
      <c r="E67" s="394"/>
      <c r="F67" s="394"/>
      <c r="G67" s="394"/>
      <c r="H67" s="394"/>
      <c r="I67" s="394"/>
      <c r="J67" s="394"/>
      <c r="K67" s="263"/>
    </row>
    <row r="68" spans="2:11" s="1" customFormat="1" ht="15" customHeight="1">
      <c r="B68" s="262"/>
      <c r="C68" s="267"/>
      <c r="D68" s="394" t="s">
        <v>797</v>
      </c>
      <c r="E68" s="394"/>
      <c r="F68" s="394"/>
      <c r="G68" s="394"/>
      <c r="H68" s="394"/>
      <c r="I68" s="394"/>
      <c r="J68" s="394"/>
      <c r="K68" s="263"/>
    </row>
    <row r="69" spans="2:11" s="1" customFormat="1" ht="15" customHeight="1">
      <c r="B69" s="262"/>
      <c r="C69" s="267"/>
      <c r="D69" s="394" t="s">
        <v>798</v>
      </c>
      <c r="E69" s="394"/>
      <c r="F69" s="394"/>
      <c r="G69" s="394"/>
      <c r="H69" s="394"/>
      <c r="I69" s="394"/>
      <c r="J69" s="394"/>
      <c r="K69" s="263"/>
    </row>
    <row r="70" spans="2:11" s="1" customFormat="1" ht="15" customHeight="1">
      <c r="B70" s="262"/>
      <c r="C70" s="267"/>
      <c r="D70" s="394" t="s">
        <v>799</v>
      </c>
      <c r="E70" s="394"/>
      <c r="F70" s="394"/>
      <c r="G70" s="394"/>
      <c r="H70" s="394"/>
      <c r="I70" s="394"/>
      <c r="J70" s="394"/>
      <c r="K70" s="263"/>
    </row>
    <row r="71" spans="2:1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pans="2:11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pans="2:11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pans="2:11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pans="2:11" s="1" customFormat="1" ht="45" customHeight="1">
      <c r="B75" s="279"/>
      <c r="C75" s="398" t="s">
        <v>800</v>
      </c>
      <c r="D75" s="398"/>
      <c r="E75" s="398"/>
      <c r="F75" s="398"/>
      <c r="G75" s="398"/>
      <c r="H75" s="398"/>
      <c r="I75" s="398"/>
      <c r="J75" s="398"/>
      <c r="K75" s="280"/>
    </row>
    <row r="76" spans="2:11" s="1" customFormat="1" ht="17.25" customHeight="1">
      <c r="B76" s="279"/>
      <c r="C76" s="281" t="s">
        <v>801</v>
      </c>
      <c r="D76" s="281"/>
      <c r="E76" s="281"/>
      <c r="F76" s="281" t="s">
        <v>802</v>
      </c>
      <c r="G76" s="282"/>
      <c r="H76" s="281" t="s">
        <v>54</v>
      </c>
      <c r="I76" s="281" t="s">
        <v>57</v>
      </c>
      <c r="J76" s="281" t="s">
        <v>803</v>
      </c>
      <c r="K76" s="280"/>
    </row>
    <row r="77" spans="2:11" s="1" customFormat="1" ht="17.25" customHeight="1">
      <c r="B77" s="279"/>
      <c r="C77" s="283" t="s">
        <v>804</v>
      </c>
      <c r="D77" s="283"/>
      <c r="E77" s="283"/>
      <c r="F77" s="284" t="s">
        <v>805</v>
      </c>
      <c r="G77" s="285"/>
      <c r="H77" s="283"/>
      <c r="I77" s="283"/>
      <c r="J77" s="283" t="s">
        <v>806</v>
      </c>
      <c r="K77" s="280"/>
    </row>
    <row r="78" spans="2:11" s="1" customFormat="1" ht="5.25" customHeight="1">
      <c r="B78" s="279"/>
      <c r="C78" s="286"/>
      <c r="D78" s="286"/>
      <c r="E78" s="286"/>
      <c r="F78" s="286"/>
      <c r="G78" s="287"/>
      <c r="H78" s="286"/>
      <c r="I78" s="286"/>
      <c r="J78" s="286"/>
      <c r="K78" s="280"/>
    </row>
    <row r="79" spans="2:11" s="1" customFormat="1" ht="15" customHeight="1">
      <c r="B79" s="279"/>
      <c r="C79" s="268" t="s">
        <v>53</v>
      </c>
      <c r="D79" s="288"/>
      <c r="E79" s="288"/>
      <c r="F79" s="289" t="s">
        <v>807</v>
      </c>
      <c r="G79" s="290"/>
      <c r="H79" s="268" t="s">
        <v>808</v>
      </c>
      <c r="I79" s="268" t="s">
        <v>809</v>
      </c>
      <c r="J79" s="268">
        <v>20</v>
      </c>
      <c r="K79" s="280"/>
    </row>
    <row r="80" spans="2:11" s="1" customFormat="1" ht="15" customHeight="1">
      <c r="B80" s="279"/>
      <c r="C80" s="268" t="s">
        <v>810</v>
      </c>
      <c r="D80" s="268"/>
      <c r="E80" s="268"/>
      <c r="F80" s="289" t="s">
        <v>807</v>
      </c>
      <c r="G80" s="290"/>
      <c r="H80" s="268" t="s">
        <v>811</v>
      </c>
      <c r="I80" s="268" t="s">
        <v>809</v>
      </c>
      <c r="J80" s="268">
        <v>120</v>
      </c>
      <c r="K80" s="280"/>
    </row>
    <row r="81" spans="2:11" s="1" customFormat="1" ht="15" customHeight="1">
      <c r="B81" s="291"/>
      <c r="C81" s="268" t="s">
        <v>812</v>
      </c>
      <c r="D81" s="268"/>
      <c r="E81" s="268"/>
      <c r="F81" s="289" t="s">
        <v>813</v>
      </c>
      <c r="G81" s="290"/>
      <c r="H81" s="268" t="s">
        <v>814</v>
      </c>
      <c r="I81" s="268" t="s">
        <v>809</v>
      </c>
      <c r="J81" s="268">
        <v>50</v>
      </c>
      <c r="K81" s="280"/>
    </row>
    <row r="82" spans="2:11" s="1" customFormat="1" ht="15" customHeight="1">
      <c r="B82" s="291"/>
      <c r="C82" s="268" t="s">
        <v>815</v>
      </c>
      <c r="D82" s="268"/>
      <c r="E82" s="268"/>
      <c r="F82" s="289" t="s">
        <v>807</v>
      </c>
      <c r="G82" s="290"/>
      <c r="H82" s="268" t="s">
        <v>816</v>
      </c>
      <c r="I82" s="268" t="s">
        <v>817</v>
      </c>
      <c r="J82" s="268"/>
      <c r="K82" s="280"/>
    </row>
    <row r="83" spans="2:11" s="1" customFormat="1" ht="15" customHeight="1">
      <c r="B83" s="291"/>
      <c r="C83" s="292" t="s">
        <v>818</v>
      </c>
      <c r="D83" s="292"/>
      <c r="E83" s="292"/>
      <c r="F83" s="293" t="s">
        <v>813</v>
      </c>
      <c r="G83" s="292"/>
      <c r="H83" s="292" t="s">
        <v>819</v>
      </c>
      <c r="I83" s="292" t="s">
        <v>809</v>
      </c>
      <c r="J83" s="292">
        <v>15</v>
      </c>
      <c r="K83" s="280"/>
    </row>
    <row r="84" spans="2:11" s="1" customFormat="1" ht="15" customHeight="1">
      <c r="B84" s="291"/>
      <c r="C84" s="292" t="s">
        <v>820</v>
      </c>
      <c r="D84" s="292"/>
      <c r="E84" s="292"/>
      <c r="F84" s="293" t="s">
        <v>813</v>
      </c>
      <c r="G84" s="292"/>
      <c r="H84" s="292" t="s">
        <v>821</v>
      </c>
      <c r="I84" s="292" t="s">
        <v>809</v>
      </c>
      <c r="J84" s="292">
        <v>15</v>
      </c>
      <c r="K84" s="280"/>
    </row>
    <row r="85" spans="2:11" s="1" customFormat="1" ht="15" customHeight="1">
      <c r="B85" s="291"/>
      <c r="C85" s="292" t="s">
        <v>822</v>
      </c>
      <c r="D85" s="292"/>
      <c r="E85" s="292"/>
      <c r="F85" s="293" t="s">
        <v>813</v>
      </c>
      <c r="G85" s="292"/>
      <c r="H85" s="292" t="s">
        <v>823</v>
      </c>
      <c r="I85" s="292" t="s">
        <v>809</v>
      </c>
      <c r="J85" s="292">
        <v>20</v>
      </c>
      <c r="K85" s="280"/>
    </row>
    <row r="86" spans="2:11" s="1" customFormat="1" ht="15" customHeight="1">
      <c r="B86" s="291"/>
      <c r="C86" s="292" t="s">
        <v>824</v>
      </c>
      <c r="D86" s="292"/>
      <c r="E86" s="292"/>
      <c r="F86" s="293" t="s">
        <v>813</v>
      </c>
      <c r="G86" s="292"/>
      <c r="H86" s="292" t="s">
        <v>825</v>
      </c>
      <c r="I86" s="292" t="s">
        <v>809</v>
      </c>
      <c r="J86" s="292">
        <v>20</v>
      </c>
      <c r="K86" s="280"/>
    </row>
    <row r="87" spans="2:11" s="1" customFormat="1" ht="15" customHeight="1">
      <c r="B87" s="291"/>
      <c r="C87" s="268" t="s">
        <v>826</v>
      </c>
      <c r="D87" s="268"/>
      <c r="E87" s="268"/>
      <c r="F87" s="289" t="s">
        <v>813</v>
      </c>
      <c r="G87" s="290"/>
      <c r="H87" s="268" t="s">
        <v>827</v>
      </c>
      <c r="I87" s="268" t="s">
        <v>809</v>
      </c>
      <c r="J87" s="268">
        <v>50</v>
      </c>
      <c r="K87" s="280"/>
    </row>
    <row r="88" spans="2:11" s="1" customFormat="1" ht="15" customHeight="1">
      <c r="B88" s="291"/>
      <c r="C88" s="268" t="s">
        <v>828</v>
      </c>
      <c r="D88" s="268"/>
      <c r="E88" s="268"/>
      <c r="F88" s="289" t="s">
        <v>813</v>
      </c>
      <c r="G88" s="290"/>
      <c r="H88" s="268" t="s">
        <v>829</v>
      </c>
      <c r="I88" s="268" t="s">
        <v>809</v>
      </c>
      <c r="J88" s="268">
        <v>20</v>
      </c>
      <c r="K88" s="280"/>
    </row>
    <row r="89" spans="2:11" s="1" customFormat="1" ht="15" customHeight="1">
      <c r="B89" s="291"/>
      <c r="C89" s="268" t="s">
        <v>830</v>
      </c>
      <c r="D89" s="268"/>
      <c r="E89" s="268"/>
      <c r="F89" s="289" t="s">
        <v>813</v>
      </c>
      <c r="G89" s="290"/>
      <c r="H89" s="268" t="s">
        <v>831</v>
      </c>
      <c r="I89" s="268" t="s">
        <v>809</v>
      </c>
      <c r="J89" s="268">
        <v>20</v>
      </c>
      <c r="K89" s="280"/>
    </row>
    <row r="90" spans="2:11" s="1" customFormat="1" ht="15" customHeight="1">
      <c r="B90" s="291"/>
      <c r="C90" s="268" t="s">
        <v>832</v>
      </c>
      <c r="D90" s="268"/>
      <c r="E90" s="268"/>
      <c r="F90" s="289" t="s">
        <v>813</v>
      </c>
      <c r="G90" s="290"/>
      <c r="H90" s="268" t="s">
        <v>833</v>
      </c>
      <c r="I90" s="268" t="s">
        <v>809</v>
      </c>
      <c r="J90" s="268">
        <v>50</v>
      </c>
      <c r="K90" s="280"/>
    </row>
    <row r="91" spans="2:11" s="1" customFormat="1" ht="15" customHeight="1">
      <c r="B91" s="291"/>
      <c r="C91" s="268" t="s">
        <v>834</v>
      </c>
      <c r="D91" s="268"/>
      <c r="E91" s="268"/>
      <c r="F91" s="289" t="s">
        <v>813</v>
      </c>
      <c r="G91" s="290"/>
      <c r="H91" s="268" t="s">
        <v>834</v>
      </c>
      <c r="I91" s="268" t="s">
        <v>809</v>
      </c>
      <c r="J91" s="268">
        <v>50</v>
      </c>
      <c r="K91" s="280"/>
    </row>
    <row r="92" spans="2:11" s="1" customFormat="1" ht="15" customHeight="1">
      <c r="B92" s="291"/>
      <c r="C92" s="268" t="s">
        <v>835</v>
      </c>
      <c r="D92" s="268"/>
      <c r="E92" s="268"/>
      <c r="F92" s="289" t="s">
        <v>813</v>
      </c>
      <c r="G92" s="290"/>
      <c r="H92" s="268" t="s">
        <v>836</v>
      </c>
      <c r="I92" s="268" t="s">
        <v>809</v>
      </c>
      <c r="J92" s="268">
        <v>255</v>
      </c>
      <c r="K92" s="280"/>
    </row>
    <row r="93" spans="2:11" s="1" customFormat="1" ht="15" customHeight="1">
      <c r="B93" s="291"/>
      <c r="C93" s="268" t="s">
        <v>837</v>
      </c>
      <c r="D93" s="268"/>
      <c r="E93" s="268"/>
      <c r="F93" s="289" t="s">
        <v>807</v>
      </c>
      <c r="G93" s="290"/>
      <c r="H93" s="268" t="s">
        <v>838</v>
      </c>
      <c r="I93" s="268" t="s">
        <v>839</v>
      </c>
      <c r="J93" s="268"/>
      <c r="K93" s="280"/>
    </row>
    <row r="94" spans="2:11" s="1" customFormat="1" ht="15" customHeight="1">
      <c r="B94" s="291"/>
      <c r="C94" s="268" t="s">
        <v>840</v>
      </c>
      <c r="D94" s="268"/>
      <c r="E94" s="268"/>
      <c r="F94" s="289" t="s">
        <v>807</v>
      </c>
      <c r="G94" s="290"/>
      <c r="H94" s="268" t="s">
        <v>841</v>
      </c>
      <c r="I94" s="268" t="s">
        <v>842</v>
      </c>
      <c r="J94" s="268"/>
      <c r="K94" s="280"/>
    </row>
    <row r="95" spans="2:11" s="1" customFormat="1" ht="15" customHeight="1">
      <c r="B95" s="291"/>
      <c r="C95" s="268" t="s">
        <v>843</v>
      </c>
      <c r="D95" s="268"/>
      <c r="E95" s="268"/>
      <c r="F95" s="289" t="s">
        <v>807</v>
      </c>
      <c r="G95" s="290"/>
      <c r="H95" s="268" t="s">
        <v>843</v>
      </c>
      <c r="I95" s="268" t="s">
        <v>842</v>
      </c>
      <c r="J95" s="268"/>
      <c r="K95" s="280"/>
    </row>
    <row r="96" spans="2:11" s="1" customFormat="1" ht="15" customHeight="1">
      <c r="B96" s="291"/>
      <c r="C96" s="268" t="s">
        <v>38</v>
      </c>
      <c r="D96" s="268"/>
      <c r="E96" s="268"/>
      <c r="F96" s="289" t="s">
        <v>807</v>
      </c>
      <c r="G96" s="290"/>
      <c r="H96" s="268" t="s">
        <v>844</v>
      </c>
      <c r="I96" s="268" t="s">
        <v>842</v>
      </c>
      <c r="J96" s="268"/>
      <c r="K96" s="280"/>
    </row>
    <row r="97" spans="2:11" s="1" customFormat="1" ht="15" customHeight="1">
      <c r="B97" s="291"/>
      <c r="C97" s="268" t="s">
        <v>48</v>
      </c>
      <c r="D97" s="268"/>
      <c r="E97" s="268"/>
      <c r="F97" s="289" t="s">
        <v>807</v>
      </c>
      <c r="G97" s="290"/>
      <c r="H97" s="268" t="s">
        <v>845</v>
      </c>
      <c r="I97" s="268" t="s">
        <v>842</v>
      </c>
      <c r="J97" s="268"/>
      <c r="K97" s="280"/>
    </row>
    <row r="98" spans="2:11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pans="2:11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pans="2:11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pans="2:1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pans="2:11" s="1" customFormat="1" ht="45" customHeight="1">
      <c r="B102" s="279"/>
      <c r="C102" s="398" t="s">
        <v>846</v>
      </c>
      <c r="D102" s="398"/>
      <c r="E102" s="398"/>
      <c r="F102" s="398"/>
      <c r="G102" s="398"/>
      <c r="H102" s="398"/>
      <c r="I102" s="398"/>
      <c r="J102" s="398"/>
      <c r="K102" s="280"/>
    </row>
    <row r="103" spans="2:11" s="1" customFormat="1" ht="17.25" customHeight="1">
      <c r="B103" s="279"/>
      <c r="C103" s="281" t="s">
        <v>801</v>
      </c>
      <c r="D103" s="281"/>
      <c r="E103" s="281"/>
      <c r="F103" s="281" t="s">
        <v>802</v>
      </c>
      <c r="G103" s="282"/>
      <c r="H103" s="281" t="s">
        <v>54</v>
      </c>
      <c r="I103" s="281" t="s">
        <v>57</v>
      </c>
      <c r="J103" s="281" t="s">
        <v>803</v>
      </c>
      <c r="K103" s="280"/>
    </row>
    <row r="104" spans="2:11" s="1" customFormat="1" ht="17.25" customHeight="1">
      <c r="B104" s="279"/>
      <c r="C104" s="283" t="s">
        <v>804</v>
      </c>
      <c r="D104" s="283"/>
      <c r="E104" s="283"/>
      <c r="F104" s="284" t="s">
        <v>805</v>
      </c>
      <c r="G104" s="285"/>
      <c r="H104" s="283"/>
      <c r="I104" s="283"/>
      <c r="J104" s="283" t="s">
        <v>806</v>
      </c>
      <c r="K104" s="280"/>
    </row>
    <row r="105" spans="2:11" s="1" customFormat="1" ht="5.25" customHeight="1">
      <c r="B105" s="279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pans="2:11" s="1" customFormat="1" ht="15" customHeight="1">
      <c r="B106" s="279"/>
      <c r="C106" s="268" t="s">
        <v>53</v>
      </c>
      <c r="D106" s="288"/>
      <c r="E106" s="288"/>
      <c r="F106" s="289" t="s">
        <v>807</v>
      </c>
      <c r="G106" s="268"/>
      <c r="H106" s="268" t="s">
        <v>847</v>
      </c>
      <c r="I106" s="268" t="s">
        <v>809</v>
      </c>
      <c r="J106" s="268">
        <v>20</v>
      </c>
      <c r="K106" s="280"/>
    </row>
    <row r="107" spans="2:11" s="1" customFormat="1" ht="15" customHeight="1">
      <c r="B107" s="279"/>
      <c r="C107" s="268" t="s">
        <v>810</v>
      </c>
      <c r="D107" s="268"/>
      <c r="E107" s="268"/>
      <c r="F107" s="289" t="s">
        <v>807</v>
      </c>
      <c r="G107" s="268"/>
      <c r="H107" s="268" t="s">
        <v>847</v>
      </c>
      <c r="I107" s="268" t="s">
        <v>809</v>
      </c>
      <c r="J107" s="268">
        <v>120</v>
      </c>
      <c r="K107" s="280"/>
    </row>
    <row r="108" spans="2:11" s="1" customFormat="1" ht="15" customHeight="1">
      <c r="B108" s="291"/>
      <c r="C108" s="268" t="s">
        <v>812</v>
      </c>
      <c r="D108" s="268"/>
      <c r="E108" s="268"/>
      <c r="F108" s="289" t="s">
        <v>813</v>
      </c>
      <c r="G108" s="268"/>
      <c r="H108" s="268" t="s">
        <v>847</v>
      </c>
      <c r="I108" s="268" t="s">
        <v>809</v>
      </c>
      <c r="J108" s="268">
        <v>50</v>
      </c>
      <c r="K108" s="280"/>
    </row>
    <row r="109" spans="2:11" s="1" customFormat="1" ht="15" customHeight="1">
      <c r="B109" s="291"/>
      <c r="C109" s="268" t="s">
        <v>815</v>
      </c>
      <c r="D109" s="268"/>
      <c r="E109" s="268"/>
      <c r="F109" s="289" t="s">
        <v>807</v>
      </c>
      <c r="G109" s="268"/>
      <c r="H109" s="268" t="s">
        <v>847</v>
      </c>
      <c r="I109" s="268" t="s">
        <v>817</v>
      </c>
      <c r="J109" s="268"/>
      <c r="K109" s="280"/>
    </row>
    <row r="110" spans="2:11" s="1" customFormat="1" ht="15" customHeight="1">
      <c r="B110" s="291"/>
      <c r="C110" s="268" t="s">
        <v>826</v>
      </c>
      <c r="D110" s="268"/>
      <c r="E110" s="268"/>
      <c r="F110" s="289" t="s">
        <v>813</v>
      </c>
      <c r="G110" s="268"/>
      <c r="H110" s="268" t="s">
        <v>847</v>
      </c>
      <c r="I110" s="268" t="s">
        <v>809</v>
      </c>
      <c r="J110" s="268">
        <v>50</v>
      </c>
      <c r="K110" s="280"/>
    </row>
    <row r="111" spans="2:11" s="1" customFormat="1" ht="15" customHeight="1">
      <c r="B111" s="291"/>
      <c r="C111" s="268" t="s">
        <v>834</v>
      </c>
      <c r="D111" s="268"/>
      <c r="E111" s="268"/>
      <c r="F111" s="289" t="s">
        <v>813</v>
      </c>
      <c r="G111" s="268"/>
      <c r="H111" s="268" t="s">
        <v>847</v>
      </c>
      <c r="I111" s="268" t="s">
        <v>809</v>
      </c>
      <c r="J111" s="268">
        <v>50</v>
      </c>
      <c r="K111" s="280"/>
    </row>
    <row r="112" spans="2:11" s="1" customFormat="1" ht="15" customHeight="1">
      <c r="B112" s="291"/>
      <c r="C112" s="268" t="s">
        <v>832</v>
      </c>
      <c r="D112" s="268"/>
      <c r="E112" s="268"/>
      <c r="F112" s="289" t="s">
        <v>813</v>
      </c>
      <c r="G112" s="268"/>
      <c r="H112" s="268" t="s">
        <v>847</v>
      </c>
      <c r="I112" s="268" t="s">
        <v>809</v>
      </c>
      <c r="J112" s="268">
        <v>50</v>
      </c>
      <c r="K112" s="280"/>
    </row>
    <row r="113" spans="2:11" s="1" customFormat="1" ht="15" customHeight="1">
      <c r="B113" s="291"/>
      <c r="C113" s="268" t="s">
        <v>53</v>
      </c>
      <c r="D113" s="268"/>
      <c r="E113" s="268"/>
      <c r="F113" s="289" t="s">
        <v>807</v>
      </c>
      <c r="G113" s="268"/>
      <c r="H113" s="268" t="s">
        <v>848</v>
      </c>
      <c r="I113" s="268" t="s">
        <v>809</v>
      </c>
      <c r="J113" s="268">
        <v>20</v>
      </c>
      <c r="K113" s="280"/>
    </row>
    <row r="114" spans="2:11" s="1" customFormat="1" ht="15" customHeight="1">
      <c r="B114" s="291"/>
      <c r="C114" s="268" t="s">
        <v>849</v>
      </c>
      <c r="D114" s="268"/>
      <c r="E114" s="268"/>
      <c r="F114" s="289" t="s">
        <v>807</v>
      </c>
      <c r="G114" s="268"/>
      <c r="H114" s="268" t="s">
        <v>850</v>
      </c>
      <c r="I114" s="268" t="s">
        <v>809</v>
      </c>
      <c r="J114" s="268">
        <v>120</v>
      </c>
      <c r="K114" s="280"/>
    </row>
    <row r="115" spans="2:11" s="1" customFormat="1" ht="15" customHeight="1">
      <c r="B115" s="291"/>
      <c r="C115" s="268" t="s">
        <v>38</v>
      </c>
      <c r="D115" s="268"/>
      <c r="E115" s="268"/>
      <c r="F115" s="289" t="s">
        <v>807</v>
      </c>
      <c r="G115" s="268"/>
      <c r="H115" s="268" t="s">
        <v>851</v>
      </c>
      <c r="I115" s="268" t="s">
        <v>842</v>
      </c>
      <c r="J115" s="268"/>
      <c r="K115" s="280"/>
    </row>
    <row r="116" spans="2:11" s="1" customFormat="1" ht="15" customHeight="1">
      <c r="B116" s="291"/>
      <c r="C116" s="268" t="s">
        <v>48</v>
      </c>
      <c r="D116" s="268"/>
      <c r="E116" s="268"/>
      <c r="F116" s="289" t="s">
        <v>807</v>
      </c>
      <c r="G116" s="268"/>
      <c r="H116" s="268" t="s">
        <v>852</v>
      </c>
      <c r="I116" s="268" t="s">
        <v>842</v>
      </c>
      <c r="J116" s="268"/>
      <c r="K116" s="280"/>
    </row>
    <row r="117" spans="2:11" s="1" customFormat="1" ht="15" customHeight="1">
      <c r="B117" s="291"/>
      <c r="C117" s="268" t="s">
        <v>57</v>
      </c>
      <c r="D117" s="268"/>
      <c r="E117" s="268"/>
      <c r="F117" s="289" t="s">
        <v>807</v>
      </c>
      <c r="G117" s="268"/>
      <c r="H117" s="268" t="s">
        <v>853</v>
      </c>
      <c r="I117" s="268" t="s">
        <v>854</v>
      </c>
      <c r="J117" s="268"/>
      <c r="K117" s="280"/>
    </row>
    <row r="118" spans="2:11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pans="2:11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pans="2:11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pans="2:1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pans="2:11" s="1" customFormat="1" ht="45" customHeight="1">
      <c r="B122" s="307"/>
      <c r="C122" s="396" t="s">
        <v>855</v>
      </c>
      <c r="D122" s="396"/>
      <c r="E122" s="396"/>
      <c r="F122" s="396"/>
      <c r="G122" s="396"/>
      <c r="H122" s="396"/>
      <c r="I122" s="396"/>
      <c r="J122" s="396"/>
      <c r="K122" s="308"/>
    </row>
    <row r="123" spans="2:11" s="1" customFormat="1" ht="17.25" customHeight="1">
      <c r="B123" s="309"/>
      <c r="C123" s="281" t="s">
        <v>801</v>
      </c>
      <c r="D123" s="281"/>
      <c r="E123" s="281"/>
      <c r="F123" s="281" t="s">
        <v>802</v>
      </c>
      <c r="G123" s="282"/>
      <c r="H123" s="281" t="s">
        <v>54</v>
      </c>
      <c r="I123" s="281" t="s">
        <v>57</v>
      </c>
      <c r="J123" s="281" t="s">
        <v>803</v>
      </c>
      <c r="K123" s="310"/>
    </row>
    <row r="124" spans="2:11" s="1" customFormat="1" ht="17.25" customHeight="1">
      <c r="B124" s="309"/>
      <c r="C124" s="283" t="s">
        <v>804</v>
      </c>
      <c r="D124" s="283"/>
      <c r="E124" s="283"/>
      <c r="F124" s="284" t="s">
        <v>805</v>
      </c>
      <c r="G124" s="285"/>
      <c r="H124" s="283"/>
      <c r="I124" s="283"/>
      <c r="J124" s="283" t="s">
        <v>806</v>
      </c>
      <c r="K124" s="310"/>
    </row>
    <row r="125" spans="2:11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pans="2:11" s="1" customFormat="1" ht="15" customHeight="1">
      <c r="B126" s="311"/>
      <c r="C126" s="268" t="s">
        <v>810</v>
      </c>
      <c r="D126" s="288"/>
      <c r="E126" s="288"/>
      <c r="F126" s="289" t="s">
        <v>807</v>
      </c>
      <c r="G126" s="268"/>
      <c r="H126" s="268" t="s">
        <v>847</v>
      </c>
      <c r="I126" s="268" t="s">
        <v>809</v>
      </c>
      <c r="J126" s="268">
        <v>120</v>
      </c>
      <c r="K126" s="314"/>
    </row>
    <row r="127" spans="2:11" s="1" customFormat="1" ht="15" customHeight="1">
      <c r="B127" s="311"/>
      <c r="C127" s="268" t="s">
        <v>856</v>
      </c>
      <c r="D127" s="268"/>
      <c r="E127" s="268"/>
      <c r="F127" s="289" t="s">
        <v>807</v>
      </c>
      <c r="G127" s="268"/>
      <c r="H127" s="268" t="s">
        <v>857</v>
      </c>
      <c r="I127" s="268" t="s">
        <v>809</v>
      </c>
      <c r="J127" s="268" t="s">
        <v>858</v>
      </c>
      <c r="K127" s="314"/>
    </row>
    <row r="128" spans="2:11" s="1" customFormat="1" ht="15" customHeight="1">
      <c r="B128" s="311"/>
      <c r="C128" s="268" t="s">
        <v>755</v>
      </c>
      <c r="D128" s="268"/>
      <c r="E128" s="268"/>
      <c r="F128" s="289" t="s">
        <v>807</v>
      </c>
      <c r="G128" s="268"/>
      <c r="H128" s="268" t="s">
        <v>859</v>
      </c>
      <c r="I128" s="268" t="s">
        <v>809</v>
      </c>
      <c r="J128" s="268" t="s">
        <v>858</v>
      </c>
      <c r="K128" s="314"/>
    </row>
    <row r="129" spans="2:11" s="1" customFormat="1" ht="15" customHeight="1">
      <c r="B129" s="311"/>
      <c r="C129" s="268" t="s">
        <v>818</v>
      </c>
      <c r="D129" s="268"/>
      <c r="E129" s="268"/>
      <c r="F129" s="289" t="s">
        <v>813</v>
      </c>
      <c r="G129" s="268"/>
      <c r="H129" s="268" t="s">
        <v>819</v>
      </c>
      <c r="I129" s="268" t="s">
        <v>809</v>
      </c>
      <c r="J129" s="268">
        <v>15</v>
      </c>
      <c r="K129" s="314"/>
    </row>
    <row r="130" spans="2:11" s="1" customFormat="1" ht="15" customHeight="1">
      <c r="B130" s="311"/>
      <c r="C130" s="292" t="s">
        <v>820</v>
      </c>
      <c r="D130" s="292"/>
      <c r="E130" s="292"/>
      <c r="F130" s="293" t="s">
        <v>813</v>
      </c>
      <c r="G130" s="292"/>
      <c r="H130" s="292" t="s">
        <v>821</v>
      </c>
      <c r="I130" s="292" t="s">
        <v>809</v>
      </c>
      <c r="J130" s="292">
        <v>15</v>
      </c>
      <c r="K130" s="314"/>
    </row>
    <row r="131" spans="2:11" s="1" customFormat="1" ht="15" customHeight="1">
      <c r="B131" s="311"/>
      <c r="C131" s="292" t="s">
        <v>822</v>
      </c>
      <c r="D131" s="292"/>
      <c r="E131" s="292"/>
      <c r="F131" s="293" t="s">
        <v>813</v>
      </c>
      <c r="G131" s="292"/>
      <c r="H131" s="292" t="s">
        <v>823</v>
      </c>
      <c r="I131" s="292" t="s">
        <v>809</v>
      </c>
      <c r="J131" s="292">
        <v>20</v>
      </c>
      <c r="K131" s="314"/>
    </row>
    <row r="132" spans="2:11" s="1" customFormat="1" ht="15" customHeight="1">
      <c r="B132" s="311"/>
      <c r="C132" s="292" t="s">
        <v>824</v>
      </c>
      <c r="D132" s="292"/>
      <c r="E132" s="292"/>
      <c r="F132" s="293" t="s">
        <v>813</v>
      </c>
      <c r="G132" s="292"/>
      <c r="H132" s="292" t="s">
        <v>825</v>
      </c>
      <c r="I132" s="292" t="s">
        <v>809</v>
      </c>
      <c r="J132" s="292">
        <v>20</v>
      </c>
      <c r="K132" s="314"/>
    </row>
    <row r="133" spans="2:11" s="1" customFormat="1" ht="15" customHeight="1">
      <c r="B133" s="311"/>
      <c r="C133" s="268" t="s">
        <v>812</v>
      </c>
      <c r="D133" s="268"/>
      <c r="E133" s="268"/>
      <c r="F133" s="289" t="s">
        <v>813</v>
      </c>
      <c r="G133" s="268"/>
      <c r="H133" s="268" t="s">
        <v>847</v>
      </c>
      <c r="I133" s="268" t="s">
        <v>809</v>
      </c>
      <c r="J133" s="268">
        <v>50</v>
      </c>
      <c r="K133" s="314"/>
    </row>
    <row r="134" spans="2:11" s="1" customFormat="1" ht="15" customHeight="1">
      <c r="B134" s="311"/>
      <c r="C134" s="268" t="s">
        <v>826</v>
      </c>
      <c r="D134" s="268"/>
      <c r="E134" s="268"/>
      <c r="F134" s="289" t="s">
        <v>813</v>
      </c>
      <c r="G134" s="268"/>
      <c r="H134" s="268" t="s">
        <v>847</v>
      </c>
      <c r="I134" s="268" t="s">
        <v>809</v>
      </c>
      <c r="J134" s="268">
        <v>50</v>
      </c>
      <c r="K134" s="314"/>
    </row>
    <row r="135" spans="2:11" s="1" customFormat="1" ht="15" customHeight="1">
      <c r="B135" s="311"/>
      <c r="C135" s="268" t="s">
        <v>832</v>
      </c>
      <c r="D135" s="268"/>
      <c r="E135" s="268"/>
      <c r="F135" s="289" t="s">
        <v>813</v>
      </c>
      <c r="G135" s="268"/>
      <c r="H135" s="268" t="s">
        <v>847</v>
      </c>
      <c r="I135" s="268" t="s">
        <v>809</v>
      </c>
      <c r="J135" s="268">
        <v>50</v>
      </c>
      <c r="K135" s="314"/>
    </row>
    <row r="136" spans="2:11" s="1" customFormat="1" ht="15" customHeight="1">
      <c r="B136" s="311"/>
      <c r="C136" s="268" t="s">
        <v>834</v>
      </c>
      <c r="D136" s="268"/>
      <c r="E136" s="268"/>
      <c r="F136" s="289" t="s">
        <v>813</v>
      </c>
      <c r="G136" s="268"/>
      <c r="H136" s="268" t="s">
        <v>847</v>
      </c>
      <c r="I136" s="268" t="s">
        <v>809</v>
      </c>
      <c r="J136" s="268">
        <v>50</v>
      </c>
      <c r="K136" s="314"/>
    </row>
    <row r="137" spans="2:11" s="1" customFormat="1" ht="15" customHeight="1">
      <c r="B137" s="311"/>
      <c r="C137" s="268" t="s">
        <v>835</v>
      </c>
      <c r="D137" s="268"/>
      <c r="E137" s="268"/>
      <c r="F137" s="289" t="s">
        <v>813</v>
      </c>
      <c r="G137" s="268"/>
      <c r="H137" s="268" t="s">
        <v>860</v>
      </c>
      <c r="I137" s="268" t="s">
        <v>809</v>
      </c>
      <c r="J137" s="268">
        <v>255</v>
      </c>
      <c r="K137" s="314"/>
    </row>
    <row r="138" spans="2:11" s="1" customFormat="1" ht="15" customHeight="1">
      <c r="B138" s="311"/>
      <c r="C138" s="268" t="s">
        <v>837</v>
      </c>
      <c r="D138" s="268"/>
      <c r="E138" s="268"/>
      <c r="F138" s="289" t="s">
        <v>807</v>
      </c>
      <c r="G138" s="268"/>
      <c r="H138" s="268" t="s">
        <v>861</v>
      </c>
      <c r="I138" s="268" t="s">
        <v>839</v>
      </c>
      <c r="J138" s="268"/>
      <c r="K138" s="314"/>
    </row>
    <row r="139" spans="2:11" s="1" customFormat="1" ht="15" customHeight="1">
      <c r="B139" s="311"/>
      <c r="C139" s="268" t="s">
        <v>840</v>
      </c>
      <c r="D139" s="268"/>
      <c r="E139" s="268"/>
      <c r="F139" s="289" t="s">
        <v>807</v>
      </c>
      <c r="G139" s="268"/>
      <c r="H139" s="268" t="s">
        <v>862</v>
      </c>
      <c r="I139" s="268" t="s">
        <v>842</v>
      </c>
      <c r="J139" s="268"/>
      <c r="K139" s="314"/>
    </row>
    <row r="140" spans="2:11" s="1" customFormat="1" ht="15" customHeight="1">
      <c r="B140" s="311"/>
      <c r="C140" s="268" t="s">
        <v>843</v>
      </c>
      <c r="D140" s="268"/>
      <c r="E140" s="268"/>
      <c r="F140" s="289" t="s">
        <v>807</v>
      </c>
      <c r="G140" s="268"/>
      <c r="H140" s="268" t="s">
        <v>843</v>
      </c>
      <c r="I140" s="268" t="s">
        <v>842</v>
      </c>
      <c r="J140" s="268"/>
      <c r="K140" s="314"/>
    </row>
    <row r="141" spans="2:11" s="1" customFormat="1" ht="15" customHeight="1">
      <c r="B141" s="311"/>
      <c r="C141" s="268" t="s">
        <v>38</v>
      </c>
      <c r="D141" s="268"/>
      <c r="E141" s="268"/>
      <c r="F141" s="289" t="s">
        <v>807</v>
      </c>
      <c r="G141" s="268"/>
      <c r="H141" s="268" t="s">
        <v>863</v>
      </c>
      <c r="I141" s="268" t="s">
        <v>842</v>
      </c>
      <c r="J141" s="268"/>
      <c r="K141" s="314"/>
    </row>
    <row r="142" spans="2:11" s="1" customFormat="1" ht="15" customHeight="1">
      <c r="B142" s="311"/>
      <c r="C142" s="268" t="s">
        <v>864</v>
      </c>
      <c r="D142" s="268"/>
      <c r="E142" s="268"/>
      <c r="F142" s="289" t="s">
        <v>807</v>
      </c>
      <c r="G142" s="268"/>
      <c r="H142" s="268" t="s">
        <v>865</v>
      </c>
      <c r="I142" s="268" t="s">
        <v>842</v>
      </c>
      <c r="J142" s="268"/>
      <c r="K142" s="314"/>
    </row>
    <row r="143" spans="2:11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pans="2:11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pans="2:11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pans="2:11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pans="2:11" s="1" customFormat="1" ht="45" customHeight="1">
      <c r="B147" s="279"/>
      <c r="C147" s="398" t="s">
        <v>866</v>
      </c>
      <c r="D147" s="398"/>
      <c r="E147" s="398"/>
      <c r="F147" s="398"/>
      <c r="G147" s="398"/>
      <c r="H147" s="398"/>
      <c r="I147" s="398"/>
      <c r="J147" s="398"/>
      <c r="K147" s="280"/>
    </row>
    <row r="148" spans="2:11" s="1" customFormat="1" ht="17.25" customHeight="1">
      <c r="B148" s="279"/>
      <c r="C148" s="281" t="s">
        <v>801</v>
      </c>
      <c r="D148" s="281"/>
      <c r="E148" s="281"/>
      <c r="F148" s="281" t="s">
        <v>802</v>
      </c>
      <c r="G148" s="282"/>
      <c r="H148" s="281" t="s">
        <v>54</v>
      </c>
      <c r="I148" s="281" t="s">
        <v>57</v>
      </c>
      <c r="J148" s="281" t="s">
        <v>803</v>
      </c>
      <c r="K148" s="280"/>
    </row>
    <row r="149" spans="2:11" s="1" customFormat="1" ht="17.25" customHeight="1">
      <c r="B149" s="279"/>
      <c r="C149" s="283" t="s">
        <v>804</v>
      </c>
      <c r="D149" s="283"/>
      <c r="E149" s="283"/>
      <c r="F149" s="284" t="s">
        <v>805</v>
      </c>
      <c r="G149" s="285"/>
      <c r="H149" s="283"/>
      <c r="I149" s="283"/>
      <c r="J149" s="283" t="s">
        <v>806</v>
      </c>
      <c r="K149" s="280"/>
    </row>
    <row r="150" spans="2:11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pans="2:11" s="1" customFormat="1" ht="15" customHeight="1">
      <c r="B151" s="291"/>
      <c r="C151" s="318" t="s">
        <v>810</v>
      </c>
      <c r="D151" s="268"/>
      <c r="E151" s="268"/>
      <c r="F151" s="319" t="s">
        <v>807</v>
      </c>
      <c r="G151" s="268"/>
      <c r="H151" s="318" t="s">
        <v>847</v>
      </c>
      <c r="I151" s="318" t="s">
        <v>809</v>
      </c>
      <c r="J151" s="318">
        <v>120</v>
      </c>
      <c r="K151" s="314"/>
    </row>
    <row r="152" spans="2:11" s="1" customFormat="1" ht="15" customHeight="1">
      <c r="B152" s="291"/>
      <c r="C152" s="318" t="s">
        <v>856</v>
      </c>
      <c r="D152" s="268"/>
      <c r="E152" s="268"/>
      <c r="F152" s="319" t="s">
        <v>807</v>
      </c>
      <c r="G152" s="268"/>
      <c r="H152" s="318" t="s">
        <v>867</v>
      </c>
      <c r="I152" s="318" t="s">
        <v>809</v>
      </c>
      <c r="J152" s="318" t="s">
        <v>858</v>
      </c>
      <c r="K152" s="314"/>
    </row>
    <row r="153" spans="2:11" s="1" customFormat="1" ht="15" customHeight="1">
      <c r="B153" s="291"/>
      <c r="C153" s="318" t="s">
        <v>755</v>
      </c>
      <c r="D153" s="268"/>
      <c r="E153" s="268"/>
      <c r="F153" s="319" t="s">
        <v>807</v>
      </c>
      <c r="G153" s="268"/>
      <c r="H153" s="318" t="s">
        <v>868</v>
      </c>
      <c r="I153" s="318" t="s">
        <v>809</v>
      </c>
      <c r="J153" s="318" t="s">
        <v>858</v>
      </c>
      <c r="K153" s="314"/>
    </row>
    <row r="154" spans="2:11" s="1" customFormat="1" ht="15" customHeight="1">
      <c r="B154" s="291"/>
      <c r="C154" s="318" t="s">
        <v>812</v>
      </c>
      <c r="D154" s="268"/>
      <c r="E154" s="268"/>
      <c r="F154" s="319" t="s">
        <v>813</v>
      </c>
      <c r="G154" s="268"/>
      <c r="H154" s="318" t="s">
        <v>847</v>
      </c>
      <c r="I154" s="318" t="s">
        <v>809</v>
      </c>
      <c r="J154" s="318">
        <v>50</v>
      </c>
      <c r="K154" s="314"/>
    </row>
    <row r="155" spans="2:11" s="1" customFormat="1" ht="15" customHeight="1">
      <c r="B155" s="291"/>
      <c r="C155" s="318" t="s">
        <v>815</v>
      </c>
      <c r="D155" s="268"/>
      <c r="E155" s="268"/>
      <c r="F155" s="319" t="s">
        <v>807</v>
      </c>
      <c r="G155" s="268"/>
      <c r="H155" s="318" t="s">
        <v>847</v>
      </c>
      <c r="I155" s="318" t="s">
        <v>817</v>
      </c>
      <c r="J155" s="318"/>
      <c r="K155" s="314"/>
    </row>
    <row r="156" spans="2:11" s="1" customFormat="1" ht="15" customHeight="1">
      <c r="B156" s="291"/>
      <c r="C156" s="318" t="s">
        <v>826</v>
      </c>
      <c r="D156" s="268"/>
      <c r="E156" s="268"/>
      <c r="F156" s="319" t="s">
        <v>813</v>
      </c>
      <c r="G156" s="268"/>
      <c r="H156" s="318" t="s">
        <v>847</v>
      </c>
      <c r="I156" s="318" t="s">
        <v>809</v>
      </c>
      <c r="J156" s="318">
        <v>50</v>
      </c>
      <c r="K156" s="314"/>
    </row>
    <row r="157" spans="2:11" s="1" customFormat="1" ht="15" customHeight="1">
      <c r="B157" s="291"/>
      <c r="C157" s="318" t="s">
        <v>834</v>
      </c>
      <c r="D157" s="268"/>
      <c r="E157" s="268"/>
      <c r="F157" s="319" t="s">
        <v>813</v>
      </c>
      <c r="G157" s="268"/>
      <c r="H157" s="318" t="s">
        <v>847</v>
      </c>
      <c r="I157" s="318" t="s">
        <v>809</v>
      </c>
      <c r="J157" s="318">
        <v>50</v>
      </c>
      <c r="K157" s="314"/>
    </row>
    <row r="158" spans="2:11" s="1" customFormat="1" ht="15" customHeight="1">
      <c r="B158" s="291"/>
      <c r="C158" s="318" t="s">
        <v>832</v>
      </c>
      <c r="D158" s="268"/>
      <c r="E158" s="268"/>
      <c r="F158" s="319" t="s">
        <v>813</v>
      </c>
      <c r="G158" s="268"/>
      <c r="H158" s="318" t="s">
        <v>847</v>
      </c>
      <c r="I158" s="318" t="s">
        <v>809</v>
      </c>
      <c r="J158" s="318">
        <v>50</v>
      </c>
      <c r="K158" s="314"/>
    </row>
    <row r="159" spans="2:11" s="1" customFormat="1" ht="15" customHeight="1">
      <c r="B159" s="291"/>
      <c r="C159" s="318" t="s">
        <v>121</v>
      </c>
      <c r="D159" s="268"/>
      <c r="E159" s="268"/>
      <c r="F159" s="319" t="s">
        <v>807</v>
      </c>
      <c r="G159" s="268"/>
      <c r="H159" s="318" t="s">
        <v>869</v>
      </c>
      <c r="I159" s="318" t="s">
        <v>809</v>
      </c>
      <c r="J159" s="318" t="s">
        <v>870</v>
      </c>
      <c r="K159" s="314"/>
    </row>
    <row r="160" spans="2:11" s="1" customFormat="1" ht="15" customHeight="1">
      <c r="B160" s="291"/>
      <c r="C160" s="318" t="s">
        <v>871</v>
      </c>
      <c r="D160" s="268"/>
      <c r="E160" s="268"/>
      <c r="F160" s="319" t="s">
        <v>807</v>
      </c>
      <c r="G160" s="268"/>
      <c r="H160" s="318" t="s">
        <v>872</v>
      </c>
      <c r="I160" s="318" t="s">
        <v>842</v>
      </c>
      <c r="J160" s="318"/>
      <c r="K160" s="314"/>
    </row>
    <row r="161" spans="2:1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pans="2:11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pans="2:11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pans="2:11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pans="2:11" s="1" customFormat="1" ht="45" customHeight="1">
      <c r="B165" s="260"/>
      <c r="C165" s="396" t="s">
        <v>873</v>
      </c>
      <c r="D165" s="396"/>
      <c r="E165" s="396"/>
      <c r="F165" s="396"/>
      <c r="G165" s="396"/>
      <c r="H165" s="396"/>
      <c r="I165" s="396"/>
      <c r="J165" s="396"/>
      <c r="K165" s="261"/>
    </row>
    <row r="166" spans="2:11" s="1" customFormat="1" ht="17.25" customHeight="1">
      <c r="B166" s="260"/>
      <c r="C166" s="281" t="s">
        <v>801</v>
      </c>
      <c r="D166" s="281"/>
      <c r="E166" s="281"/>
      <c r="F166" s="281" t="s">
        <v>802</v>
      </c>
      <c r="G166" s="323"/>
      <c r="H166" s="324" t="s">
        <v>54</v>
      </c>
      <c r="I166" s="324" t="s">
        <v>57</v>
      </c>
      <c r="J166" s="281" t="s">
        <v>803</v>
      </c>
      <c r="K166" s="261"/>
    </row>
    <row r="167" spans="2:11" s="1" customFormat="1" ht="17.25" customHeight="1">
      <c r="B167" s="262"/>
      <c r="C167" s="283" t="s">
        <v>804</v>
      </c>
      <c r="D167" s="283"/>
      <c r="E167" s="283"/>
      <c r="F167" s="284" t="s">
        <v>805</v>
      </c>
      <c r="G167" s="325"/>
      <c r="H167" s="326"/>
      <c r="I167" s="326"/>
      <c r="J167" s="283" t="s">
        <v>806</v>
      </c>
      <c r="K167" s="263"/>
    </row>
    <row r="168" spans="2:11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pans="2:11" s="1" customFormat="1" ht="15" customHeight="1">
      <c r="B169" s="291"/>
      <c r="C169" s="268" t="s">
        <v>810</v>
      </c>
      <c r="D169" s="268"/>
      <c r="E169" s="268"/>
      <c r="F169" s="289" t="s">
        <v>807</v>
      </c>
      <c r="G169" s="268"/>
      <c r="H169" s="268" t="s">
        <v>847</v>
      </c>
      <c r="I169" s="268" t="s">
        <v>809</v>
      </c>
      <c r="J169" s="268">
        <v>120</v>
      </c>
      <c r="K169" s="314"/>
    </row>
    <row r="170" spans="2:11" s="1" customFormat="1" ht="15" customHeight="1">
      <c r="B170" s="291"/>
      <c r="C170" s="268" t="s">
        <v>856</v>
      </c>
      <c r="D170" s="268"/>
      <c r="E170" s="268"/>
      <c r="F170" s="289" t="s">
        <v>807</v>
      </c>
      <c r="G170" s="268"/>
      <c r="H170" s="268" t="s">
        <v>857</v>
      </c>
      <c r="I170" s="268" t="s">
        <v>809</v>
      </c>
      <c r="J170" s="268" t="s">
        <v>858</v>
      </c>
      <c r="K170" s="314"/>
    </row>
    <row r="171" spans="2:11" s="1" customFormat="1" ht="15" customHeight="1">
      <c r="B171" s="291"/>
      <c r="C171" s="268" t="s">
        <v>755</v>
      </c>
      <c r="D171" s="268"/>
      <c r="E171" s="268"/>
      <c r="F171" s="289" t="s">
        <v>807</v>
      </c>
      <c r="G171" s="268"/>
      <c r="H171" s="268" t="s">
        <v>874</v>
      </c>
      <c r="I171" s="268" t="s">
        <v>809</v>
      </c>
      <c r="J171" s="268" t="s">
        <v>858</v>
      </c>
      <c r="K171" s="314"/>
    </row>
    <row r="172" spans="2:11" s="1" customFormat="1" ht="15" customHeight="1">
      <c r="B172" s="291"/>
      <c r="C172" s="268" t="s">
        <v>812</v>
      </c>
      <c r="D172" s="268"/>
      <c r="E172" s="268"/>
      <c r="F172" s="289" t="s">
        <v>813</v>
      </c>
      <c r="G172" s="268"/>
      <c r="H172" s="268" t="s">
        <v>874</v>
      </c>
      <c r="I172" s="268" t="s">
        <v>809</v>
      </c>
      <c r="J172" s="268">
        <v>50</v>
      </c>
      <c r="K172" s="314"/>
    </row>
    <row r="173" spans="2:11" s="1" customFormat="1" ht="15" customHeight="1">
      <c r="B173" s="291"/>
      <c r="C173" s="268" t="s">
        <v>815</v>
      </c>
      <c r="D173" s="268"/>
      <c r="E173" s="268"/>
      <c r="F173" s="289" t="s">
        <v>807</v>
      </c>
      <c r="G173" s="268"/>
      <c r="H173" s="268" t="s">
        <v>874</v>
      </c>
      <c r="I173" s="268" t="s">
        <v>817</v>
      </c>
      <c r="J173" s="268"/>
      <c r="K173" s="314"/>
    </row>
    <row r="174" spans="2:11" s="1" customFormat="1" ht="15" customHeight="1">
      <c r="B174" s="291"/>
      <c r="C174" s="268" t="s">
        <v>826</v>
      </c>
      <c r="D174" s="268"/>
      <c r="E174" s="268"/>
      <c r="F174" s="289" t="s">
        <v>813</v>
      </c>
      <c r="G174" s="268"/>
      <c r="H174" s="268" t="s">
        <v>874</v>
      </c>
      <c r="I174" s="268" t="s">
        <v>809</v>
      </c>
      <c r="J174" s="268">
        <v>50</v>
      </c>
      <c r="K174" s="314"/>
    </row>
    <row r="175" spans="2:11" s="1" customFormat="1" ht="15" customHeight="1">
      <c r="B175" s="291"/>
      <c r="C175" s="268" t="s">
        <v>834</v>
      </c>
      <c r="D175" s="268"/>
      <c r="E175" s="268"/>
      <c r="F175" s="289" t="s">
        <v>813</v>
      </c>
      <c r="G175" s="268"/>
      <c r="H175" s="268" t="s">
        <v>874</v>
      </c>
      <c r="I175" s="268" t="s">
        <v>809</v>
      </c>
      <c r="J175" s="268">
        <v>50</v>
      </c>
      <c r="K175" s="314"/>
    </row>
    <row r="176" spans="2:11" s="1" customFormat="1" ht="15" customHeight="1">
      <c r="B176" s="291"/>
      <c r="C176" s="268" t="s">
        <v>832</v>
      </c>
      <c r="D176" s="268"/>
      <c r="E176" s="268"/>
      <c r="F176" s="289" t="s">
        <v>813</v>
      </c>
      <c r="G176" s="268"/>
      <c r="H176" s="268" t="s">
        <v>874</v>
      </c>
      <c r="I176" s="268" t="s">
        <v>809</v>
      </c>
      <c r="J176" s="268">
        <v>50</v>
      </c>
      <c r="K176" s="314"/>
    </row>
    <row r="177" spans="2:11" s="1" customFormat="1" ht="15" customHeight="1">
      <c r="B177" s="291"/>
      <c r="C177" s="268" t="s">
        <v>151</v>
      </c>
      <c r="D177" s="268"/>
      <c r="E177" s="268"/>
      <c r="F177" s="289" t="s">
        <v>807</v>
      </c>
      <c r="G177" s="268"/>
      <c r="H177" s="268" t="s">
        <v>875</v>
      </c>
      <c r="I177" s="268" t="s">
        <v>876</v>
      </c>
      <c r="J177" s="268"/>
      <c r="K177" s="314"/>
    </row>
    <row r="178" spans="2:11" s="1" customFormat="1" ht="15" customHeight="1">
      <c r="B178" s="291"/>
      <c r="C178" s="268" t="s">
        <v>57</v>
      </c>
      <c r="D178" s="268"/>
      <c r="E178" s="268"/>
      <c r="F178" s="289" t="s">
        <v>807</v>
      </c>
      <c r="G178" s="268"/>
      <c r="H178" s="268" t="s">
        <v>877</v>
      </c>
      <c r="I178" s="268" t="s">
        <v>878</v>
      </c>
      <c r="J178" s="268">
        <v>1</v>
      </c>
      <c r="K178" s="314"/>
    </row>
    <row r="179" spans="2:11" s="1" customFormat="1" ht="15" customHeight="1">
      <c r="B179" s="291"/>
      <c r="C179" s="268" t="s">
        <v>53</v>
      </c>
      <c r="D179" s="268"/>
      <c r="E179" s="268"/>
      <c r="F179" s="289" t="s">
        <v>807</v>
      </c>
      <c r="G179" s="268"/>
      <c r="H179" s="268" t="s">
        <v>879</v>
      </c>
      <c r="I179" s="268" t="s">
        <v>809</v>
      </c>
      <c r="J179" s="268">
        <v>20</v>
      </c>
      <c r="K179" s="314"/>
    </row>
    <row r="180" spans="2:11" s="1" customFormat="1" ht="15" customHeight="1">
      <c r="B180" s="291"/>
      <c r="C180" s="268" t="s">
        <v>54</v>
      </c>
      <c r="D180" s="268"/>
      <c r="E180" s="268"/>
      <c r="F180" s="289" t="s">
        <v>807</v>
      </c>
      <c r="G180" s="268"/>
      <c r="H180" s="268" t="s">
        <v>880</v>
      </c>
      <c r="I180" s="268" t="s">
        <v>809</v>
      </c>
      <c r="J180" s="268">
        <v>255</v>
      </c>
      <c r="K180" s="314"/>
    </row>
    <row r="181" spans="2:11" s="1" customFormat="1" ht="15" customHeight="1">
      <c r="B181" s="291"/>
      <c r="C181" s="268" t="s">
        <v>152</v>
      </c>
      <c r="D181" s="268"/>
      <c r="E181" s="268"/>
      <c r="F181" s="289" t="s">
        <v>807</v>
      </c>
      <c r="G181" s="268"/>
      <c r="H181" s="268" t="s">
        <v>771</v>
      </c>
      <c r="I181" s="268" t="s">
        <v>809</v>
      </c>
      <c r="J181" s="268">
        <v>10</v>
      </c>
      <c r="K181" s="314"/>
    </row>
    <row r="182" spans="2:11" s="1" customFormat="1" ht="15" customHeight="1">
      <c r="B182" s="291"/>
      <c r="C182" s="268" t="s">
        <v>153</v>
      </c>
      <c r="D182" s="268"/>
      <c r="E182" s="268"/>
      <c r="F182" s="289" t="s">
        <v>807</v>
      </c>
      <c r="G182" s="268"/>
      <c r="H182" s="268" t="s">
        <v>881</v>
      </c>
      <c r="I182" s="268" t="s">
        <v>842</v>
      </c>
      <c r="J182" s="268"/>
      <c r="K182" s="314"/>
    </row>
    <row r="183" spans="2:11" s="1" customFormat="1" ht="15" customHeight="1">
      <c r="B183" s="291"/>
      <c r="C183" s="268" t="s">
        <v>882</v>
      </c>
      <c r="D183" s="268"/>
      <c r="E183" s="268"/>
      <c r="F183" s="289" t="s">
        <v>807</v>
      </c>
      <c r="G183" s="268"/>
      <c r="H183" s="268" t="s">
        <v>883</v>
      </c>
      <c r="I183" s="268" t="s">
        <v>842</v>
      </c>
      <c r="J183" s="268"/>
      <c r="K183" s="314"/>
    </row>
    <row r="184" spans="2:11" s="1" customFormat="1" ht="15" customHeight="1">
      <c r="B184" s="291"/>
      <c r="C184" s="268" t="s">
        <v>871</v>
      </c>
      <c r="D184" s="268"/>
      <c r="E184" s="268"/>
      <c r="F184" s="289" t="s">
        <v>807</v>
      </c>
      <c r="G184" s="268"/>
      <c r="H184" s="268" t="s">
        <v>884</v>
      </c>
      <c r="I184" s="268" t="s">
        <v>842</v>
      </c>
      <c r="J184" s="268"/>
      <c r="K184" s="314"/>
    </row>
    <row r="185" spans="2:11" s="1" customFormat="1" ht="15" customHeight="1">
      <c r="B185" s="291"/>
      <c r="C185" s="268" t="s">
        <v>155</v>
      </c>
      <c r="D185" s="268"/>
      <c r="E185" s="268"/>
      <c r="F185" s="289" t="s">
        <v>813</v>
      </c>
      <c r="G185" s="268"/>
      <c r="H185" s="268" t="s">
        <v>885</v>
      </c>
      <c r="I185" s="268" t="s">
        <v>809</v>
      </c>
      <c r="J185" s="268">
        <v>50</v>
      </c>
      <c r="K185" s="314"/>
    </row>
    <row r="186" spans="2:11" s="1" customFormat="1" ht="15" customHeight="1">
      <c r="B186" s="291"/>
      <c r="C186" s="268" t="s">
        <v>886</v>
      </c>
      <c r="D186" s="268"/>
      <c r="E186" s="268"/>
      <c r="F186" s="289" t="s">
        <v>813</v>
      </c>
      <c r="G186" s="268"/>
      <c r="H186" s="268" t="s">
        <v>887</v>
      </c>
      <c r="I186" s="268" t="s">
        <v>888</v>
      </c>
      <c r="J186" s="268"/>
      <c r="K186" s="314"/>
    </row>
    <row r="187" spans="2:11" s="1" customFormat="1" ht="15" customHeight="1">
      <c r="B187" s="291"/>
      <c r="C187" s="268" t="s">
        <v>889</v>
      </c>
      <c r="D187" s="268"/>
      <c r="E187" s="268"/>
      <c r="F187" s="289" t="s">
        <v>813</v>
      </c>
      <c r="G187" s="268"/>
      <c r="H187" s="268" t="s">
        <v>890</v>
      </c>
      <c r="I187" s="268" t="s">
        <v>888</v>
      </c>
      <c r="J187" s="268"/>
      <c r="K187" s="314"/>
    </row>
    <row r="188" spans="2:11" s="1" customFormat="1" ht="15" customHeight="1">
      <c r="B188" s="291"/>
      <c r="C188" s="268" t="s">
        <v>891</v>
      </c>
      <c r="D188" s="268"/>
      <c r="E188" s="268"/>
      <c r="F188" s="289" t="s">
        <v>813</v>
      </c>
      <c r="G188" s="268"/>
      <c r="H188" s="268" t="s">
        <v>892</v>
      </c>
      <c r="I188" s="268" t="s">
        <v>888</v>
      </c>
      <c r="J188" s="268"/>
      <c r="K188" s="314"/>
    </row>
    <row r="189" spans="2:11" s="1" customFormat="1" ht="15" customHeight="1">
      <c r="B189" s="291"/>
      <c r="C189" s="327" t="s">
        <v>893</v>
      </c>
      <c r="D189" s="268"/>
      <c r="E189" s="268"/>
      <c r="F189" s="289" t="s">
        <v>813</v>
      </c>
      <c r="G189" s="268"/>
      <c r="H189" s="268" t="s">
        <v>894</v>
      </c>
      <c r="I189" s="268" t="s">
        <v>895</v>
      </c>
      <c r="J189" s="328" t="s">
        <v>896</v>
      </c>
      <c r="K189" s="314"/>
    </row>
    <row r="190" spans="2:11" s="17" customFormat="1" ht="15" customHeight="1">
      <c r="B190" s="329"/>
      <c r="C190" s="330" t="s">
        <v>897</v>
      </c>
      <c r="D190" s="331"/>
      <c r="E190" s="331"/>
      <c r="F190" s="332" t="s">
        <v>813</v>
      </c>
      <c r="G190" s="331"/>
      <c r="H190" s="331" t="s">
        <v>898</v>
      </c>
      <c r="I190" s="331" t="s">
        <v>895</v>
      </c>
      <c r="J190" s="333" t="s">
        <v>896</v>
      </c>
      <c r="K190" s="334"/>
    </row>
    <row r="191" spans="2:11" s="1" customFormat="1" ht="15" customHeight="1">
      <c r="B191" s="291"/>
      <c r="C191" s="327" t="s">
        <v>42</v>
      </c>
      <c r="D191" s="268"/>
      <c r="E191" s="268"/>
      <c r="F191" s="289" t="s">
        <v>807</v>
      </c>
      <c r="G191" s="268"/>
      <c r="H191" s="265" t="s">
        <v>899</v>
      </c>
      <c r="I191" s="268" t="s">
        <v>900</v>
      </c>
      <c r="J191" s="268"/>
      <c r="K191" s="314"/>
    </row>
    <row r="192" spans="2:11" s="1" customFormat="1" ht="15" customHeight="1">
      <c r="B192" s="291"/>
      <c r="C192" s="327" t="s">
        <v>901</v>
      </c>
      <c r="D192" s="268"/>
      <c r="E192" s="268"/>
      <c r="F192" s="289" t="s">
        <v>807</v>
      </c>
      <c r="G192" s="268"/>
      <c r="H192" s="268" t="s">
        <v>902</v>
      </c>
      <c r="I192" s="268" t="s">
        <v>842</v>
      </c>
      <c r="J192" s="268"/>
      <c r="K192" s="314"/>
    </row>
    <row r="193" spans="2:11" s="1" customFormat="1" ht="15" customHeight="1">
      <c r="B193" s="291"/>
      <c r="C193" s="327" t="s">
        <v>903</v>
      </c>
      <c r="D193" s="268"/>
      <c r="E193" s="268"/>
      <c r="F193" s="289" t="s">
        <v>807</v>
      </c>
      <c r="G193" s="268"/>
      <c r="H193" s="268" t="s">
        <v>904</v>
      </c>
      <c r="I193" s="268" t="s">
        <v>842</v>
      </c>
      <c r="J193" s="268"/>
      <c r="K193" s="314"/>
    </row>
    <row r="194" spans="2:11" s="1" customFormat="1" ht="15" customHeight="1">
      <c r="B194" s="291"/>
      <c r="C194" s="327" t="s">
        <v>905</v>
      </c>
      <c r="D194" s="268"/>
      <c r="E194" s="268"/>
      <c r="F194" s="289" t="s">
        <v>813</v>
      </c>
      <c r="G194" s="268"/>
      <c r="H194" s="268" t="s">
        <v>906</v>
      </c>
      <c r="I194" s="268" t="s">
        <v>842</v>
      </c>
      <c r="J194" s="268"/>
      <c r="K194" s="314"/>
    </row>
    <row r="195" spans="2:11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pans="2:11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pans="2:11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pans="2:11" s="1" customFormat="1" ht="18.75" customHeight="1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</row>
    <row r="199" spans="2:11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pans="2:11" s="1" customFormat="1" ht="21">
      <c r="B200" s="260"/>
      <c r="C200" s="396" t="s">
        <v>907</v>
      </c>
      <c r="D200" s="396"/>
      <c r="E200" s="396"/>
      <c r="F200" s="396"/>
      <c r="G200" s="396"/>
      <c r="H200" s="396"/>
      <c r="I200" s="396"/>
      <c r="J200" s="396"/>
      <c r="K200" s="261"/>
    </row>
    <row r="201" spans="2:11" s="1" customFormat="1" ht="25.5" customHeight="1">
      <c r="B201" s="260"/>
      <c r="C201" s="336" t="s">
        <v>908</v>
      </c>
      <c r="D201" s="336"/>
      <c r="E201" s="336"/>
      <c r="F201" s="336" t="s">
        <v>909</v>
      </c>
      <c r="G201" s="337"/>
      <c r="H201" s="399" t="s">
        <v>910</v>
      </c>
      <c r="I201" s="399"/>
      <c r="J201" s="399"/>
      <c r="K201" s="261"/>
    </row>
    <row r="202" spans="2:11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pans="2:11" s="1" customFormat="1" ht="15" customHeight="1">
      <c r="B203" s="291"/>
      <c r="C203" s="268" t="s">
        <v>900</v>
      </c>
      <c r="D203" s="268"/>
      <c r="E203" s="268"/>
      <c r="F203" s="289" t="s">
        <v>43</v>
      </c>
      <c r="G203" s="268"/>
      <c r="H203" s="400" t="s">
        <v>911</v>
      </c>
      <c r="I203" s="400"/>
      <c r="J203" s="400"/>
      <c r="K203" s="314"/>
    </row>
    <row r="204" spans="2:11" s="1" customFormat="1" ht="15" customHeight="1">
      <c r="B204" s="291"/>
      <c r="C204" s="268"/>
      <c r="D204" s="268"/>
      <c r="E204" s="268"/>
      <c r="F204" s="289" t="s">
        <v>44</v>
      </c>
      <c r="G204" s="268"/>
      <c r="H204" s="400" t="s">
        <v>912</v>
      </c>
      <c r="I204" s="400"/>
      <c r="J204" s="400"/>
      <c r="K204" s="314"/>
    </row>
    <row r="205" spans="2:11" s="1" customFormat="1" ht="15" customHeight="1">
      <c r="B205" s="291"/>
      <c r="C205" s="268"/>
      <c r="D205" s="268"/>
      <c r="E205" s="268"/>
      <c r="F205" s="289" t="s">
        <v>47</v>
      </c>
      <c r="G205" s="268"/>
      <c r="H205" s="400" t="s">
        <v>913</v>
      </c>
      <c r="I205" s="400"/>
      <c r="J205" s="400"/>
      <c r="K205" s="314"/>
    </row>
    <row r="206" spans="2:11" s="1" customFormat="1" ht="15" customHeight="1">
      <c r="B206" s="291"/>
      <c r="C206" s="268"/>
      <c r="D206" s="268"/>
      <c r="E206" s="268"/>
      <c r="F206" s="289" t="s">
        <v>45</v>
      </c>
      <c r="G206" s="268"/>
      <c r="H206" s="400" t="s">
        <v>914</v>
      </c>
      <c r="I206" s="400"/>
      <c r="J206" s="400"/>
      <c r="K206" s="314"/>
    </row>
    <row r="207" spans="2:11" s="1" customFormat="1" ht="15" customHeight="1">
      <c r="B207" s="291"/>
      <c r="C207" s="268"/>
      <c r="D207" s="268"/>
      <c r="E207" s="268"/>
      <c r="F207" s="289" t="s">
        <v>46</v>
      </c>
      <c r="G207" s="268"/>
      <c r="H207" s="400" t="s">
        <v>915</v>
      </c>
      <c r="I207" s="400"/>
      <c r="J207" s="400"/>
      <c r="K207" s="314"/>
    </row>
    <row r="208" spans="2:11" s="1" customFormat="1" ht="15" customHeight="1">
      <c r="B208" s="291"/>
      <c r="C208" s="268"/>
      <c r="D208" s="268"/>
      <c r="E208" s="268"/>
      <c r="F208" s="289"/>
      <c r="G208" s="268"/>
      <c r="H208" s="268"/>
      <c r="I208" s="268"/>
      <c r="J208" s="268"/>
      <c r="K208" s="314"/>
    </row>
    <row r="209" spans="2:11" s="1" customFormat="1" ht="15" customHeight="1">
      <c r="B209" s="291"/>
      <c r="C209" s="268" t="s">
        <v>854</v>
      </c>
      <c r="D209" s="268"/>
      <c r="E209" s="268"/>
      <c r="F209" s="289" t="s">
        <v>79</v>
      </c>
      <c r="G209" s="268"/>
      <c r="H209" s="400" t="s">
        <v>916</v>
      </c>
      <c r="I209" s="400"/>
      <c r="J209" s="400"/>
      <c r="K209" s="314"/>
    </row>
    <row r="210" spans="2:11" s="1" customFormat="1" ht="15" customHeight="1">
      <c r="B210" s="291"/>
      <c r="C210" s="268"/>
      <c r="D210" s="268"/>
      <c r="E210" s="268"/>
      <c r="F210" s="289" t="s">
        <v>749</v>
      </c>
      <c r="G210" s="268"/>
      <c r="H210" s="400" t="s">
        <v>750</v>
      </c>
      <c r="I210" s="400"/>
      <c r="J210" s="400"/>
      <c r="K210" s="314"/>
    </row>
    <row r="211" spans="2:11" s="1" customFormat="1" ht="15" customHeight="1">
      <c r="B211" s="291"/>
      <c r="C211" s="268"/>
      <c r="D211" s="268"/>
      <c r="E211" s="268"/>
      <c r="F211" s="289" t="s">
        <v>747</v>
      </c>
      <c r="G211" s="268"/>
      <c r="H211" s="400" t="s">
        <v>917</v>
      </c>
      <c r="I211" s="400"/>
      <c r="J211" s="400"/>
      <c r="K211" s="314"/>
    </row>
    <row r="212" spans="2:11" s="1" customFormat="1" ht="15" customHeight="1">
      <c r="B212" s="338"/>
      <c r="C212" s="268"/>
      <c r="D212" s="268"/>
      <c r="E212" s="268"/>
      <c r="F212" s="289" t="s">
        <v>751</v>
      </c>
      <c r="G212" s="327"/>
      <c r="H212" s="401" t="s">
        <v>752</v>
      </c>
      <c r="I212" s="401"/>
      <c r="J212" s="401"/>
      <c r="K212" s="339"/>
    </row>
    <row r="213" spans="2:11" s="1" customFormat="1" ht="15" customHeight="1">
      <c r="B213" s="338"/>
      <c r="C213" s="268"/>
      <c r="D213" s="268"/>
      <c r="E213" s="268"/>
      <c r="F213" s="289" t="s">
        <v>753</v>
      </c>
      <c r="G213" s="327"/>
      <c r="H213" s="401" t="s">
        <v>918</v>
      </c>
      <c r="I213" s="401"/>
      <c r="J213" s="401"/>
      <c r="K213" s="339"/>
    </row>
    <row r="214" spans="2:11" s="1" customFormat="1" ht="15" customHeight="1">
      <c r="B214" s="338"/>
      <c r="C214" s="268"/>
      <c r="D214" s="268"/>
      <c r="E214" s="268"/>
      <c r="F214" s="289"/>
      <c r="G214" s="327"/>
      <c r="H214" s="318"/>
      <c r="I214" s="318"/>
      <c r="J214" s="318"/>
      <c r="K214" s="339"/>
    </row>
    <row r="215" spans="2:11" s="1" customFormat="1" ht="15" customHeight="1">
      <c r="B215" s="338"/>
      <c r="C215" s="268" t="s">
        <v>878</v>
      </c>
      <c r="D215" s="268"/>
      <c r="E215" s="268"/>
      <c r="F215" s="289">
        <v>1</v>
      </c>
      <c r="G215" s="327"/>
      <c r="H215" s="401" t="s">
        <v>919</v>
      </c>
      <c r="I215" s="401"/>
      <c r="J215" s="401"/>
      <c r="K215" s="339"/>
    </row>
    <row r="216" spans="2:11" s="1" customFormat="1" ht="15" customHeight="1">
      <c r="B216" s="338"/>
      <c r="C216" s="268"/>
      <c r="D216" s="268"/>
      <c r="E216" s="268"/>
      <c r="F216" s="289">
        <v>2</v>
      </c>
      <c r="G216" s="327"/>
      <c r="H216" s="401" t="s">
        <v>920</v>
      </c>
      <c r="I216" s="401"/>
      <c r="J216" s="401"/>
      <c r="K216" s="339"/>
    </row>
    <row r="217" spans="2:11" s="1" customFormat="1" ht="15" customHeight="1">
      <c r="B217" s="338"/>
      <c r="C217" s="268"/>
      <c r="D217" s="268"/>
      <c r="E217" s="268"/>
      <c r="F217" s="289">
        <v>3</v>
      </c>
      <c r="G217" s="327"/>
      <c r="H217" s="401" t="s">
        <v>921</v>
      </c>
      <c r="I217" s="401"/>
      <c r="J217" s="401"/>
      <c r="K217" s="339"/>
    </row>
    <row r="218" spans="2:11" s="1" customFormat="1" ht="15" customHeight="1">
      <c r="B218" s="338"/>
      <c r="C218" s="268"/>
      <c r="D218" s="268"/>
      <c r="E218" s="268"/>
      <c r="F218" s="289">
        <v>4</v>
      </c>
      <c r="G218" s="327"/>
      <c r="H218" s="401" t="s">
        <v>922</v>
      </c>
      <c r="I218" s="401"/>
      <c r="J218" s="401"/>
      <c r="K218" s="339"/>
    </row>
    <row r="219" spans="2:11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1 - Stavební práce</vt:lpstr>
      <vt:lpstr>2 - VRN</vt:lpstr>
      <vt:lpstr>Seznam figur</vt:lpstr>
      <vt:lpstr>Pokyny pro vyplnění</vt:lpstr>
      <vt:lpstr>'1 - Stavební práce'!Názvy_tisku</vt:lpstr>
      <vt:lpstr>'2 - VRN'!Názvy_tisku</vt:lpstr>
      <vt:lpstr>'Rekapitulace stavby'!Názvy_tisku</vt:lpstr>
      <vt:lpstr>'Seznam figur'!Názvy_tisku</vt:lpstr>
      <vt:lpstr>'1 - Stavební práce'!Oblast_tisku</vt:lpstr>
      <vt:lpstr>'2 - VRN'!Oblast_tisku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DESKTOP-5GEEE19\W10</dc:creator>
  <cp:lastModifiedBy>Salač Stanislav Ing.</cp:lastModifiedBy>
  <dcterms:created xsi:type="dcterms:W3CDTF">2025-09-24T07:31:28Z</dcterms:created>
  <dcterms:modified xsi:type="dcterms:W3CDTF">2025-09-24T07:39:36Z</dcterms:modified>
</cp:coreProperties>
</file>