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10\Documents\Documents\Dokumenty office\EXCEL\Akce 2025\Bílina\Byt Seifertova\Rozpočty - tendr\"/>
    </mc:Choice>
  </mc:AlternateContent>
  <bookViews>
    <workbookView xWindow="0" yWindow="0" windowWidth="0" windowHeight="0"/>
  </bookViews>
  <sheets>
    <sheet name="Rekapitulace stavby" sheetId="1" r:id="rId1"/>
    <sheet name="1 - Stavební práce" sheetId="2" r:id="rId2"/>
    <sheet name="2 - Zdravotní instalace -..." sheetId="3" r:id="rId3"/>
    <sheet name="3 - Zdravotní instalace -..." sheetId="4" r:id="rId4"/>
    <sheet name="4 - Zdravotní instalace -..." sheetId="5" r:id="rId5"/>
    <sheet name="5 - Elektroinstalace" sheetId="6" r:id="rId6"/>
    <sheet name="6 - Vzduchotechnika" sheetId="7" r:id="rId7"/>
    <sheet name="1 - Oprava a sanace podla..." sheetId="8" r:id="rId8"/>
    <sheet name="3 - VRN" sheetId="9" r:id="rId9"/>
    <sheet name="Seznam figur" sheetId="10" r:id="rId10"/>
    <sheet name="Pokyny pro vyplnění" sheetId="11" r:id="rId11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'1 - Stavební práce'!$C$106:$K$769</definedName>
    <definedName name="_xlnm.Print_Area" localSheetId="1">'1 - Stavební práce'!$C$4:$J$41,'1 - Stavební práce'!$C$47:$J$86,'1 - Stavební práce'!$C$92:$K$769</definedName>
    <definedName name="_xlnm.Print_Titles" localSheetId="1">'1 - Stavební práce'!$106:$106</definedName>
    <definedName name="_xlnm._FilterDatabase" localSheetId="2" hidden="1">'2 - Zdravotní instalace -...'!$C$86:$K$153</definedName>
    <definedName name="_xlnm.Print_Area" localSheetId="2">'2 - Zdravotní instalace -...'!$C$4:$J$41,'2 - Zdravotní instalace -...'!$C$47:$J$66,'2 - Zdravotní instalace -...'!$C$72:$K$153</definedName>
    <definedName name="_xlnm.Print_Titles" localSheetId="2">'2 - Zdravotní instalace -...'!$86:$86</definedName>
    <definedName name="_xlnm._FilterDatabase" localSheetId="3" hidden="1">'3 - Zdravotní instalace -...'!$C$86:$K$174</definedName>
    <definedName name="_xlnm.Print_Area" localSheetId="3">'3 - Zdravotní instalace -...'!$C$4:$J$41,'3 - Zdravotní instalace -...'!$C$47:$J$66,'3 - Zdravotní instalace -...'!$C$72:$K$174</definedName>
    <definedName name="_xlnm.Print_Titles" localSheetId="3">'3 - Zdravotní instalace -...'!$86:$86</definedName>
    <definedName name="_xlnm._FilterDatabase" localSheetId="4" hidden="1">'4 - Zdravotní instalace -...'!$C$86:$K$175</definedName>
    <definedName name="_xlnm.Print_Area" localSheetId="4">'4 - Zdravotní instalace -...'!$C$4:$J$41,'4 - Zdravotní instalace -...'!$C$47:$J$66,'4 - Zdravotní instalace -...'!$C$72:$K$175</definedName>
    <definedName name="_xlnm.Print_Titles" localSheetId="4">'4 - Zdravotní instalace -...'!$86:$86</definedName>
    <definedName name="_xlnm._FilterDatabase" localSheetId="5" hidden="1">'5 - Elektroinstalace'!$C$86:$K$93</definedName>
    <definedName name="_xlnm.Print_Area" localSheetId="5">'5 - Elektroinstalace'!$C$4:$J$41,'5 - Elektroinstalace'!$C$47:$J$66,'5 - Elektroinstalace'!$C$72:$K$93</definedName>
    <definedName name="_xlnm.Print_Titles" localSheetId="5">'5 - Elektroinstalace'!$86:$86</definedName>
    <definedName name="_xlnm._FilterDatabase" localSheetId="6" hidden="1">'6 - Vzduchotechnika'!$C$86:$K$125</definedName>
    <definedName name="_xlnm.Print_Area" localSheetId="6">'6 - Vzduchotechnika'!$C$4:$J$41,'6 - Vzduchotechnika'!$C$47:$J$66,'6 - Vzduchotechnika'!$C$72:$K$125</definedName>
    <definedName name="_xlnm.Print_Titles" localSheetId="6">'6 - Vzduchotechnika'!$86:$86</definedName>
    <definedName name="_xlnm._FilterDatabase" localSheetId="7" hidden="1">'1 - Oprava a sanace podla...'!$C$102:$K$410</definedName>
    <definedName name="_xlnm.Print_Area" localSheetId="7">'1 - Oprava a sanace podla...'!$C$4:$J$41,'1 - Oprava a sanace podla...'!$C$47:$J$82,'1 - Oprava a sanace podla...'!$C$88:$K$410</definedName>
    <definedName name="_xlnm.Print_Titles" localSheetId="7">'1 - Oprava a sanace podla...'!$102:$102</definedName>
    <definedName name="_xlnm._FilterDatabase" localSheetId="8" hidden="1">'3 - VRN'!$C$82:$K$102</definedName>
    <definedName name="_xlnm.Print_Area" localSheetId="8">'3 - VRN'!$C$4:$J$39,'3 - VRN'!$C$45:$J$64,'3 - VRN'!$C$70:$K$102</definedName>
    <definedName name="_xlnm.Print_Titles" localSheetId="8">'3 - VRN'!$82:$82</definedName>
    <definedName name="_xlnm.Print_Area" localSheetId="9">'Seznam figur'!$C$4:$G$633</definedName>
    <definedName name="_xlnm.Print_Titles" localSheetId="9">'Seznam figur'!$9:$9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64"/>
  <c i="9" r="J35"/>
  <c i="1" r="AX64"/>
  <c i="9" r="BI100"/>
  <c r="BH100"/>
  <c r="BG100"/>
  <c r="BE100"/>
  <c r="T100"/>
  <c r="T99"/>
  <c r="R100"/>
  <c r="R99"/>
  <c r="P100"/>
  <c r="P99"/>
  <c r="BI96"/>
  <c r="BH96"/>
  <c r="BG96"/>
  <c r="BE96"/>
  <c r="T96"/>
  <c r="T95"/>
  <c r="R96"/>
  <c r="R95"/>
  <c r="P96"/>
  <c r="P95"/>
  <c r="BI92"/>
  <c r="BH92"/>
  <c r="BG92"/>
  <c r="BE92"/>
  <c r="T92"/>
  <c r="R92"/>
  <c r="P92"/>
  <c r="BI89"/>
  <c r="BH89"/>
  <c r="BG89"/>
  <c r="BE89"/>
  <c r="T89"/>
  <c r="R89"/>
  <c r="P89"/>
  <c r="BI86"/>
  <c r="BH86"/>
  <c r="BG86"/>
  <c r="BE86"/>
  <c r="T86"/>
  <c r="R86"/>
  <c r="P86"/>
  <c r="F79"/>
  <c r="F77"/>
  <c r="E75"/>
  <c r="F54"/>
  <c r="F52"/>
  <c r="E50"/>
  <c r="J24"/>
  <c r="E24"/>
  <c r="J80"/>
  <c r="J23"/>
  <c r="J21"/>
  <c r="E21"/>
  <c r="J54"/>
  <c r="J20"/>
  <c r="J18"/>
  <c r="E18"/>
  <c r="F55"/>
  <c r="J17"/>
  <c r="J12"/>
  <c r="J77"/>
  <c r="E7"/>
  <c r="E73"/>
  <c i="8" r="J39"/>
  <c r="J38"/>
  <c i="1" r="AY63"/>
  <c i="8" r="J37"/>
  <c i="1" r="AX63"/>
  <c i="8" r="BI400"/>
  <c r="BH400"/>
  <c r="BG400"/>
  <c r="BE400"/>
  <c r="T400"/>
  <c r="R400"/>
  <c r="P400"/>
  <c r="BI390"/>
  <c r="BH390"/>
  <c r="BG390"/>
  <c r="BE390"/>
  <c r="T390"/>
  <c r="R390"/>
  <c r="P390"/>
  <c r="BI384"/>
  <c r="BH384"/>
  <c r="BG384"/>
  <c r="BE384"/>
  <c r="T384"/>
  <c r="R384"/>
  <c r="P384"/>
  <c r="BI380"/>
  <c r="BH380"/>
  <c r="BG380"/>
  <c r="BE380"/>
  <c r="T380"/>
  <c r="R380"/>
  <c r="P380"/>
  <c r="BI376"/>
  <c r="BH376"/>
  <c r="BG376"/>
  <c r="BE376"/>
  <c r="T376"/>
  <c r="R376"/>
  <c r="P376"/>
  <c r="BI372"/>
  <c r="BH372"/>
  <c r="BG372"/>
  <c r="BE372"/>
  <c r="T372"/>
  <c r="R372"/>
  <c r="P372"/>
  <c r="BI362"/>
  <c r="BH362"/>
  <c r="BG362"/>
  <c r="BE362"/>
  <c r="T362"/>
  <c r="R362"/>
  <c r="P362"/>
  <c r="BI355"/>
  <c r="BH355"/>
  <c r="BG355"/>
  <c r="BE355"/>
  <c r="T355"/>
  <c r="R355"/>
  <c r="P355"/>
  <c r="BI351"/>
  <c r="BH351"/>
  <c r="BG351"/>
  <c r="BE351"/>
  <c r="T351"/>
  <c r="R351"/>
  <c r="P351"/>
  <c r="BI345"/>
  <c r="BH345"/>
  <c r="BG345"/>
  <c r="BE345"/>
  <c r="T345"/>
  <c r="R345"/>
  <c r="P345"/>
  <c r="BI340"/>
  <c r="BH340"/>
  <c r="BG340"/>
  <c r="BE340"/>
  <c r="T340"/>
  <c r="R340"/>
  <c r="P340"/>
  <c r="BI336"/>
  <c r="BH336"/>
  <c r="BG336"/>
  <c r="BE336"/>
  <c r="T336"/>
  <c r="R336"/>
  <c r="P336"/>
  <c r="BI328"/>
  <c r="BH328"/>
  <c r="BG328"/>
  <c r="BE328"/>
  <c r="T328"/>
  <c r="R328"/>
  <c r="P328"/>
  <c r="BI324"/>
  <c r="BH324"/>
  <c r="BG324"/>
  <c r="BE324"/>
  <c r="T324"/>
  <c r="R324"/>
  <c r="P324"/>
  <c r="BI320"/>
  <c r="BH320"/>
  <c r="BG320"/>
  <c r="BE320"/>
  <c r="T320"/>
  <c r="R320"/>
  <c r="P320"/>
  <c r="BI316"/>
  <c r="BH316"/>
  <c r="BG316"/>
  <c r="BE316"/>
  <c r="T316"/>
  <c r="R316"/>
  <c r="P316"/>
  <c r="BI312"/>
  <c r="BH312"/>
  <c r="BG312"/>
  <c r="BE312"/>
  <c r="T312"/>
  <c r="R312"/>
  <c r="P312"/>
  <c r="BI304"/>
  <c r="BH304"/>
  <c r="BG304"/>
  <c r="BE304"/>
  <c r="T304"/>
  <c r="R304"/>
  <c r="P304"/>
  <c r="BI300"/>
  <c r="BH300"/>
  <c r="BG300"/>
  <c r="BE300"/>
  <c r="T300"/>
  <c r="R300"/>
  <c r="P300"/>
  <c r="BI295"/>
  <c r="BH295"/>
  <c r="BG295"/>
  <c r="BE295"/>
  <c r="T295"/>
  <c r="R295"/>
  <c r="P295"/>
  <c r="BI290"/>
  <c r="BH290"/>
  <c r="BG290"/>
  <c r="BE290"/>
  <c r="T290"/>
  <c r="R290"/>
  <c r="P290"/>
  <c r="BI286"/>
  <c r="BH286"/>
  <c r="BG286"/>
  <c r="BE286"/>
  <c r="T286"/>
  <c r="R286"/>
  <c r="P286"/>
  <c r="BI282"/>
  <c r="BH282"/>
  <c r="BG282"/>
  <c r="BE282"/>
  <c r="T282"/>
  <c r="R282"/>
  <c r="P282"/>
  <c r="BI279"/>
  <c r="BH279"/>
  <c r="BG279"/>
  <c r="BE279"/>
  <c r="T279"/>
  <c r="R279"/>
  <c r="P279"/>
  <c r="BI275"/>
  <c r="BH275"/>
  <c r="BG275"/>
  <c r="BE275"/>
  <c r="T275"/>
  <c r="R275"/>
  <c r="P275"/>
  <c r="BI269"/>
  <c r="BH269"/>
  <c r="BG269"/>
  <c r="BE269"/>
  <c r="T269"/>
  <c r="R269"/>
  <c r="P269"/>
  <c r="BI265"/>
  <c r="BH265"/>
  <c r="BG265"/>
  <c r="BE265"/>
  <c r="T265"/>
  <c r="R265"/>
  <c r="P265"/>
  <c r="BI260"/>
  <c r="BH260"/>
  <c r="BG260"/>
  <c r="BE260"/>
  <c r="T260"/>
  <c r="R260"/>
  <c r="P260"/>
  <c r="BI255"/>
  <c r="BH255"/>
  <c r="BG255"/>
  <c r="BE255"/>
  <c r="T255"/>
  <c r="R255"/>
  <c r="P255"/>
  <c r="BI249"/>
  <c r="BH249"/>
  <c r="BG249"/>
  <c r="BE249"/>
  <c r="T249"/>
  <c r="R249"/>
  <c r="P249"/>
  <c r="BI244"/>
  <c r="BH244"/>
  <c r="BG244"/>
  <c r="BE244"/>
  <c r="T244"/>
  <c r="R244"/>
  <c r="P244"/>
  <c r="BI234"/>
  <c r="BH234"/>
  <c r="BG234"/>
  <c r="BE234"/>
  <c r="T234"/>
  <c r="R234"/>
  <c r="P234"/>
  <c r="BI229"/>
  <c r="BH229"/>
  <c r="BG229"/>
  <c r="BE229"/>
  <c r="T229"/>
  <c r="R229"/>
  <c r="P229"/>
  <c r="BI225"/>
  <c r="BH225"/>
  <c r="BG225"/>
  <c r="BE225"/>
  <c r="T225"/>
  <c r="R225"/>
  <c r="P225"/>
  <c r="BI223"/>
  <c r="BH223"/>
  <c r="BG223"/>
  <c r="BE223"/>
  <c r="T223"/>
  <c r="R223"/>
  <c r="P223"/>
  <c r="BI218"/>
  <c r="BH218"/>
  <c r="BG218"/>
  <c r="BE218"/>
  <c r="T218"/>
  <c r="R218"/>
  <c r="P218"/>
  <c r="BI214"/>
  <c r="BH214"/>
  <c r="BG214"/>
  <c r="BE214"/>
  <c r="T214"/>
  <c r="R214"/>
  <c r="P214"/>
  <c r="BI212"/>
  <c r="BH212"/>
  <c r="BG212"/>
  <c r="BE212"/>
  <c r="T212"/>
  <c r="R212"/>
  <c r="P212"/>
  <c r="BI209"/>
  <c r="BH209"/>
  <c r="BG209"/>
  <c r="BE209"/>
  <c r="T209"/>
  <c r="R209"/>
  <c r="P209"/>
  <c r="BI206"/>
  <c r="BH206"/>
  <c r="BG206"/>
  <c r="BE206"/>
  <c r="T206"/>
  <c r="R206"/>
  <c r="P206"/>
  <c r="BI202"/>
  <c r="BH202"/>
  <c r="BG202"/>
  <c r="BE202"/>
  <c r="T202"/>
  <c r="T201"/>
  <c r="R202"/>
  <c r="R201"/>
  <c r="P202"/>
  <c r="P201"/>
  <c r="BI196"/>
  <c r="BH196"/>
  <c r="BG196"/>
  <c r="BE196"/>
  <c r="T196"/>
  <c r="T195"/>
  <c r="R196"/>
  <c r="R195"/>
  <c r="P196"/>
  <c r="P195"/>
  <c r="BI191"/>
  <c r="BH191"/>
  <c r="BG191"/>
  <c r="BE191"/>
  <c r="T191"/>
  <c r="R191"/>
  <c r="P191"/>
  <c r="BI188"/>
  <c r="BH188"/>
  <c r="BG188"/>
  <c r="BE188"/>
  <c r="T188"/>
  <c r="R188"/>
  <c r="P188"/>
  <c r="BI184"/>
  <c r="BH184"/>
  <c r="BG184"/>
  <c r="BE184"/>
  <c r="T184"/>
  <c r="R184"/>
  <c r="P184"/>
  <c r="BI180"/>
  <c r="BH180"/>
  <c r="BG180"/>
  <c r="BE180"/>
  <c r="T180"/>
  <c r="R180"/>
  <c r="P180"/>
  <c r="BI176"/>
  <c r="BH176"/>
  <c r="BG176"/>
  <c r="BE176"/>
  <c r="T176"/>
  <c r="R176"/>
  <c r="P176"/>
  <c r="BI170"/>
  <c r="BH170"/>
  <c r="BG170"/>
  <c r="BE170"/>
  <c r="T170"/>
  <c r="R170"/>
  <c r="P170"/>
  <c r="BI165"/>
  <c r="BH165"/>
  <c r="BG165"/>
  <c r="BE165"/>
  <c r="T165"/>
  <c r="R165"/>
  <c r="P165"/>
  <c r="BI162"/>
  <c r="BH162"/>
  <c r="BG162"/>
  <c r="BE162"/>
  <c r="T162"/>
  <c r="R162"/>
  <c r="P162"/>
  <c r="BI157"/>
  <c r="BH157"/>
  <c r="BG157"/>
  <c r="BE157"/>
  <c r="T157"/>
  <c r="R157"/>
  <c r="P157"/>
  <c r="BI151"/>
  <c r="BH151"/>
  <c r="BG151"/>
  <c r="BE151"/>
  <c r="T151"/>
  <c r="R151"/>
  <c r="P151"/>
  <c r="BI145"/>
  <c r="BH145"/>
  <c r="BG145"/>
  <c r="BE145"/>
  <c r="T145"/>
  <c r="R145"/>
  <c r="P145"/>
  <c r="BI138"/>
  <c r="BH138"/>
  <c r="BG138"/>
  <c r="BE138"/>
  <c r="T138"/>
  <c r="R138"/>
  <c r="P138"/>
  <c r="BI134"/>
  <c r="BH134"/>
  <c r="BG134"/>
  <c r="BE134"/>
  <c r="T134"/>
  <c r="R134"/>
  <c r="P134"/>
  <c r="BI130"/>
  <c r="BH130"/>
  <c r="BG130"/>
  <c r="BE130"/>
  <c r="T130"/>
  <c r="R130"/>
  <c r="P130"/>
  <c r="BI125"/>
  <c r="BH125"/>
  <c r="BG125"/>
  <c r="BE125"/>
  <c r="T125"/>
  <c r="R125"/>
  <c r="P125"/>
  <c r="BI121"/>
  <c r="BH121"/>
  <c r="BG121"/>
  <c r="BE121"/>
  <c r="T121"/>
  <c r="R121"/>
  <c r="P121"/>
  <c r="BI117"/>
  <c r="BH117"/>
  <c r="BG117"/>
  <c r="BE117"/>
  <c r="T117"/>
  <c r="R117"/>
  <c r="P117"/>
  <c r="BI112"/>
  <c r="BH112"/>
  <c r="BG112"/>
  <c r="BE112"/>
  <c r="T112"/>
  <c r="R112"/>
  <c r="P112"/>
  <c r="BI107"/>
  <c r="BH107"/>
  <c r="BG107"/>
  <c r="BE107"/>
  <c r="T107"/>
  <c r="T106"/>
  <c r="T105"/>
  <c r="R107"/>
  <c r="R106"/>
  <c r="R105"/>
  <c r="P107"/>
  <c r="P106"/>
  <c r="P105"/>
  <c r="F99"/>
  <c r="F97"/>
  <c r="E95"/>
  <c r="F58"/>
  <c r="F56"/>
  <c r="E54"/>
  <c r="J26"/>
  <c r="E26"/>
  <c r="J100"/>
  <c r="J25"/>
  <c r="J23"/>
  <c r="E23"/>
  <c r="J58"/>
  <c r="J22"/>
  <c r="J20"/>
  <c r="E20"/>
  <c r="F100"/>
  <c r="J19"/>
  <c r="J14"/>
  <c r="J97"/>
  <c r="E7"/>
  <c r="E50"/>
  <c i="7" r="J39"/>
  <c r="J38"/>
  <c i="1" r="AY61"/>
  <c i="7" r="J37"/>
  <c i="1" r="AX61"/>
  <c i="7" r="BI123"/>
  <c r="BH123"/>
  <c r="BG123"/>
  <c r="BE123"/>
  <c r="T123"/>
  <c r="R123"/>
  <c r="P123"/>
  <c r="BI121"/>
  <c r="BH121"/>
  <c r="BG121"/>
  <c r="BE121"/>
  <c r="T121"/>
  <c r="R121"/>
  <c r="P121"/>
  <c r="BI119"/>
  <c r="BH119"/>
  <c r="BG119"/>
  <c r="BE119"/>
  <c r="T119"/>
  <c r="R119"/>
  <c r="P119"/>
  <c r="BI117"/>
  <c r="BH117"/>
  <c r="BG117"/>
  <c r="BE117"/>
  <c r="T117"/>
  <c r="R117"/>
  <c r="P117"/>
  <c r="BI115"/>
  <c r="BH115"/>
  <c r="BG115"/>
  <c r="BE115"/>
  <c r="T115"/>
  <c r="R115"/>
  <c r="P115"/>
  <c r="BI112"/>
  <c r="BH112"/>
  <c r="BG112"/>
  <c r="BE112"/>
  <c r="T112"/>
  <c r="R112"/>
  <c r="P112"/>
  <c r="BI110"/>
  <c r="BH110"/>
  <c r="BG110"/>
  <c r="BE110"/>
  <c r="T110"/>
  <c r="R110"/>
  <c r="P110"/>
  <c r="BI107"/>
  <c r="BH107"/>
  <c r="BG107"/>
  <c r="BE107"/>
  <c r="T107"/>
  <c r="R107"/>
  <c r="P107"/>
  <c r="BI105"/>
  <c r="BH105"/>
  <c r="BG105"/>
  <c r="BE105"/>
  <c r="T105"/>
  <c r="R105"/>
  <c r="P105"/>
  <c r="BI102"/>
  <c r="BH102"/>
  <c r="BG102"/>
  <c r="BE102"/>
  <c r="T102"/>
  <c r="R102"/>
  <c r="P102"/>
  <c r="BI100"/>
  <c r="BH100"/>
  <c r="BG100"/>
  <c r="BE100"/>
  <c r="T100"/>
  <c r="R100"/>
  <c r="P100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0"/>
  <c r="BH90"/>
  <c r="BG90"/>
  <c r="BE90"/>
  <c r="T90"/>
  <c r="R90"/>
  <c r="P90"/>
  <c r="F83"/>
  <c r="F81"/>
  <c r="E79"/>
  <c r="F58"/>
  <c r="F56"/>
  <c r="E54"/>
  <c r="J26"/>
  <c r="E26"/>
  <c r="J84"/>
  <c r="J25"/>
  <c r="J23"/>
  <c r="E23"/>
  <c r="J83"/>
  <c r="J22"/>
  <c r="J20"/>
  <c r="E20"/>
  <c r="F59"/>
  <c r="J19"/>
  <c r="J14"/>
  <c r="J81"/>
  <c r="E7"/>
  <c r="E75"/>
  <c i="6" r="J39"/>
  <c r="J38"/>
  <c i="1" r="AY60"/>
  <c i="6" r="J37"/>
  <c i="1" r="AX60"/>
  <c i="6" r="BI90"/>
  <c r="BH90"/>
  <c r="BG90"/>
  <c r="BE90"/>
  <c r="T90"/>
  <c r="T89"/>
  <c r="T88"/>
  <c r="T87"/>
  <c r="R90"/>
  <c r="R89"/>
  <c r="R88"/>
  <c r="R87"/>
  <c r="P90"/>
  <c r="P89"/>
  <c r="P88"/>
  <c r="P87"/>
  <c i="1" r="AU60"/>
  <c i="6" r="F83"/>
  <c r="F81"/>
  <c r="E79"/>
  <c r="F58"/>
  <c r="F56"/>
  <c r="E54"/>
  <c r="J26"/>
  <c r="E26"/>
  <c r="J84"/>
  <c r="J25"/>
  <c r="J23"/>
  <c r="E23"/>
  <c r="J83"/>
  <c r="J22"/>
  <c r="J20"/>
  <c r="E20"/>
  <c r="F84"/>
  <c r="J19"/>
  <c r="J14"/>
  <c r="J56"/>
  <c r="E7"/>
  <c r="E75"/>
  <c i="5" r="J39"/>
  <c r="J38"/>
  <c i="1" r="AY59"/>
  <c i="5" r="J37"/>
  <c i="1" r="AX59"/>
  <c i="5" r="BI173"/>
  <c r="BH173"/>
  <c r="BG173"/>
  <c r="BE173"/>
  <c r="T173"/>
  <c r="R173"/>
  <c r="P173"/>
  <c r="BI170"/>
  <c r="BH170"/>
  <c r="BG170"/>
  <c r="BE170"/>
  <c r="T170"/>
  <c r="R170"/>
  <c r="P170"/>
  <c r="BI167"/>
  <c r="BH167"/>
  <c r="BG167"/>
  <c r="BE167"/>
  <c r="T167"/>
  <c r="R167"/>
  <c r="P167"/>
  <c r="BI164"/>
  <c r="BH164"/>
  <c r="BG164"/>
  <c r="BE164"/>
  <c r="T164"/>
  <c r="R164"/>
  <c r="P164"/>
  <c r="BI162"/>
  <c r="BH162"/>
  <c r="BG162"/>
  <c r="BE162"/>
  <c r="T162"/>
  <c r="R162"/>
  <c r="P162"/>
  <c r="BI159"/>
  <c r="BH159"/>
  <c r="BG159"/>
  <c r="BE159"/>
  <c r="T159"/>
  <c r="R159"/>
  <c r="P159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1"/>
  <c r="BH141"/>
  <c r="BG141"/>
  <c r="BE141"/>
  <c r="T141"/>
  <c r="R141"/>
  <c r="P141"/>
  <c r="BI138"/>
  <c r="BH138"/>
  <c r="BG138"/>
  <c r="BE138"/>
  <c r="T138"/>
  <c r="R138"/>
  <c r="P138"/>
  <c r="BI136"/>
  <c r="BH136"/>
  <c r="BG136"/>
  <c r="BE136"/>
  <c r="T136"/>
  <c r="R136"/>
  <c r="P136"/>
  <c r="BI133"/>
  <c r="BH133"/>
  <c r="BG133"/>
  <c r="BE133"/>
  <c r="T133"/>
  <c r="R133"/>
  <c r="P133"/>
  <c r="BI131"/>
  <c r="BH131"/>
  <c r="BG131"/>
  <c r="BE131"/>
  <c r="T131"/>
  <c r="R131"/>
  <c r="P131"/>
  <c r="BI128"/>
  <c r="BH128"/>
  <c r="BG128"/>
  <c r="BE128"/>
  <c r="T128"/>
  <c r="R128"/>
  <c r="P128"/>
  <c r="BI124"/>
  <c r="BH124"/>
  <c r="BG124"/>
  <c r="BE124"/>
  <c r="T124"/>
  <c r="R124"/>
  <c r="P124"/>
  <c r="BI120"/>
  <c r="BH120"/>
  <c r="BG120"/>
  <c r="BE120"/>
  <c r="T120"/>
  <c r="R120"/>
  <c r="P120"/>
  <c r="BI117"/>
  <c r="BH117"/>
  <c r="BG117"/>
  <c r="BE117"/>
  <c r="T117"/>
  <c r="R117"/>
  <c r="P117"/>
  <c r="BI114"/>
  <c r="BH114"/>
  <c r="BG114"/>
  <c r="BE114"/>
  <c r="T114"/>
  <c r="R114"/>
  <c r="P114"/>
  <c r="BI111"/>
  <c r="BH111"/>
  <c r="BG111"/>
  <c r="BE111"/>
  <c r="T111"/>
  <c r="R111"/>
  <c r="P111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8"/>
  <c r="BH98"/>
  <c r="BG98"/>
  <c r="BE98"/>
  <c r="T98"/>
  <c r="R98"/>
  <c r="P98"/>
  <c r="BI96"/>
  <c r="BH96"/>
  <c r="BG96"/>
  <c r="BE96"/>
  <c r="T96"/>
  <c r="R96"/>
  <c r="P96"/>
  <c r="BI93"/>
  <c r="BH93"/>
  <c r="BG93"/>
  <c r="BE93"/>
  <c r="T93"/>
  <c r="R93"/>
  <c r="P93"/>
  <c r="BI90"/>
  <c r="BH90"/>
  <c r="BG90"/>
  <c r="BE90"/>
  <c r="T90"/>
  <c r="R90"/>
  <c r="P90"/>
  <c r="F83"/>
  <c r="F81"/>
  <c r="E79"/>
  <c r="F58"/>
  <c r="F56"/>
  <c r="E54"/>
  <c r="J26"/>
  <c r="E26"/>
  <c r="J84"/>
  <c r="J25"/>
  <c r="J23"/>
  <c r="E23"/>
  <c r="J58"/>
  <c r="J22"/>
  <c r="J20"/>
  <c r="E20"/>
  <c r="F84"/>
  <c r="J19"/>
  <c r="J14"/>
  <c r="J81"/>
  <c r="E7"/>
  <c r="E75"/>
  <c i="4" r="J39"/>
  <c r="J38"/>
  <c i="1" r="AY58"/>
  <c i="4" r="J37"/>
  <c i="1" r="AX58"/>
  <c i="4" r="BI172"/>
  <c r="BH172"/>
  <c r="BG172"/>
  <c r="BE172"/>
  <c r="T172"/>
  <c r="R172"/>
  <c r="P172"/>
  <c r="BI170"/>
  <c r="BH170"/>
  <c r="BG170"/>
  <c r="BE170"/>
  <c r="T170"/>
  <c r="R170"/>
  <c r="P170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6"/>
  <c r="BH156"/>
  <c r="BG156"/>
  <c r="BE156"/>
  <c r="T156"/>
  <c r="R156"/>
  <c r="P156"/>
  <c r="BI152"/>
  <c r="BH152"/>
  <c r="BG152"/>
  <c r="BE152"/>
  <c r="T152"/>
  <c r="R152"/>
  <c r="P152"/>
  <c r="BI148"/>
  <c r="BH148"/>
  <c r="BG148"/>
  <c r="BE148"/>
  <c r="T148"/>
  <c r="R148"/>
  <c r="P148"/>
  <c r="BI144"/>
  <c r="BH144"/>
  <c r="BG144"/>
  <c r="BE144"/>
  <c r="T144"/>
  <c r="R144"/>
  <c r="P144"/>
  <c r="BI141"/>
  <c r="BH141"/>
  <c r="BG141"/>
  <c r="BE141"/>
  <c r="T141"/>
  <c r="R141"/>
  <c r="P141"/>
  <c r="BI138"/>
  <c r="BH138"/>
  <c r="BG138"/>
  <c r="BE138"/>
  <c r="T138"/>
  <c r="R138"/>
  <c r="P138"/>
  <c r="BI135"/>
  <c r="BH135"/>
  <c r="BG135"/>
  <c r="BE135"/>
  <c r="T135"/>
  <c r="R135"/>
  <c r="P135"/>
  <c r="BI131"/>
  <c r="BH131"/>
  <c r="BG131"/>
  <c r="BE131"/>
  <c r="T131"/>
  <c r="R131"/>
  <c r="P131"/>
  <c r="BI128"/>
  <c r="BH128"/>
  <c r="BG128"/>
  <c r="BE128"/>
  <c r="T128"/>
  <c r="R128"/>
  <c r="P128"/>
  <c r="BI125"/>
  <c r="BH125"/>
  <c r="BG125"/>
  <c r="BE125"/>
  <c r="T125"/>
  <c r="R125"/>
  <c r="P125"/>
  <c r="BI121"/>
  <c r="BH121"/>
  <c r="BG121"/>
  <c r="BE121"/>
  <c r="T121"/>
  <c r="R121"/>
  <c r="P121"/>
  <c r="BI118"/>
  <c r="BH118"/>
  <c r="BG118"/>
  <c r="BE118"/>
  <c r="T118"/>
  <c r="R118"/>
  <c r="P118"/>
  <c r="BI114"/>
  <c r="BH114"/>
  <c r="BG114"/>
  <c r="BE114"/>
  <c r="T114"/>
  <c r="R114"/>
  <c r="P114"/>
  <c r="BI108"/>
  <c r="BH108"/>
  <c r="BG108"/>
  <c r="BE108"/>
  <c r="T108"/>
  <c r="R108"/>
  <c r="P108"/>
  <c r="BI104"/>
  <c r="BH104"/>
  <c r="BG104"/>
  <c r="BE104"/>
  <c r="T104"/>
  <c r="R104"/>
  <c r="P104"/>
  <c r="BI100"/>
  <c r="BH100"/>
  <c r="BG100"/>
  <c r="BE100"/>
  <c r="T100"/>
  <c r="R100"/>
  <c r="P100"/>
  <c r="BI96"/>
  <c r="BH96"/>
  <c r="BG96"/>
  <c r="BE96"/>
  <c r="T96"/>
  <c r="R96"/>
  <c r="P96"/>
  <c r="BI90"/>
  <c r="BH90"/>
  <c r="BG90"/>
  <c r="BE90"/>
  <c r="T90"/>
  <c r="R90"/>
  <c r="P90"/>
  <c r="F83"/>
  <c r="F81"/>
  <c r="E79"/>
  <c r="F58"/>
  <c r="F56"/>
  <c r="E54"/>
  <c r="J26"/>
  <c r="E26"/>
  <c r="J59"/>
  <c r="J25"/>
  <c r="J23"/>
  <c r="E23"/>
  <c r="J83"/>
  <c r="J22"/>
  <c r="J20"/>
  <c r="E20"/>
  <c r="F84"/>
  <c r="J19"/>
  <c r="J14"/>
  <c r="J81"/>
  <c r="E7"/>
  <c r="E50"/>
  <c i="3" r="J39"/>
  <c r="J38"/>
  <c i="1" r="AY57"/>
  <c i="3" r="J37"/>
  <c i="1" r="AX57"/>
  <c i="3"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2"/>
  <c r="BH142"/>
  <c r="BG142"/>
  <c r="BE142"/>
  <c r="T142"/>
  <c r="R142"/>
  <c r="P142"/>
  <c r="BI138"/>
  <c r="BH138"/>
  <c r="BG138"/>
  <c r="BE138"/>
  <c r="T138"/>
  <c r="R138"/>
  <c r="P138"/>
  <c r="BI133"/>
  <c r="BH133"/>
  <c r="BG133"/>
  <c r="BE133"/>
  <c r="T133"/>
  <c r="R133"/>
  <c r="P133"/>
  <c r="BI129"/>
  <c r="BH129"/>
  <c r="BG129"/>
  <c r="BE129"/>
  <c r="T129"/>
  <c r="R129"/>
  <c r="P129"/>
  <c r="BI125"/>
  <c r="BH125"/>
  <c r="BG125"/>
  <c r="BE125"/>
  <c r="T125"/>
  <c r="R125"/>
  <c r="P125"/>
  <c r="BI117"/>
  <c r="BH117"/>
  <c r="BG117"/>
  <c r="BE117"/>
  <c r="T117"/>
  <c r="R117"/>
  <c r="P117"/>
  <c r="BI109"/>
  <c r="BH109"/>
  <c r="BG109"/>
  <c r="BE109"/>
  <c r="T109"/>
  <c r="R109"/>
  <c r="P109"/>
  <c r="BI105"/>
  <c r="BH105"/>
  <c r="BG105"/>
  <c r="BE105"/>
  <c r="T105"/>
  <c r="R105"/>
  <c r="P105"/>
  <c r="BI101"/>
  <c r="BH101"/>
  <c r="BG101"/>
  <c r="BE101"/>
  <c r="T101"/>
  <c r="R101"/>
  <c r="P101"/>
  <c r="BI97"/>
  <c r="BH97"/>
  <c r="BG97"/>
  <c r="BE97"/>
  <c r="T97"/>
  <c r="R97"/>
  <c r="P97"/>
  <c r="BI90"/>
  <c r="BH90"/>
  <c r="BG90"/>
  <c r="BE90"/>
  <c r="T90"/>
  <c r="R90"/>
  <c r="P90"/>
  <c r="F83"/>
  <c r="F81"/>
  <c r="E79"/>
  <c r="F58"/>
  <c r="F56"/>
  <c r="E54"/>
  <c r="J26"/>
  <c r="E26"/>
  <c r="J84"/>
  <c r="J25"/>
  <c r="J23"/>
  <c r="E23"/>
  <c r="J58"/>
  <c r="J22"/>
  <c r="J20"/>
  <c r="E20"/>
  <c r="F84"/>
  <c r="J19"/>
  <c r="J14"/>
  <c r="J81"/>
  <c r="E7"/>
  <c r="E75"/>
  <c i="2" r="T256"/>
  <c r="R256"/>
  <c r="P256"/>
  <c r="BK256"/>
  <c r="J256"/>
  <c r="J77"/>
  <c r="J39"/>
  <c r="J38"/>
  <c i="1" r="AY56"/>
  <c i="2" r="J37"/>
  <c i="1" r="AX56"/>
  <c i="2" r="BI766"/>
  <c r="BH766"/>
  <c r="BG766"/>
  <c r="BE766"/>
  <c r="T766"/>
  <c r="R766"/>
  <c r="P766"/>
  <c r="BI751"/>
  <c r="BH751"/>
  <c r="BG751"/>
  <c r="BE751"/>
  <c r="T751"/>
  <c r="R751"/>
  <c r="P751"/>
  <c r="BI742"/>
  <c r="BH742"/>
  <c r="BG742"/>
  <c r="BE742"/>
  <c r="T742"/>
  <c r="R742"/>
  <c r="P742"/>
  <c r="BI738"/>
  <c r="BH738"/>
  <c r="BG738"/>
  <c r="BE738"/>
  <c r="T738"/>
  <c r="R738"/>
  <c r="P738"/>
  <c r="BI734"/>
  <c r="BH734"/>
  <c r="BG734"/>
  <c r="BE734"/>
  <c r="T734"/>
  <c r="R734"/>
  <c r="P734"/>
  <c r="BI730"/>
  <c r="BH730"/>
  <c r="BG730"/>
  <c r="BE730"/>
  <c r="T730"/>
  <c r="R730"/>
  <c r="P730"/>
  <c r="BI716"/>
  <c r="BH716"/>
  <c r="BG716"/>
  <c r="BE716"/>
  <c r="T716"/>
  <c r="R716"/>
  <c r="P716"/>
  <c r="BI711"/>
  <c r="BH711"/>
  <c r="BG711"/>
  <c r="BE711"/>
  <c r="T711"/>
  <c r="R711"/>
  <c r="P711"/>
  <c r="BI700"/>
  <c r="BH700"/>
  <c r="BG700"/>
  <c r="BE700"/>
  <c r="T700"/>
  <c r="R700"/>
  <c r="P700"/>
  <c r="BI694"/>
  <c r="BH694"/>
  <c r="BG694"/>
  <c r="BE694"/>
  <c r="T694"/>
  <c r="R694"/>
  <c r="P694"/>
  <c r="BI690"/>
  <c r="BH690"/>
  <c r="BG690"/>
  <c r="BE690"/>
  <c r="T690"/>
  <c r="R690"/>
  <c r="P690"/>
  <c r="BI686"/>
  <c r="BH686"/>
  <c r="BG686"/>
  <c r="BE686"/>
  <c r="T686"/>
  <c r="R686"/>
  <c r="P686"/>
  <c r="BI682"/>
  <c r="BH682"/>
  <c r="BG682"/>
  <c r="BE682"/>
  <c r="T682"/>
  <c r="R682"/>
  <c r="P682"/>
  <c r="BI678"/>
  <c r="BH678"/>
  <c r="BG678"/>
  <c r="BE678"/>
  <c r="T678"/>
  <c r="R678"/>
  <c r="P678"/>
  <c r="BI671"/>
  <c r="BH671"/>
  <c r="BG671"/>
  <c r="BE671"/>
  <c r="T671"/>
  <c r="R671"/>
  <c r="P671"/>
  <c r="BI667"/>
  <c r="BH667"/>
  <c r="BG667"/>
  <c r="BE667"/>
  <c r="T667"/>
  <c r="R667"/>
  <c r="P667"/>
  <c r="BI662"/>
  <c r="BH662"/>
  <c r="BG662"/>
  <c r="BE662"/>
  <c r="T662"/>
  <c r="R662"/>
  <c r="P662"/>
  <c r="BI658"/>
  <c r="BH658"/>
  <c r="BG658"/>
  <c r="BE658"/>
  <c r="T658"/>
  <c r="R658"/>
  <c r="P658"/>
  <c r="BI654"/>
  <c r="BH654"/>
  <c r="BG654"/>
  <c r="BE654"/>
  <c r="T654"/>
  <c r="R654"/>
  <c r="P654"/>
  <c r="BI648"/>
  <c r="BH648"/>
  <c r="BG648"/>
  <c r="BE648"/>
  <c r="T648"/>
  <c r="R648"/>
  <c r="P648"/>
  <c r="BI641"/>
  <c r="BH641"/>
  <c r="BG641"/>
  <c r="BE641"/>
  <c r="T641"/>
  <c r="R641"/>
  <c r="P641"/>
  <c r="BI634"/>
  <c r="BH634"/>
  <c r="BG634"/>
  <c r="BE634"/>
  <c r="T634"/>
  <c r="R634"/>
  <c r="P634"/>
  <c r="BI630"/>
  <c r="BH630"/>
  <c r="BG630"/>
  <c r="BE630"/>
  <c r="T630"/>
  <c r="R630"/>
  <c r="P630"/>
  <c r="BI626"/>
  <c r="BH626"/>
  <c r="BG626"/>
  <c r="BE626"/>
  <c r="T626"/>
  <c r="R626"/>
  <c r="P626"/>
  <c r="BI622"/>
  <c r="BH622"/>
  <c r="BG622"/>
  <c r="BE622"/>
  <c r="T622"/>
  <c r="R622"/>
  <c r="P622"/>
  <c r="BI617"/>
  <c r="BH617"/>
  <c r="BG617"/>
  <c r="BE617"/>
  <c r="T617"/>
  <c r="R617"/>
  <c r="P617"/>
  <c r="BI613"/>
  <c r="BH613"/>
  <c r="BG613"/>
  <c r="BE613"/>
  <c r="T613"/>
  <c r="R613"/>
  <c r="P613"/>
  <c r="BI609"/>
  <c r="BH609"/>
  <c r="BG609"/>
  <c r="BE609"/>
  <c r="T609"/>
  <c r="R609"/>
  <c r="P609"/>
  <c r="BI605"/>
  <c r="BH605"/>
  <c r="BG605"/>
  <c r="BE605"/>
  <c r="T605"/>
  <c r="R605"/>
  <c r="P605"/>
  <c r="BI600"/>
  <c r="BH600"/>
  <c r="BG600"/>
  <c r="BE600"/>
  <c r="T600"/>
  <c r="R600"/>
  <c r="P600"/>
  <c r="BI596"/>
  <c r="BH596"/>
  <c r="BG596"/>
  <c r="BE596"/>
  <c r="T596"/>
  <c r="R596"/>
  <c r="P596"/>
  <c r="BI587"/>
  <c r="BH587"/>
  <c r="BG587"/>
  <c r="BE587"/>
  <c r="T587"/>
  <c r="R587"/>
  <c r="P587"/>
  <c r="BI578"/>
  <c r="BH578"/>
  <c r="BG578"/>
  <c r="BE578"/>
  <c r="T578"/>
  <c r="R578"/>
  <c r="P578"/>
  <c r="BI572"/>
  <c r="BH572"/>
  <c r="BG572"/>
  <c r="BE572"/>
  <c r="T572"/>
  <c r="R572"/>
  <c r="P572"/>
  <c r="BI566"/>
  <c r="BH566"/>
  <c r="BG566"/>
  <c r="BE566"/>
  <c r="T566"/>
  <c r="R566"/>
  <c r="P566"/>
  <c r="BI561"/>
  <c r="BH561"/>
  <c r="BG561"/>
  <c r="BE561"/>
  <c r="T561"/>
  <c r="R561"/>
  <c r="P561"/>
  <c r="BI557"/>
  <c r="BH557"/>
  <c r="BG557"/>
  <c r="BE557"/>
  <c r="T557"/>
  <c r="R557"/>
  <c r="P557"/>
  <c r="BI553"/>
  <c r="BH553"/>
  <c r="BG553"/>
  <c r="BE553"/>
  <c r="T553"/>
  <c r="R553"/>
  <c r="P553"/>
  <c r="BI549"/>
  <c r="BH549"/>
  <c r="BG549"/>
  <c r="BE549"/>
  <c r="T549"/>
  <c r="R549"/>
  <c r="P549"/>
  <c r="BI544"/>
  <c r="BH544"/>
  <c r="BG544"/>
  <c r="BE544"/>
  <c r="T544"/>
  <c r="R544"/>
  <c r="P544"/>
  <c r="BI538"/>
  <c r="BH538"/>
  <c r="BG538"/>
  <c r="BE538"/>
  <c r="T538"/>
  <c r="R538"/>
  <c r="P538"/>
  <c r="BI533"/>
  <c r="BH533"/>
  <c r="BG533"/>
  <c r="BE533"/>
  <c r="T533"/>
  <c r="R533"/>
  <c r="P533"/>
  <c r="BI527"/>
  <c r="BH527"/>
  <c r="BG527"/>
  <c r="BE527"/>
  <c r="T527"/>
  <c r="R527"/>
  <c r="P527"/>
  <c r="BI522"/>
  <c r="BH522"/>
  <c r="BG522"/>
  <c r="BE522"/>
  <c r="T522"/>
  <c r="R522"/>
  <c r="P522"/>
  <c r="BI517"/>
  <c r="BH517"/>
  <c r="BG517"/>
  <c r="BE517"/>
  <c r="T517"/>
  <c r="R517"/>
  <c r="P517"/>
  <c r="BI513"/>
  <c r="BH513"/>
  <c r="BG513"/>
  <c r="BE513"/>
  <c r="T513"/>
  <c r="R513"/>
  <c r="P513"/>
  <c r="BI507"/>
  <c r="BH507"/>
  <c r="BG507"/>
  <c r="BE507"/>
  <c r="T507"/>
  <c r="R507"/>
  <c r="P507"/>
  <c r="BI500"/>
  <c r="BH500"/>
  <c r="BG500"/>
  <c r="BE500"/>
  <c r="T500"/>
  <c r="R500"/>
  <c r="P500"/>
  <c r="BI494"/>
  <c r="BH494"/>
  <c r="BG494"/>
  <c r="BE494"/>
  <c r="T494"/>
  <c r="R494"/>
  <c r="P494"/>
  <c r="BI490"/>
  <c r="BH490"/>
  <c r="BG490"/>
  <c r="BE490"/>
  <c r="T490"/>
  <c r="R490"/>
  <c r="P490"/>
  <c r="BI486"/>
  <c r="BH486"/>
  <c r="BG486"/>
  <c r="BE486"/>
  <c r="T486"/>
  <c r="R486"/>
  <c r="P486"/>
  <c r="BI482"/>
  <c r="BH482"/>
  <c r="BG482"/>
  <c r="BE482"/>
  <c r="T482"/>
  <c r="R482"/>
  <c r="P482"/>
  <c r="BI478"/>
  <c r="BH478"/>
  <c r="BG478"/>
  <c r="BE478"/>
  <c r="T478"/>
  <c r="R478"/>
  <c r="P478"/>
  <c r="BI474"/>
  <c r="BH474"/>
  <c r="BG474"/>
  <c r="BE474"/>
  <c r="T474"/>
  <c r="R474"/>
  <c r="P474"/>
  <c r="BI470"/>
  <c r="BH470"/>
  <c r="BG470"/>
  <c r="BE470"/>
  <c r="T470"/>
  <c r="R470"/>
  <c r="P470"/>
  <c r="BI464"/>
  <c r="BH464"/>
  <c r="BG464"/>
  <c r="BE464"/>
  <c r="T464"/>
  <c r="R464"/>
  <c r="P464"/>
  <c r="BI458"/>
  <c r="BH458"/>
  <c r="BG458"/>
  <c r="BE458"/>
  <c r="T458"/>
  <c r="R458"/>
  <c r="P458"/>
  <c r="BI454"/>
  <c r="BH454"/>
  <c r="BG454"/>
  <c r="BE454"/>
  <c r="T454"/>
  <c r="R454"/>
  <c r="P454"/>
  <c r="BI450"/>
  <c r="BH450"/>
  <c r="BG450"/>
  <c r="BE450"/>
  <c r="T450"/>
  <c r="R450"/>
  <c r="P450"/>
  <c r="BI446"/>
  <c r="BH446"/>
  <c r="BG446"/>
  <c r="BE446"/>
  <c r="T446"/>
  <c r="R446"/>
  <c r="P446"/>
  <c r="BI442"/>
  <c r="BH442"/>
  <c r="BG442"/>
  <c r="BE442"/>
  <c r="T442"/>
  <c r="R442"/>
  <c r="P442"/>
  <c r="BI438"/>
  <c r="BH438"/>
  <c r="BG438"/>
  <c r="BE438"/>
  <c r="T438"/>
  <c r="R438"/>
  <c r="P438"/>
  <c r="BI434"/>
  <c r="BH434"/>
  <c r="BG434"/>
  <c r="BE434"/>
  <c r="T434"/>
  <c r="R434"/>
  <c r="P434"/>
  <c r="BI431"/>
  <c r="BH431"/>
  <c r="BG431"/>
  <c r="BE431"/>
  <c r="T431"/>
  <c r="R431"/>
  <c r="P431"/>
  <c r="BI428"/>
  <c r="BH428"/>
  <c r="BG428"/>
  <c r="BE428"/>
  <c r="T428"/>
  <c r="R428"/>
  <c r="P428"/>
  <c r="BI425"/>
  <c r="BH425"/>
  <c r="BG425"/>
  <c r="BE425"/>
  <c r="T425"/>
  <c r="R425"/>
  <c r="P425"/>
  <c r="BI422"/>
  <c r="BH422"/>
  <c r="BG422"/>
  <c r="BE422"/>
  <c r="T422"/>
  <c r="R422"/>
  <c r="P422"/>
  <c r="BI419"/>
  <c r="BH419"/>
  <c r="BG419"/>
  <c r="BE419"/>
  <c r="T419"/>
  <c r="R419"/>
  <c r="P419"/>
  <c r="BI416"/>
  <c r="BH416"/>
  <c r="BG416"/>
  <c r="BE416"/>
  <c r="T416"/>
  <c r="R416"/>
  <c r="P416"/>
  <c r="BI413"/>
  <c r="BH413"/>
  <c r="BG413"/>
  <c r="BE413"/>
  <c r="T413"/>
  <c r="R413"/>
  <c r="P413"/>
  <c r="BI410"/>
  <c r="BH410"/>
  <c r="BG410"/>
  <c r="BE410"/>
  <c r="T410"/>
  <c r="R410"/>
  <c r="P410"/>
  <c r="BI407"/>
  <c r="BH407"/>
  <c r="BG407"/>
  <c r="BE407"/>
  <c r="T407"/>
  <c r="R407"/>
  <c r="P407"/>
  <c r="BI404"/>
  <c r="BH404"/>
  <c r="BG404"/>
  <c r="BE404"/>
  <c r="T404"/>
  <c r="R404"/>
  <c r="P404"/>
  <c r="BI401"/>
  <c r="BH401"/>
  <c r="BG401"/>
  <c r="BE401"/>
  <c r="T401"/>
  <c r="R401"/>
  <c r="P401"/>
  <c r="BI398"/>
  <c r="BH398"/>
  <c r="BG398"/>
  <c r="BE398"/>
  <c r="T398"/>
  <c r="R398"/>
  <c r="P398"/>
  <c r="BI395"/>
  <c r="BH395"/>
  <c r="BG395"/>
  <c r="BE395"/>
  <c r="T395"/>
  <c r="R395"/>
  <c r="P395"/>
  <c r="BI393"/>
  <c r="BH393"/>
  <c r="BG393"/>
  <c r="BE393"/>
  <c r="T393"/>
  <c r="R393"/>
  <c r="P393"/>
  <c r="BI389"/>
  <c r="BH389"/>
  <c r="BG389"/>
  <c r="BE389"/>
  <c r="T389"/>
  <c r="R389"/>
  <c r="P389"/>
  <c r="BI386"/>
  <c r="BH386"/>
  <c r="BG386"/>
  <c r="BE386"/>
  <c r="T386"/>
  <c r="R386"/>
  <c r="P386"/>
  <c r="BI384"/>
  <c r="BH384"/>
  <c r="BG384"/>
  <c r="BE384"/>
  <c r="T384"/>
  <c r="R384"/>
  <c r="P384"/>
  <c r="BI382"/>
  <c r="BH382"/>
  <c r="BG382"/>
  <c r="BE382"/>
  <c r="T382"/>
  <c r="R382"/>
  <c r="P382"/>
  <c r="BI378"/>
  <c r="BH378"/>
  <c r="BG378"/>
  <c r="BE378"/>
  <c r="T378"/>
  <c r="R378"/>
  <c r="P378"/>
  <c r="BI373"/>
  <c r="BH373"/>
  <c r="BG373"/>
  <c r="BE373"/>
  <c r="T373"/>
  <c r="R373"/>
  <c r="P373"/>
  <c r="BI370"/>
  <c r="BH370"/>
  <c r="BG370"/>
  <c r="BE370"/>
  <c r="T370"/>
  <c r="R370"/>
  <c r="P370"/>
  <c r="BI366"/>
  <c r="BH366"/>
  <c r="BG366"/>
  <c r="BE366"/>
  <c r="T366"/>
  <c r="R366"/>
  <c r="P366"/>
  <c r="BI363"/>
  <c r="BH363"/>
  <c r="BG363"/>
  <c r="BE363"/>
  <c r="T363"/>
  <c r="R363"/>
  <c r="P363"/>
  <c r="BI359"/>
  <c r="BH359"/>
  <c r="BG359"/>
  <c r="BE359"/>
  <c r="T359"/>
  <c r="R359"/>
  <c r="P359"/>
  <c r="BI356"/>
  <c r="BH356"/>
  <c r="BG356"/>
  <c r="BE356"/>
  <c r="T356"/>
  <c r="R356"/>
  <c r="P356"/>
  <c r="BI352"/>
  <c r="BH352"/>
  <c r="BG352"/>
  <c r="BE352"/>
  <c r="T352"/>
  <c r="R352"/>
  <c r="P352"/>
  <c r="BI349"/>
  <c r="BH349"/>
  <c r="BG349"/>
  <c r="BE349"/>
  <c r="T349"/>
  <c r="R349"/>
  <c r="P349"/>
  <c r="BI345"/>
  <c r="BH345"/>
  <c r="BG345"/>
  <c r="BE345"/>
  <c r="T345"/>
  <c r="R345"/>
  <c r="P345"/>
  <c r="BI342"/>
  <c r="BH342"/>
  <c r="BG342"/>
  <c r="BE342"/>
  <c r="T342"/>
  <c r="R342"/>
  <c r="P342"/>
  <c r="BI339"/>
  <c r="BH339"/>
  <c r="BG339"/>
  <c r="BE339"/>
  <c r="T339"/>
  <c r="R339"/>
  <c r="P339"/>
  <c r="BI335"/>
  <c r="BH335"/>
  <c r="BG335"/>
  <c r="BE335"/>
  <c r="T335"/>
  <c r="R335"/>
  <c r="P335"/>
  <c r="BI331"/>
  <c r="BH331"/>
  <c r="BG331"/>
  <c r="BE331"/>
  <c r="T331"/>
  <c r="R331"/>
  <c r="P331"/>
  <c r="BI324"/>
  <c r="BH324"/>
  <c r="BG324"/>
  <c r="BE324"/>
  <c r="T324"/>
  <c r="R324"/>
  <c r="P324"/>
  <c r="BI320"/>
  <c r="BH320"/>
  <c r="BG320"/>
  <c r="BE320"/>
  <c r="T320"/>
  <c r="R320"/>
  <c r="P320"/>
  <c r="BI317"/>
  <c r="BH317"/>
  <c r="BG317"/>
  <c r="BE317"/>
  <c r="T317"/>
  <c r="R317"/>
  <c r="P317"/>
  <c r="BI313"/>
  <c r="BH313"/>
  <c r="BG313"/>
  <c r="BE313"/>
  <c r="T313"/>
  <c r="R313"/>
  <c r="P313"/>
  <c r="BI309"/>
  <c r="BH309"/>
  <c r="BG309"/>
  <c r="BE309"/>
  <c r="T309"/>
  <c r="R309"/>
  <c r="P309"/>
  <c r="BI305"/>
  <c r="BH305"/>
  <c r="BG305"/>
  <c r="BE305"/>
  <c r="T305"/>
  <c r="R305"/>
  <c r="P305"/>
  <c r="BI301"/>
  <c r="BH301"/>
  <c r="BG301"/>
  <c r="BE301"/>
  <c r="T301"/>
  <c r="R301"/>
  <c r="P301"/>
  <c r="BI297"/>
  <c r="BH297"/>
  <c r="BG297"/>
  <c r="BE297"/>
  <c r="T297"/>
  <c r="R297"/>
  <c r="P297"/>
  <c r="BI292"/>
  <c r="BH292"/>
  <c r="BG292"/>
  <c r="BE292"/>
  <c r="T292"/>
  <c r="R292"/>
  <c r="P292"/>
  <c r="BI284"/>
  <c r="BH284"/>
  <c r="BG284"/>
  <c r="BE284"/>
  <c r="T284"/>
  <c r="R284"/>
  <c r="P284"/>
  <c r="BI280"/>
  <c r="BH280"/>
  <c r="BG280"/>
  <c r="BE280"/>
  <c r="T280"/>
  <c r="R280"/>
  <c r="P280"/>
  <c r="BI272"/>
  <c r="BH272"/>
  <c r="BG272"/>
  <c r="BE272"/>
  <c r="T272"/>
  <c r="R272"/>
  <c r="P272"/>
  <c r="BI268"/>
  <c r="BH268"/>
  <c r="BG268"/>
  <c r="BE268"/>
  <c r="T268"/>
  <c r="R268"/>
  <c r="P268"/>
  <c r="BI257"/>
  <c r="BH257"/>
  <c r="BG257"/>
  <c r="BE257"/>
  <c r="T257"/>
  <c r="R257"/>
  <c r="P257"/>
  <c r="BI252"/>
  <c r="BH252"/>
  <c r="BG252"/>
  <c r="BE252"/>
  <c r="T252"/>
  <c r="T251"/>
  <c r="R252"/>
  <c r="R251"/>
  <c r="P252"/>
  <c r="P251"/>
  <c r="BI248"/>
  <c r="BH248"/>
  <c r="BG248"/>
  <c r="BE248"/>
  <c r="T248"/>
  <c r="R248"/>
  <c r="P248"/>
  <c r="BI244"/>
  <c r="BH244"/>
  <c r="BG244"/>
  <c r="BE244"/>
  <c r="T244"/>
  <c r="R244"/>
  <c r="P244"/>
  <c r="BI241"/>
  <c r="BH241"/>
  <c r="BG241"/>
  <c r="BE241"/>
  <c r="T241"/>
  <c r="R241"/>
  <c r="P241"/>
  <c r="BI238"/>
  <c r="BH238"/>
  <c r="BG238"/>
  <c r="BE238"/>
  <c r="T238"/>
  <c r="R238"/>
  <c r="P238"/>
  <c r="BI235"/>
  <c r="BH235"/>
  <c r="BG235"/>
  <c r="BE235"/>
  <c r="T235"/>
  <c r="R235"/>
  <c r="P235"/>
  <c r="BI232"/>
  <c r="BH232"/>
  <c r="BG232"/>
  <c r="BE232"/>
  <c r="T232"/>
  <c r="R232"/>
  <c r="P232"/>
  <c r="BI226"/>
  <c r="BH226"/>
  <c r="BG226"/>
  <c r="BE226"/>
  <c r="T226"/>
  <c r="R226"/>
  <c r="P226"/>
  <c r="BI220"/>
  <c r="BH220"/>
  <c r="BG220"/>
  <c r="BE220"/>
  <c r="T220"/>
  <c r="R220"/>
  <c r="P220"/>
  <c r="BI216"/>
  <c r="BH216"/>
  <c r="BG216"/>
  <c r="BE216"/>
  <c r="T216"/>
  <c r="R216"/>
  <c r="P216"/>
  <c r="BI208"/>
  <c r="BH208"/>
  <c r="BG208"/>
  <c r="BE208"/>
  <c r="T208"/>
  <c r="T207"/>
  <c r="R208"/>
  <c r="R207"/>
  <c r="P208"/>
  <c r="P207"/>
  <c r="BI203"/>
  <c r="BH203"/>
  <c r="BG203"/>
  <c r="BE203"/>
  <c r="T203"/>
  <c r="R203"/>
  <c r="P203"/>
  <c r="BI198"/>
  <c r="BH198"/>
  <c r="BG198"/>
  <c r="BE198"/>
  <c r="T198"/>
  <c r="R198"/>
  <c r="P198"/>
  <c r="BI194"/>
  <c r="BH194"/>
  <c r="BG194"/>
  <c r="BE194"/>
  <c r="T194"/>
  <c r="R194"/>
  <c r="P194"/>
  <c r="BI190"/>
  <c r="BH190"/>
  <c r="BG190"/>
  <c r="BE190"/>
  <c r="T190"/>
  <c r="R190"/>
  <c r="P190"/>
  <c r="BI180"/>
  <c r="BH180"/>
  <c r="BG180"/>
  <c r="BE180"/>
  <c r="T180"/>
  <c r="T179"/>
  <c r="R180"/>
  <c r="R179"/>
  <c r="P180"/>
  <c r="P179"/>
  <c r="BI173"/>
  <c r="BH173"/>
  <c r="BG173"/>
  <c r="BE173"/>
  <c r="T173"/>
  <c r="R173"/>
  <c r="P173"/>
  <c r="BI164"/>
  <c r="BH164"/>
  <c r="BG164"/>
  <c r="BE164"/>
  <c r="T164"/>
  <c r="R164"/>
  <c r="P164"/>
  <c r="BI152"/>
  <c r="BH152"/>
  <c r="BG152"/>
  <c r="BE152"/>
  <c r="T152"/>
  <c r="R152"/>
  <c r="P152"/>
  <c r="BI145"/>
  <c r="BH145"/>
  <c r="BG145"/>
  <c r="BE145"/>
  <c r="T145"/>
  <c r="R145"/>
  <c r="P145"/>
  <c r="BI141"/>
  <c r="BH141"/>
  <c r="BG141"/>
  <c r="BE141"/>
  <c r="T141"/>
  <c r="R141"/>
  <c r="P141"/>
  <c r="BI137"/>
  <c r="BH137"/>
  <c r="BG137"/>
  <c r="BE137"/>
  <c r="T137"/>
  <c r="R137"/>
  <c r="P137"/>
  <c r="BI125"/>
  <c r="BH125"/>
  <c r="BG125"/>
  <c r="BE125"/>
  <c r="T125"/>
  <c r="R125"/>
  <c r="P125"/>
  <c r="BI117"/>
  <c r="BH117"/>
  <c r="BG117"/>
  <c r="BE117"/>
  <c r="T117"/>
  <c r="R117"/>
  <c r="P117"/>
  <c r="BI111"/>
  <c r="BH111"/>
  <c r="BG111"/>
  <c r="BE111"/>
  <c r="T111"/>
  <c r="R111"/>
  <c r="P111"/>
  <c r="F103"/>
  <c r="F101"/>
  <c r="E99"/>
  <c r="F58"/>
  <c r="F56"/>
  <c r="E54"/>
  <c r="J26"/>
  <c r="E26"/>
  <c r="J59"/>
  <c r="J25"/>
  <c r="J23"/>
  <c r="E23"/>
  <c r="J103"/>
  <c r="J22"/>
  <c r="J20"/>
  <c r="E20"/>
  <c r="F104"/>
  <c r="J19"/>
  <c r="J14"/>
  <c r="J101"/>
  <c r="E7"/>
  <c r="E95"/>
  <c i="1" r="L50"/>
  <c r="AM50"/>
  <c r="AM49"/>
  <c r="L49"/>
  <c r="AM47"/>
  <c r="L47"/>
  <c r="L45"/>
  <c r="L44"/>
  <c i="2" r="BK557"/>
  <c r="BK413"/>
  <c r="J313"/>
  <c r="BK751"/>
  <c r="BK613"/>
  <c r="BK416"/>
  <c r="BK339"/>
  <c r="J257"/>
  <c r="J682"/>
  <c r="J561"/>
  <c r="BK331"/>
  <c r="BK194"/>
  <c r="BK700"/>
  <c r="BK482"/>
  <c r="BK373"/>
  <c r="J208"/>
  <c i="3" r="BK90"/>
  <c i="4" r="J172"/>
  <c r="BK128"/>
  <c r="BK121"/>
  <c r="J114"/>
  <c i="5" r="J136"/>
  <c r="J141"/>
  <c r="J154"/>
  <c i="7" r="BK102"/>
  <c r="BK100"/>
  <c r="J93"/>
  <c i="8" r="BK244"/>
  <c r="J138"/>
  <c r="J229"/>
  <c r="J400"/>
  <c r="BK223"/>
  <c r="J351"/>
  <c r="J209"/>
  <c i="9" r="BK100"/>
  <c i="2" r="BK734"/>
  <c r="J474"/>
  <c r="BK366"/>
  <c r="BK235"/>
  <c r="J734"/>
  <c r="J605"/>
  <c r="J413"/>
  <c r="J349"/>
  <c r="BK248"/>
  <c r="BK742"/>
  <c r="BK544"/>
  <c r="BK438"/>
  <c r="BK284"/>
  <c r="BK125"/>
  <c r="BK648"/>
  <c r="J478"/>
  <c r="J366"/>
  <c r="J145"/>
  <c i="3" r="BK151"/>
  <c r="J97"/>
  <c i="4" r="J170"/>
  <c r="BK148"/>
  <c r="BK125"/>
  <c i="5" r="BK141"/>
  <c r="BK149"/>
  <c r="BK120"/>
  <c i="6" r="BK90"/>
  <c i="7" r="J90"/>
  <c r="J117"/>
  <c i="8" r="BK336"/>
  <c r="J196"/>
  <c r="J300"/>
  <c r="J145"/>
  <c r="J316"/>
  <c r="J202"/>
  <c r="BK328"/>
  <c r="BK202"/>
  <c i="9" r="BK86"/>
  <c i="2" r="J617"/>
  <c r="BK407"/>
  <c r="BK335"/>
  <c r="J766"/>
  <c r="BK658"/>
  <c r="J553"/>
  <c r="J342"/>
  <c r="J238"/>
  <c i="1" r="AS55"/>
  <c i="2" r="BK297"/>
  <c r="J117"/>
  <c r="BK716"/>
  <c r="J454"/>
  <c r="J356"/>
  <c r="J220"/>
  <c i="3" r="BK125"/>
  <c r="BK149"/>
  <c i="4" r="BK100"/>
  <c r="J90"/>
  <c i="5" r="BK146"/>
  <c r="BK103"/>
  <c r="J133"/>
  <c r="BK128"/>
  <c i="7" r="BK95"/>
  <c r="BK121"/>
  <c i="8" r="J380"/>
  <c r="BK151"/>
  <c r="BK286"/>
  <c r="J134"/>
  <c r="BK275"/>
  <c r="BK184"/>
  <c r="BK279"/>
  <c r="J188"/>
  <c r="J130"/>
  <c i="2" r="BK566"/>
  <c r="J416"/>
  <c r="BK309"/>
  <c r="J700"/>
  <c r="J538"/>
  <c r="BK425"/>
  <c r="J301"/>
  <c r="J194"/>
  <c r="J654"/>
  <c r="BK490"/>
  <c r="J393"/>
  <c r="BK317"/>
  <c r="BK141"/>
  <c r="BK634"/>
  <c r="BK422"/>
  <c r="J317"/>
  <c r="J125"/>
  <c i="3" r="J105"/>
  <c i="4" r="J159"/>
  <c r="BK152"/>
  <c r="J128"/>
  <c i="5" r="BK133"/>
  <c r="J101"/>
  <c r="BK96"/>
  <c r="J159"/>
  <c i="6" r="F39"/>
  <c i="1" r="BD60"/>
  <c i="8" r="J372"/>
  <c r="BK134"/>
  <c r="BK295"/>
  <c r="BK117"/>
  <c r="J304"/>
  <c r="BK165"/>
  <c r="BK269"/>
  <c r="BK138"/>
  <c i="2" r="BK605"/>
  <c r="BK450"/>
  <c r="BK363"/>
  <c r="J248"/>
  <c r="BK572"/>
  <c r="BK470"/>
  <c r="J373"/>
  <c r="J292"/>
  <c r="BK216"/>
  <c r="BK662"/>
  <c r="BK527"/>
  <c r="J419"/>
  <c r="BK272"/>
  <c r="J738"/>
  <c r="J587"/>
  <c r="BK419"/>
  <c r="J252"/>
  <c i="3" r="J133"/>
  <c r="J101"/>
  <c i="4" r="J135"/>
  <c r="BK156"/>
  <c i="5" r="J170"/>
  <c r="BK98"/>
  <c r="J111"/>
  <c r="BK106"/>
  <c i="6" r="J90"/>
  <c i="7" r="J110"/>
  <c r="BK112"/>
  <c i="8" r="J362"/>
  <c r="J340"/>
  <c r="BK209"/>
  <c r="BK362"/>
  <c r="J269"/>
  <c r="BK380"/>
  <c r="J234"/>
  <c r="J125"/>
  <c i="9" r="J100"/>
  <c i="2" r="BK622"/>
  <c r="BK442"/>
  <c r="BK349"/>
  <c r="J152"/>
  <c r="J648"/>
  <c r="J544"/>
  <c r="J386"/>
  <c r="J309"/>
  <c r="J232"/>
  <c r="J671"/>
  <c r="BK609"/>
  <c r="BK404"/>
  <c r="BK252"/>
  <c r="BK694"/>
  <c r="BK522"/>
  <c r="J382"/>
  <c r="BK203"/>
  <c i="3" r="BK105"/>
  <c r="J109"/>
  <c i="4" r="J141"/>
  <c r="BK172"/>
  <c r="J156"/>
  <c i="5" r="BK159"/>
  <c r="J167"/>
  <c r="BK164"/>
  <c r="BK156"/>
  <c i="7" r="BK110"/>
  <c r="J105"/>
  <c r="BK123"/>
  <c i="8" r="BK249"/>
  <c r="BK320"/>
  <c r="BK225"/>
  <c r="BK390"/>
  <c r="BK265"/>
  <c r="BK355"/>
  <c r="BK214"/>
  <c i="9" r="J92"/>
  <c i="2" r="BK654"/>
  <c r="J446"/>
  <c r="J297"/>
  <c r="BK738"/>
  <c r="J600"/>
  <c r="BK446"/>
  <c r="BK378"/>
  <c r="BK305"/>
  <c r="J226"/>
  <c r="BK538"/>
  <c r="J442"/>
  <c r="BK386"/>
  <c r="BK232"/>
  <c r="J662"/>
  <c r="BK507"/>
  <c r="BK384"/>
  <c i="3" r="J142"/>
  <c r="J125"/>
  <c i="4" r="J144"/>
  <c r="BK114"/>
  <c r="J118"/>
  <c i="5" r="J120"/>
  <c r="J152"/>
  <c r="J156"/>
  <c r="J162"/>
  <c i="6" r="F38"/>
  <c i="1" r="BC60"/>
  <c i="8" r="BK260"/>
  <c r="BK351"/>
  <c r="BK255"/>
  <c r="BK107"/>
  <c r="BK300"/>
  <c r="BK196"/>
  <c r="BK372"/>
  <c i="9" r="J86"/>
  <c i="2" r="BK682"/>
  <c r="J513"/>
  <c r="BK393"/>
  <c r="J173"/>
  <c r="J751"/>
  <c r="J609"/>
  <c r="J410"/>
  <c r="BK345"/>
  <c r="J244"/>
  <c r="BK152"/>
  <c r="J613"/>
  <c r="BK431"/>
  <c r="BK226"/>
  <c r="BK111"/>
  <c r="J533"/>
  <c r="BK395"/>
  <c r="J216"/>
  <c i="3" r="J117"/>
  <c r="J138"/>
  <c i="4" r="BK161"/>
  <c r="J138"/>
  <c i="5" r="BK152"/>
  <c r="BK162"/>
  <c r="BK131"/>
  <c r="J106"/>
  <c i="7" r="BK93"/>
  <c r="J95"/>
  <c r="J121"/>
  <c i="8" r="BK400"/>
  <c r="BK234"/>
  <c r="J384"/>
  <c r="BK212"/>
  <c r="BK384"/>
  <c r="J225"/>
  <c r="J107"/>
  <c i="9" r="BK89"/>
  <c i="2" r="BK730"/>
  <c r="J490"/>
  <c r="J395"/>
  <c r="BK180"/>
  <c r="J678"/>
  <c r="BK500"/>
  <c r="BK401"/>
  <c r="BK313"/>
  <c r="J190"/>
  <c r="J634"/>
  <c r="BK434"/>
  <c r="BK398"/>
  <c r="BK238"/>
  <c r="BK671"/>
  <c r="J527"/>
  <c r="BK389"/>
  <c r="BK117"/>
  <c i="3" r="BK109"/>
  <c r="BK133"/>
  <c i="4" r="BK108"/>
  <c r="BK141"/>
  <c r="BK138"/>
  <c i="5" r="BK154"/>
  <c r="BK170"/>
  <c r="BK167"/>
  <c i="6" r="J35"/>
  <c i="1" r="AV60"/>
  <c i="8" r="J286"/>
  <c r="BK112"/>
  <c r="J282"/>
  <c r="BK130"/>
  <c r="BK290"/>
  <c r="BK162"/>
  <c r="J290"/>
  <c r="BK145"/>
  <c i="2" r="BK678"/>
  <c r="J517"/>
  <c r="J428"/>
  <c r="J331"/>
  <c r="BK766"/>
  <c r="BK626"/>
  <c r="BK494"/>
  <c r="J370"/>
  <c r="J284"/>
  <c r="BK164"/>
  <c r="J626"/>
  <c r="J486"/>
  <c r="J378"/>
  <c r="J730"/>
  <c r="BK596"/>
  <c r="J425"/>
  <c r="BK301"/>
  <c i="3" r="J151"/>
  <c r="J129"/>
  <c i="4" r="J161"/>
  <c r="J121"/>
  <c r="BK96"/>
  <c i="5" r="BK124"/>
  <c r="BK136"/>
  <c r="BK138"/>
  <c r="BK114"/>
  <c i="6" r="F37"/>
  <c i="1" r="BB60"/>
  <c i="7" r="J107"/>
  <c i="8" r="J162"/>
  <c r="J390"/>
  <c r="J180"/>
  <c r="BK340"/>
  <c r="BK218"/>
  <c r="J157"/>
  <c r="J260"/>
  <c r="J117"/>
  <c i="2" r="J742"/>
  <c r="BK533"/>
  <c r="J431"/>
  <c r="J352"/>
  <c r="J141"/>
  <c r="BK617"/>
  <c r="BK486"/>
  <c r="J389"/>
  <c r="BK320"/>
  <c r="BK198"/>
  <c r="J507"/>
  <c r="BK428"/>
  <c r="BK324"/>
  <c r="J164"/>
  <c r="BK600"/>
  <c r="J470"/>
  <c r="BK280"/>
  <c r="BK137"/>
  <c i="3" r="BK101"/>
  <c r="BK117"/>
  <c i="4" r="BK159"/>
  <c r="BK131"/>
  <c i="5" r="BK173"/>
  <c r="J90"/>
  <c r="BK101"/>
  <c r="J173"/>
  <c i="7" r="J112"/>
  <c r="J102"/>
  <c r="BK117"/>
  <c i="8" r="J218"/>
  <c r="BK312"/>
  <c r="BK170"/>
  <c r="J328"/>
  <c r="J214"/>
  <c r="J336"/>
  <c r="J212"/>
  <c i="2" r="J716"/>
  <c r="J464"/>
  <c r="J339"/>
  <c i="1" r="AS62"/>
  <c i="2" r="J630"/>
  <c r="J482"/>
  <c r="J384"/>
  <c r="J324"/>
  <c r="BK220"/>
  <c r="J667"/>
  <c r="J522"/>
  <c r="BK410"/>
  <c r="BK292"/>
  <c r="J711"/>
  <c r="BK578"/>
  <c r="BK464"/>
  <c r="BK244"/>
  <c i="3" r="BK138"/>
  <c r="BK146"/>
  <c i="4" r="BK118"/>
  <c r="BK90"/>
  <c r="J100"/>
  <c r="J108"/>
  <c i="5" r="J114"/>
  <c r="J128"/>
  <c r="J96"/>
  <c i="7" r="BK107"/>
  <c r="J119"/>
  <c i="8" r="BK324"/>
  <c r="J170"/>
  <c r="J275"/>
  <c r="J151"/>
  <c r="J279"/>
  <c r="J191"/>
  <c r="J312"/>
  <c r="BK180"/>
  <c i="9" r="J89"/>
  <c i="2" r="BK641"/>
  <c r="J434"/>
  <c r="BK342"/>
  <c r="J111"/>
  <c r="BK711"/>
  <c r="J641"/>
  <c r="J549"/>
  <c r="BK352"/>
  <c r="J235"/>
  <c r="BK145"/>
  <c r="J622"/>
  <c r="J500"/>
  <c r="BK454"/>
  <c r="J305"/>
  <c r="J137"/>
  <c r="BK630"/>
  <c r="J458"/>
  <c r="J345"/>
  <c r="BK173"/>
  <c i="3" r="BK142"/>
  <c i="4" r="J148"/>
  <c r="J96"/>
  <c r="BK170"/>
  <c i="5" r="J144"/>
  <c r="BK111"/>
  <c r="J146"/>
  <c r="J124"/>
  <c r="BK93"/>
  <c i="7" r="J97"/>
  <c r="J123"/>
  <c r="J115"/>
  <c i="8" r="J176"/>
  <c r="BK304"/>
  <c r="J165"/>
  <c r="J320"/>
  <c r="BK206"/>
  <c r="J324"/>
  <c r="J184"/>
  <c i="9" r="BK92"/>
  <c i="2" r="J578"/>
  <c r="J404"/>
  <c r="J280"/>
  <c r="J686"/>
  <c r="BK561"/>
  <c r="BK458"/>
  <c r="J335"/>
  <c r="BK208"/>
  <c r="J658"/>
  <c r="BK517"/>
  <c r="J422"/>
  <c r="J320"/>
  <c r="J180"/>
  <c r="BK549"/>
  <c r="J398"/>
  <c r="BK241"/>
  <c i="3" r="BK129"/>
  <c r="J146"/>
  <c i="4" r="J131"/>
  <c r="J125"/>
  <c r="J104"/>
  <c i="5" r="J108"/>
  <c r="BK108"/>
  <c r="J93"/>
  <c r="J98"/>
  <c i="7" r="J100"/>
  <c r="BK90"/>
  <c i="8" r="BK376"/>
  <c r="BK125"/>
  <c r="J265"/>
  <c r="J112"/>
  <c r="BK282"/>
  <c r="BK188"/>
  <c r="J295"/>
  <c r="BK157"/>
  <c i="9" r="BK96"/>
  <c i="2" r="BK587"/>
  <c r="BK478"/>
  <c r="BK382"/>
  <c r="J203"/>
  <c r="J694"/>
  <c r="BK513"/>
  <c r="BK359"/>
  <c r="J272"/>
  <c r="J572"/>
  <c r="BK474"/>
  <c r="J407"/>
  <c r="J268"/>
  <c r="J690"/>
  <c r="J557"/>
  <c r="J401"/>
  <c r="J198"/>
  <c i="3" r="J149"/>
  <c i="4" r="J163"/>
  <c r="BK135"/>
  <c r="BK144"/>
  <c r="J152"/>
  <c i="5" r="J138"/>
  <c r="J131"/>
  <c r="BK117"/>
  <c r="J103"/>
  <c i="7" r="BK119"/>
  <c r="BK97"/>
  <c i="8" r="BK345"/>
  <c r="BK121"/>
  <c r="J223"/>
  <c r="J376"/>
  <c r="J249"/>
  <c r="J121"/>
  <c r="J244"/>
  <c r="BK176"/>
  <c i="2" r="J596"/>
  <c r="J438"/>
  <c r="BK356"/>
  <c r="J241"/>
  <c r="BK667"/>
  <c r="J566"/>
  <c r="J363"/>
  <c r="BK268"/>
  <c r="BK690"/>
  <c r="BK553"/>
  <c r="J450"/>
  <c r="J359"/>
  <c r="BK257"/>
  <c r="BK686"/>
  <c r="J494"/>
  <c r="BK370"/>
  <c r="BK190"/>
  <c i="3" r="BK97"/>
  <c r="J90"/>
  <c i="4" r="BK104"/>
  <c r="BK163"/>
  <c i="5" r="J164"/>
  <c r="BK144"/>
  <c r="J149"/>
  <c r="J117"/>
  <c r="BK90"/>
  <c i="7" r="BK115"/>
  <c r="BK105"/>
  <c i="8" r="BK229"/>
  <c r="BK316"/>
  <c r="BK191"/>
  <c r="J355"/>
  <c r="J255"/>
  <c r="J345"/>
  <c r="J206"/>
  <c i="9" r="J96"/>
  <c i="2" l="1" r="T110"/>
  <c r="T109"/>
  <c i="8" r="R389"/>
  <c i="2" r="R110"/>
  <c r="R109"/>
  <c i="8" r="T389"/>
  <c i="2" r="P110"/>
  <c r="P109"/>
  <c i="8" r="P389"/>
  <c i="2" r="P124"/>
  <c r="P123"/>
  <c r="T189"/>
  <c r="BK215"/>
  <c r="J215"/>
  <c r="J73"/>
  <c r="T231"/>
  <c r="BK267"/>
  <c r="J267"/>
  <c r="J78"/>
  <c r="T323"/>
  <c r="P437"/>
  <c r="R493"/>
  <c r="T552"/>
  <c r="BK599"/>
  <c r="J599"/>
  <c r="J83"/>
  <c r="P670"/>
  <c r="R715"/>
  <c i="3" r="T89"/>
  <c r="T88"/>
  <c r="T87"/>
  <c i="4" r="R89"/>
  <c r="R88"/>
  <c r="R87"/>
  <c i="5" r="P89"/>
  <c r="P88"/>
  <c r="P87"/>
  <c i="1" r="AU59"/>
  <c i="7" r="R89"/>
  <c r="R88"/>
  <c r="R87"/>
  <c i="8" r="T111"/>
  <c r="T110"/>
  <c r="R144"/>
  <c r="R169"/>
  <c r="T205"/>
  <c r="BK268"/>
  <c r="J268"/>
  <c r="J77"/>
  <c r="BK303"/>
  <c r="J303"/>
  <c r="J78"/>
  <c r="R303"/>
  <c r="R354"/>
  <c r="BK375"/>
  <c r="J375"/>
  <c r="J80"/>
  <c r="R375"/>
  <c i="9" r="BK85"/>
  <c r="J85"/>
  <c r="J61"/>
  <c i="2" r="R124"/>
  <c r="R123"/>
  <c r="BK189"/>
  <c r="J189"/>
  <c r="J71"/>
  <c r="R215"/>
  <c r="BK231"/>
  <c r="J231"/>
  <c r="J74"/>
  <c r="BK251"/>
  <c r="J251"/>
  <c r="J75"/>
  <c r="R267"/>
  <c r="BK323"/>
  <c r="J323"/>
  <c r="J79"/>
  <c r="T437"/>
  <c r="BK493"/>
  <c r="J493"/>
  <c r="J81"/>
  <c r="R552"/>
  <c r="P599"/>
  <c r="BK670"/>
  <c r="J670"/>
  <c r="J84"/>
  <c r="T715"/>
  <c i="3" r="BK89"/>
  <c r="J89"/>
  <c r="J65"/>
  <c i="4" r="T89"/>
  <c r="T88"/>
  <c r="T87"/>
  <c i="5" r="T89"/>
  <c r="T88"/>
  <c r="T87"/>
  <c i="7" r="BK89"/>
  <c r="J89"/>
  <c r="J65"/>
  <c i="8" r="BK111"/>
  <c r="J111"/>
  <c r="J68"/>
  <c r="BK144"/>
  <c r="P169"/>
  <c r="P205"/>
  <c r="P243"/>
  <c r="P268"/>
  <c r="T268"/>
  <c r="T303"/>
  <c r="P354"/>
  <c r="P375"/>
  <c i="9" r="P85"/>
  <c r="P84"/>
  <c r="P83"/>
  <c i="1" r="AU64"/>
  <c i="2" r="BK124"/>
  <c r="J124"/>
  <c r="J68"/>
  <c r="P189"/>
  <c r="T215"/>
  <c r="P231"/>
  <c r="P267"/>
  <c r="R323"/>
  <c r="BK437"/>
  <c r="J437"/>
  <c r="J80"/>
  <c r="T493"/>
  <c r="P552"/>
  <c r="R599"/>
  <c r="R670"/>
  <c r="P715"/>
  <c i="3" r="P89"/>
  <c r="P88"/>
  <c r="P87"/>
  <c i="1" r="AU57"/>
  <c i="4" r="BK89"/>
  <c r="J89"/>
  <c r="J65"/>
  <c i="5" r="R89"/>
  <c r="R88"/>
  <c r="R87"/>
  <c i="7" r="P89"/>
  <c r="P88"/>
  <c r="P87"/>
  <c i="1" r="AU61"/>
  <c i="8" r="P111"/>
  <c r="P110"/>
  <c r="P104"/>
  <c r="P144"/>
  <c r="P143"/>
  <c r="BK169"/>
  <c r="J169"/>
  <c r="J71"/>
  <c r="BK205"/>
  <c r="J205"/>
  <c r="J74"/>
  <c r="BK243"/>
  <c r="T243"/>
  <c r="R268"/>
  <c r="P303"/>
  <c r="BK354"/>
  <c r="J354"/>
  <c r="J79"/>
  <c r="T354"/>
  <c r="T375"/>
  <c i="9" r="R85"/>
  <c r="R84"/>
  <c r="R83"/>
  <c i="2" r="T124"/>
  <c r="T123"/>
  <c r="R189"/>
  <c r="P215"/>
  <c r="R231"/>
  <c r="T267"/>
  <c r="P323"/>
  <c r="R437"/>
  <c r="P493"/>
  <c r="BK552"/>
  <c r="J552"/>
  <c r="J82"/>
  <c r="T599"/>
  <c r="T670"/>
  <c r="BK715"/>
  <c r="J715"/>
  <c r="J85"/>
  <c i="3" r="R89"/>
  <c r="R88"/>
  <c r="R87"/>
  <c i="4" r="P89"/>
  <c r="P88"/>
  <c r="P87"/>
  <c i="1" r="AU58"/>
  <c i="5" r="BK89"/>
  <c r="J89"/>
  <c r="J65"/>
  <c i="7" r="T89"/>
  <c r="T88"/>
  <c r="T87"/>
  <c i="8" r="R111"/>
  <c r="R110"/>
  <c r="T144"/>
  <c r="T169"/>
  <c r="R205"/>
  <c r="R243"/>
  <c r="R242"/>
  <c i="9" r="T85"/>
  <c r="T84"/>
  <c r="T83"/>
  <c i="2" r="BK110"/>
  <c r="J110"/>
  <c r="J66"/>
  <c i="8" r="BK195"/>
  <c r="J195"/>
  <c r="J72"/>
  <c r="BK201"/>
  <c r="J201"/>
  <c r="J73"/>
  <c i="2" r="BK179"/>
  <c r="J179"/>
  <c r="J70"/>
  <c i="6" r="BK89"/>
  <c r="J89"/>
  <c r="J65"/>
  <c i="8" r="BK389"/>
  <c r="J389"/>
  <c r="J81"/>
  <c i="9" r="BK95"/>
  <c r="J95"/>
  <c r="J62"/>
  <c r="BK99"/>
  <c r="J99"/>
  <c r="J63"/>
  <c i="2" r="BK207"/>
  <c r="J207"/>
  <c r="J72"/>
  <c i="8" r="BK106"/>
  <c r="J106"/>
  <c r="J66"/>
  <c r="BK110"/>
  <c r="J110"/>
  <c r="J67"/>
  <c i="9" r="E48"/>
  <c r="J52"/>
  <c r="J55"/>
  <c r="F80"/>
  <c r="J79"/>
  <c r="BF86"/>
  <c r="BF100"/>
  <c i="8" r="BK105"/>
  <c r="J105"/>
  <c r="J65"/>
  <c r="J144"/>
  <c r="J70"/>
  <c r="J243"/>
  <c r="J76"/>
  <c i="9" r="BF92"/>
  <c r="BF89"/>
  <c r="BF96"/>
  <c i="8" r="J59"/>
  <c r="J99"/>
  <c r="BF121"/>
  <c r="BF157"/>
  <c r="BF180"/>
  <c r="BF184"/>
  <c r="BF202"/>
  <c r="BF209"/>
  <c r="BF229"/>
  <c r="BF234"/>
  <c r="BF290"/>
  <c r="BF304"/>
  <c r="BF324"/>
  <c r="BF328"/>
  <c r="BF340"/>
  <c r="BF351"/>
  <c r="BF390"/>
  <c r="F59"/>
  <c r="E91"/>
  <c r="BF117"/>
  <c r="BF125"/>
  <c r="BF151"/>
  <c r="BF188"/>
  <c r="BF196"/>
  <c r="BF212"/>
  <c r="BF223"/>
  <c r="BF225"/>
  <c r="BF244"/>
  <c r="BF249"/>
  <c r="BF260"/>
  <c r="BF265"/>
  <c r="BF269"/>
  <c r="BF275"/>
  <c r="BF286"/>
  <c r="BF312"/>
  <c r="BF316"/>
  <c r="BF336"/>
  <c r="BF384"/>
  <c r="BF400"/>
  <c r="BF107"/>
  <c r="BF130"/>
  <c r="BF138"/>
  <c r="BF145"/>
  <c r="BF162"/>
  <c r="BF176"/>
  <c r="BF206"/>
  <c r="BF218"/>
  <c r="BF279"/>
  <c r="BF295"/>
  <c r="BF300"/>
  <c r="BF345"/>
  <c r="J56"/>
  <c r="BF112"/>
  <c r="BF134"/>
  <c r="BF165"/>
  <c r="BF170"/>
  <c r="BF191"/>
  <c r="BF214"/>
  <c r="BF255"/>
  <c r="BF282"/>
  <c r="BF320"/>
  <c r="BF355"/>
  <c r="BF362"/>
  <c r="BF372"/>
  <c r="BF376"/>
  <c r="BF380"/>
  <c i="7" r="BF105"/>
  <c r="BF112"/>
  <c r="J56"/>
  <c r="J59"/>
  <c r="F84"/>
  <c r="BF93"/>
  <c r="BF117"/>
  <c r="BF119"/>
  <c r="BF121"/>
  <c r="E50"/>
  <c r="J58"/>
  <c r="BF90"/>
  <c r="BF95"/>
  <c r="BF100"/>
  <c r="BF102"/>
  <c r="BF107"/>
  <c r="BF123"/>
  <c r="BF97"/>
  <c r="BF110"/>
  <c r="BF115"/>
  <c i="6" r="F59"/>
  <c r="BF90"/>
  <c r="E50"/>
  <c r="J59"/>
  <c r="J81"/>
  <c r="J58"/>
  <c i="4" r="BK88"/>
  <c r="J88"/>
  <c r="J64"/>
  <c i="5" r="J56"/>
  <c r="F59"/>
  <c r="J83"/>
  <c r="BF96"/>
  <c r="BF101"/>
  <c r="BF103"/>
  <c r="BF124"/>
  <c r="BF156"/>
  <c r="BF159"/>
  <c r="BF170"/>
  <c r="J59"/>
  <c r="BF90"/>
  <c r="BF93"/>
  <c r="BF111"/>
  <c r="BF117"/>
  <c r="BF120"/>
  <c r="BF131"/>
  <c r="BF146"/>
  <c r="E50"/>
  <c r="BF108"/>
  <c r="BF144"/>
  <c r="BF149"/>
  <c r="BF152"/>
  <c r="BF154"/>
  <c r="BF164"/>
  <c r="BF173"/>
  <c r="BF98"/>
  <c r="BF106"/>
  <c r="BF114"/>
  <c r="BF128"/>
  <c r="BF133"/>
  <c r="BF136"/>
  <c r="BF138"/>
  <c r="BF141"/>
  <c r="BF162"/>
  <c r="BF167"/>
  <c i="4" r="J58"/>
  <c r="E75"/>
  <c r="J84"/>
  <c r="BF96"/>
  <c r="BF104"/>
  <c r="BF163"/>
  <c r="J56"/>
  <c r="BF118"/>
  <c r="BF121"/>
  <c r="BF128"/>
  <c r="BF135"/>
  <c r="BF138"/>
  <c r="BF152"/>
  <c r="BF156"/>
  <c r="BF172"/>
  <c r="F59"/>
  <c r="BF90"/>
  <c r="BF100"/>
  <c r="BF114"/>
  <c r="BF148"/>
  <c r="BF108"/>
  <c r="BF125"/>
  <c r="BF131"/>
  <c r="BF141"/>
  <c r="BF144"/>
  <c r="BF159"/>
  <c r="BF161"/>
  <c r="BF170"/>
  <c i="2" r="BK123"/>
  <c r="J123"/>
  <c r="J67"/>
  <c i="3" r="E50"/>
  <c r="J56"/>
  <c r="F59"/>
  <c r="J83"/>
  <c r="BF97"/>
  <c r="BF101"/>
  <c r="BF105"/>
  <c r="BF117"/>
  <c r="BF125"/>
  <c r="BF138"/>
  <c r="BF151"/>
  <c i="2" r="BK255"/>
  <c r="J255"/>
  <c r="J76"/>
  <c i="3" r="J59"/>
  <c r="BF90"/>
  <c r="BF109"/>
  <c r="BF129"/>
  <c r="BF133"/>
  <c r="BF142"/>
  <c r="BF146"/>
  <c r="BF149"/>
  <c i="2" r="E50"/>
  <c r="F59"/>
  <c r="J104"/>
  <c r="BF117"/>
  <c r="BF141"/>
  <c r="BF152"/>
  <c r="BF203"/>
  <c r="BF216"/>
  <c r="BF232"/>
  <c r="BF241"/>
  <c r="BF248"/>
  <c r="BF272"/>
  <c r="BF297"/>
  <c r="BF313"/>
  <c r="BF342"/>
  <c r="BF352"/>
  <c r="BF363"/>
  <c r="BF370"/>
  <c r="BF382"/>
  <c r="BF386"/>
  <c r="BF395"/>
  <c r="BF398"/>
  <c r="BF407"/>
  <c r="BF419"/>
  <c r="BF434"/>
  <c r="BF450"/>
  <c r="BF454"/>
  <c r="BF464"/>
  <c r="BF478"/>
  <c r="BF490"/>
  <c r="BF553"/>
  <c r="BF561"/>
  <c r="BF626"/>
  <c r="BF658"/>
  <c r="BF686"/>
  <c r="BF700"/>
  <c r="BF716"/>
  <c r="J58"/>
  <c r="BF111"/>
  <c r="BF125"/>
  <c r="BF137"/>
  <c r="BF173"/>
  <c r="BF190"/>
  <c r="BF257"/>
  <c r="BF268"/>
  <c r="BF284"/>
  <c r="BF292"/>
  <c r="BF301"/>
  <c r="BF317"/>
  <c r="BF335"/>
  <c r="BF356"/>
  <c r="BF373"/>
  <c r="BF384"/>
  <c r="BF416"/>
  <c r="BF428"/>
  <c r="BF431"/>
  <c r="BF438"/>
  <c r="BF470"/>
  <c r="BF482"/>
  <c r="BF494"/>
  <c r="BF517"/>
  <c r="BF527"/>
  <c r="BF533"/>
  <c r="BF557"/>
  <c r="BF617"/>
  <c r="BF622"/>
  <c r="BF630"/>
  <c r="BF641"/>
  <c r="BF648"/>
  <c r="BF654"/>
  <c r="BF662"/>
  <c r="BF667"/>
  <c r="BF678"/>
  <c r="BF180"/>
  <c r="BF194"/>
  <c r="BF208"/>
  <c r="BF220"/>
  <c r="BF226"/>
  <c r="BF235"/>
  <c r="BF244"/>
  <c r="BF252"/>
  <c r="BF280"/>
  <c r="BF305"/>
  <c r="BF309"/>
  <c r="BF320"/>
  <c r="BF331"/>
  <c r="BF339"/>
  <c r="BF345"/>
  <c r="BF359"/>
  <c r="BF366"/>
  <c r="BF393"/>
  <c r="BF410"/>
  <c r="BF422"/>
  <c r="BF522"/>
  <c r="BF549"/>
  <c r="BF566"/>
  <c r="BF596"/>
  <c r="BF600"/>
  <c r="BF605"/>
  <c r="BF609"/>
  <c r="BF613"/>
  <c r="BF671"/>
  <c r="BF694"/>
  <c r="BF730"/>
  <c r="BF734"/>
  <c r="BF742"/>
  <c r="BF751"/>
  <c r="BF766"/>
  <c r="J56"/>
  <c r="BF145"/>
  <c r="BF164"/>
  <c r="BF198"/>
  <c r="BF238"/>
  <c r="BF324"/>
  <c r="BF349"/>
  <c r="BF378"/>
  <c r="BF389"/>
  <c r="BF401"/>
  <c r="BF404"/>
  <c r="BF413"/>
  <c r="BF425"/>
  <c r="BF442"/>
  <c r="BF446"/>
  <c r="BF458"/>
  <c r="BF474"/>
  <c r="BF486"/>
  <c r="BF500"/>
  <c r="BF507"/>
  <c r="BF513"/>
  <c r="BF538"/>
  <c r="BF544"/>
  <c r="BF572"/>
  <c r="BF578"/>
  <c r="BF587"/>
  <c r="BF634"/>
  <c r="BF682"/>
  <c r="BF690"/>
  <c r="BF711"/>
  <c r="BF738"/>
  <c i="3" r="J35"/>
  <c i="1" r="AV57"/>
  <c i="4" r="F35"/>
  <c i="1" r="AZ58"/>
  <c i="5" r="J35"/>
  <c i="1" r="AV59"/>
  <c i="8" r="F37"/>
  <c i="1" r="BB63"/>
  <c r="BB62"/>
  <c r="AX62"/>
  <c i="2" r="F38"/>
  <c i="1" r="BC56"/>
  <c i="2" r="F37"/>
  <c i="1" r="BB56"/>
  <c i="7" r="J35"/>
  <c i="1" r="AV61"/>
  <c i="9" r="J33"/>
  <c i="1" r="AV64"/>
  <c i="3" r="F38"/>
  <c i="1" r="BC57"/>
  <c i="5" r="F39"/>
  <c i="1" r="BD59"/>
  <c i="9" r="F36"/>
  <c i="1" r="BC64"/>
  <c i="2" r="F39"/>
  <c i="1" r="BD56"/>
  <c i="5" r="F37"/>
  <c i="1" r="BB59"/>
  <c i="8" r="F35"/>
  <c i="1" r="AZ63"/>
  <c r="AZ62"/>
  <c r="AV62"/>
  <c i="3" r="F37"/>
  <c i="1" r="BB57"/>
  <c i="4" r="F38"/>
  <c i="1" r="BC58"/>
  <c i="6" r="F35"/>
  <c i="1" r="AZ60"/>
  <c i="8" r="J35"/>
  <c i="1" r="AV63"/>
  <c i="9" r="F37"/>
  <c i="1" r="BD64"/>
  <c i="4" r="F37"/>
  <c i="1" r="BB58"/>
  <c i="6" r="J36"/>
  <c i="1" r="AW60"/>
  <c r="AT60"/>
  <c i="8" r="F38"/>
  <c i="1" r="BC63"/>
  <c r="BC62"/>
  <c r="AY62"/>
  <c i="3" r="F39"/>
  <c i="1" r="BD57"/>
  <c i="5" r="F35"/>
  <c i="1" r="AZ59"/>
  <c i="7" r="F37"/>
  <c i="1" r="BB61"/>
  <c i="9" r="F33"/>
  <c i="1" r="AZ64"/>
  <c r="AS54"/>
  <c i="2" r="J35"/>
  <c i="1" r="AV56"/>
  <c i="7" r="F38"/>
  <c i="1" r="BC61"/>
  <c i="7" r="F35"/>
  <c i="1" r="AZ61"/>
  <c i="8" r="F39"/>
  <c i="1" r="BD63"/>
  <c r="BD62"/>
  <c i="3" r="F35"/>
  <c i="1" r="AZ57"/>
  <c i="4" r="F39"/>
  <c i="1" r="BD58"/>
  <c i="5" r="F38"/>
  <c i="1" r="BC59"/>
  <c i="2" r="F35"/>
  <c i="1" r="AZ56"/>
  <c i="4" r="J35"/>
  <c i="1" r="AV58"/>
  <c i="7" r="F39"/>
  <c i="1" r="BD61"/>
  <c i="9" r="F35"/>
  <c i="1" r="BB64"/>
  <c i="2" l="1" r="R178"/>
  <c r="P178"/>
  <c r="T178"/>
  <c r="T108"/>
  <c r="P108"/>
  <c r="R108"/>
  <c r="T255"/>
  <c r="T107"/>
  <c i="8" r="T242"/>
  <c r="P242"/>
  <c r="P103"/>
  <c i="1" r="AU63"/>
  <c i="8" r="BK242"/>
  <c r="J242"/>
  <c r="J75"/>
  <c r="T143"/>
  <c r="T104"/>
  <c r="T103"/>
  <c r="BK143"/>
  <c r="J143"/>
  <c r="J69"/>
  <c i="2" r="R255"/>
  <c i="8" r="R143"/>
  <c r="R104"/>
  <c r="R103"/>
  <c i="2" r="P255"/>
  <c r="BK178"/>
  <c r="J178"/>
  <c r="J69"/>
  <c i="6" r="BK88"/>
  <c r="J88"/>
  <c r="J64"/>
  <c i="7" r="BK88"/>
  <c r="J88"/>
  <c r="J64"/>
  <c i="9" r="BK84"/>
  <c r="J84"/>
  <c r="J60"/>
  <c i="2" r="BK109"/>
  <c r="J109"/>
  <c r="J65"/>
  <c i="3" r="BK88"/>
  <c r="J88"/>
  <c r="J64"/>
  <c i="5" r="BK88"/>
  <c r="J88"/>
  <c r="J64"/>
  <c i="8" r="BK104"/>
  <c r="BK103"/>
  <c r="J103"/>
  <c r="J63"/>
  <c i="4" r="BK87"/>
  <c r="J87"/>
  <c r="J63"/>
  <c i="2" r="BK108"/>
  <c r="J108"/>
  <c r="J64"/>
  <c i="1" r="AU62"/>
  <c i="4" r="J36"/>
  <c i="1" r="AW58"/>
  <c r="AT58"/>
  <c r="BD55"/>
  <c r="AZ55"/>
  <c r="AV55"/>
  <c i="2" r="F36"/>
  <c i="1" r="BA56"/>
  <c i="3" r="J36"/>
  <c i="1" r="AW57"/>
  <c r="AT57"/>
  <c i="7" r="F36"/>
  <c i="1" r="BA61"/>
  <c i="8" r="J36"/>
  <c i="1" r="AW63"/>
  <c r="AT63"/>
  <c i="2" r="J36"/>
  <c i="1" r="AW56"/>
  <c r="AT56"/>
  <c i="9" r="F34"/>
  <c i="1" r="BA64"/>
  <c i="5" r="J36"/>
  <c i="1" r="AW59"/>
  <c r="AT59"/>
  <c i="9" r="J34"/>
  <c i="1" r="AW64"/>
  <c r="AT64"/>
  <c i="3" r="F36"/>
  <c i="1" r="BA57"/>
  <c i="4" r="F36"/>
  <c i="1" r="BA58"/>
  <c i="5" r="F36"/>
  <c i="1" r="BA59"/>
  <c i="6" r="F36"/>
  <c i="1" r="BA60"/>
  <c r="BB55"/>
  <c r="AX55"/>
  <c i="7" r="J36"/>
  <c i="1" r="AW61"/>
  <c r="AT61"/>
  <c r="BC55"/>
  <c r="AY55"/>
  <c i="8" r="F36"/>
  <c i="1" r="BA63"/>
  <c r="BA62"/>
  <c r="AW62"/>
  <c r="AT62"/>
  <c i="2" l="1" r="P107"/>
  <c i="1" r="AU56"/>
  <c i="2" r="R107"/>
  <c i="3" r="BK87"/>
  <c r="J87"/>
  <c r="J63"/>
  <c i="6" r="BK87"/>
  <c r="J87"/>
  <c i="5" r="BK87"/>
  <c r="J87"/>
  <c r="J63"/>
  <c i="7" r="BK87"/>
  <c r="J87"/>
  <c r="J63"/>
  <c i="9" r="BK83"/>
  <c r="J83"/>
  <c i="8" r="J104"/>
  <c r="J64"/>
  <c i="2" r="BK107"/>
  <c r="J107"/>
  <c i="1" r="AZ54"/>
  <c r="W29"/>
  <c r="BD54"/>
  <c r="W33"/>
  <c r="BA55"/>
  <c r="AU55"/>
  <c r="AU54"/>
  <c i="4" r="J32"/>
  <c i="1" r="AG58"/>
  <c r="AN58"/>
  <c i="9" r="J30"/>
  <c i="1" r="AG64"/>
  <c i="8" r="J32"/>
  <c i="1" r="AG63"/>
  <c r="AG62"/>
  <c r="AN62"/>
  <c i="6" r="J32"/>
  <c i="1" r="AG60"/>
  <c i="2" r="J32"/>
  <c i="1" r="AG56"/>
  <c r="BB54"/>
  <c r="W31"/>
  <c r="BC54"/>
  <c r="W32"/>
  <c i="9" l="1" r="J39"/>
  <c i="6" r="J63"/>
  <c i="9" r="J59"/>
  <c i="6" r="J41"/>
  <c i="8" r="J41"/>
  <c i="1" r="AN63"/>
  <c i="4" r="J41"/>
  <c i="2" r="J41"/>
  <c r="J63"/>
  <c i="1" r="AN56"/>
  <c r="AN60"/>
  <c r="AN64"/>
  <c r="AY54"/>
  <c i="5" r="J32"/>
  <c i="1" r="AG59"/>
  <c r="BA54"/>
  <c r="AW54"/>
  <c r="AK30"/>
  <c r="AX54"/>
  <c r="AW55"/>
  <c r="AT55"/>
  <c i="7" r="J32"/>
  <c i="1" r="AG61"/>
  <c i="3" r="J32"/>
  <c i="1" r="AG57"/>
  <c r="AV54"/>
  <c r="AK29"/>
  <c i="7" l="1" r="J41"/>
  <c i="3" r="J41"/>
  <c i="5" r="J41"/>
  <c i="1" r="AN57"/>
  <c r="AN59"/>
  <c r="AN61"/>
  <c r="AG55"/>
  <c r="AG54"/>
  <c r="AK26"/>
  <c r="AK35"/>
  <c r="W30"/>
  <c r="AT54"/>
  <c l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<sst xmlns="http://schemas.openxmlformats.org/spreadsheetml/2006/main">
  <si>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</si>
  <si>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</si>
  <si>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</si>
  <si>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</si>
  <si>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</si>
  <si>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{0218f979-1897-4703-be6a-024a7e78674e}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</si>
  <si>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</si>
  <si>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</si>
  <si>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</si>
  <si>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</si>
  <si>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</si>
  <si>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</si>
  <si>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</si>
  <si>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</si>
  <si>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2025/02/13c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</si>
  <si>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</si>
  <si>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</si>
  <si>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bytu Seifertova č.p. 105, Bílina - bytová jednotka</t>
  </si>
  <si>
    <t>KSO:</t>
  </si>
  <si>
    <t/>
  </si>
  <si>
    <t>CC-CZ:</t>
  </si>
  <si>
    <t>Místo:</t>
  </si>
  <si>
    <t>Bílina</t>
  </si>
  <si>
    <t>Datum:</t>
  </si>
  <si>
    <t>27. 10. 2025</t>
  </si>
  <si>
    <t>Zadavatel:</t>
  </si>
  <si>
    <t>IČ:</t>
  </si>
  <si>
    <t>00266230</t>
  </si>
  <si>
    <t>Město Bílina, Břežánská 50/4, 418 01 Bílina</t>
  </si>
  <si>
    <t>DIČ:</t>
  </si>
  <si>
    <t>CZ00266230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</si>
  <si>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</si>
  <si>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</si>
  <si>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</si>
  <si>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</si>
  <si>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</si>
  <si>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</si>
  <si>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</si>
  <si>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</si>
  <si>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</si>
  <si>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</si>
  <si>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</si>
  <si>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</si>
  <si>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</si>
  <si>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</si>
  <si>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</si>
  <si>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</si>
  <si>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</si>
  <si>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</si>
  <si>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</si>
  <si>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</si>
  <si>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</si>
  <si>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</si>
  <si>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</si>
  <si>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</si>
  <si>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</si>
  <si>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</si>
  <si>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</si>
  <si>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</si>
  <si>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</si>
  <si>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</si>
  <si>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</si>
  <si>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</si>
  <si>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</si>
  <si>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</si>
  <si>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</si>
  <si>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</si>
  <si>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</si>
  <si>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</si>
  <si>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</si>
  <si>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</si>
  <si>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</si>
  <si>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</si>
  <si>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</si>
  <si>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</si>
  <si>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</si>
  <si>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</si>
  <si>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</si>
  <si>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Oprava bytu - stavební práce</t>
  </si>
  <si>
    <t>STA</t>
  </si>
  <si>
    <t>{03b779a8-589f-42b8-8e02-b64744c51e8a}</t>
  </si>
  <si>
    <t>/</t>
  </si>
  <si>
    <t>Stavební práce</t>
  </si>
  <si>
    <t>Soupis</t>
  </si>
  <si>
    <t>2</t>
  </si>
  <si>
    <t>{cf5966d8-4dfc-46b3-ba25-9893da1cbc64}</t>
  </si>
  <si>
    <t>Zdravotní instalace - vodovod</t>
  </si>
  <si>
    <t>{145b4bf2-6eef-4d9a-b6b9-f8677caea2db}</t>
  </si>
  <si>
    <t>3</t>
  </si>
  <si>
    <t>Zdravotní instalace - kanalizace</t>
  </si>
  <si>
    <t>{44fad4e3-3a6a-49ec-8291-7d5fd13607ce}</t>
  </si>
  <si>
    <t>4</t>
  </si>
  <si>
    <t>Zdravotní instalace - zařizovací předměty</t>
  </si>
  <si>
    <t>{412521fd-0726-4caf-af58-19d00c804d69}</t>
  </si>
  <si>
    <t>5</t>
  </si>
  <si>
    <t>Elektroinstalace</t>
  </si>
  <si>
    <t>{8ba8d83b-527b-4bf9-a70b-2d83766beaf4}</t>
  </si>
  <si>
    <t>6</t>
  </si>
  <si>
    <t>Vzduchotechnika</t>
  </si>
  <si>
    <t>{6c946fca-b0ed-4637-beeb-58c5d1013207}</t>
  </si>
  <si>
    <t>Oprava a sanace podlah</t>
  </si>
  <si>
    <t>{3961bda4-30a3-4a86-9224-9c741b36f984}</t>
  </si>
  <si>
    <t>Oprava a sanace podlah - varianta dřevěné trámy</t>
  </si>
  <si>
    <t>{7bc95c34-3011-469d-b088-89b757d8910f}</t>
  </si>
  <si>
    <t>VRN</t>
  </si>
  <si>
    <t>{671c156f-c23e-4bac-a75c-4b2c1d7b6343}</t>
  </si>
  <si>
    <t>dlaz_nov</t>
  </si>
  <si>
    <t>nová dlažba Seifertova</t>
  </si>
  <si>
    <t>m2</t>
  </si>
  <si>
    <t>3,069</t>
  </si>
  <si>
    <t>Dlaz_pl1</t>
  </si>
  <si>
    <t>dlažba původní koupelna - byt Seifertova</t>
  </si>
  <si>
    <t>3,255</t>
  </si>
  <si>
    <t>KRYCÍ LIST SOUPISU PRACÍ</t>
  </si>
  <si>
    <t>dver_plocha</t>
  </si>
  <si>
    <t>dveřní výplně - plocha jednostr. byt Seifertova</t>
  </si>
  <si>
    <t>10,94</t>
  </si>
  <si>
    <t>chod_om</t>
  </si>
  <si>
    <t>chodba - plocha omítek - byt Seifertova</t>
  </si>
  <si>
    <t>18,88</t>
  </si>
  <si>
    <t>chod_plocha_new</t>
  </si>
  <si>
    <t>chodba plocha nová - Seifertova</t>
  </si>
  <si>
    <t>2,773</t>
  </si>
  <si>
    <t>chodba</t>
  </si>
  <si>
    <t>plocha chodba - byt Seifertova</t>
  </si>
  <si>
    <t>Objekt:</t>
  </si>
  <si>
    <t>izol_plocha</t>
  </si>
  <si>
    <t>izolace podlah Seifertova</t>
  </si>
  <si>
    <t>1 - Oprava bytu - stavební práce</t>
  </si>
  <si>
    <t>izol_steny</t>
  </si>
  <si>
    <t>izolace stěrková stěn Seifertova</t>
  </si>
  <si>
    <t>4,448</t>
  </si>
  <si>
    <t>Soupis:</t>
  </si>
  <si>
    <t>izolace_obvod</t>
  </si>
  <si>
    <t>izolace pásy podlaha Seifertova</t>
  </si>
  <si>
    <t>mb</t>
  </si>
  <si>
    <t>8,7</t>
  </si>
  <si>
    <t>1 - Stavební práce</t>
  </si>
  <si>
    <t>koup_om</t>
  </si>
  <si>
    <t>koupelna omítka - Seifertova</t>
  </si>
  <si>
    <t>27,98</t>
  </si>
  <si>
    <t>koup_plocha</t>
  </si>
  <si>
    <t>koupelna - půdorys plocha strop Seifertova</t>
  </si>
  <si>
    <t>4,393</t>
  </si>
  <si>
    <t>kuch_om</t>
  </si>
  <si>
    <t>kuchyně - plocha omítky new - Seifertova</t>
  </si>
  <si>
    <t>54,214</t>
  </si>
  <si>
    <t>kuch_plocha</t>
  </si>
  <si>
    <t>kuchyně - půdorys plocha - pův -Seifertova</t>
  </si>
  <si>
    <t>18,718</t>
  </si>
  <si>
    <t>kuch_plocha_new</t>
  </si>
  <si>
    <t>kuch plocha new -Seifertova</t>
  </si>
  <si>
    <t>loz_om</t>
  </si>
  <si>
    <t>ložnice - plocha omítek - Seifertova</t>
  </si>
  <si>
    <t>60,639</t>
  </si>
  <si>
    <t>loz_plocha</t>
  </si>
  <si>
    <t>ložnice - půdorys plocha - Seifertova</t>
  </si>
  <si>
    <t>21,422</t>
  </si>
  <si>
    <t>loznice</t>
  </si>
  <si>
    <t>plocha ložnice - byt Seifertova</t>
  </si>
  <si>
    <t>obkl_nov_kuch</t>
  </si>
  <si>
    <t>obklad kuchyně nový - Seifertova</t>
  </si>
  <si>
    <t>3,29</t>
  </si>
  <si>
    <t>obkl_nov_soc</t>
  </si>
  <si>
    <t xml:space="preserve">nový obklad - koupelna  - Seifertova</t>
  </si>
  <si>
    <t>16,933</t>
  </si>
  <si>
    <t>obklady_osekání_1NP</t>
  </si>
  <si>
    <t>odsekání obkladů - koupelna</t>
  </si>
  <si>
    <t>obv_chodba</t>
  </si>
  <si>
    <t>obvod chodba - byt Seifertova</t>
  </si>
  <si>
    <t>7</t>
  </si>
  <si>
    <t>obv_koupelna</t>
  </si>
  <si>
    <t>obvod koupelna - byt Seifertova</t>
  </si>
  <si>
    <t>obv_kuchyne</t>
  </si>
  <si>
    <t>obvod kuchyně - byt Seifertova</t>
  </si>
  <si>
    <t>18,4</t>
  </si>
  <si>
    <t>obv_loznice</t>
  </si>
  <si>
    <t>obvod ložnice - byt Seifertova</t>
  </si>
  <si>
    <t>18,5</t>
  </si>
  <si>
    <t>obv_obyvak</t>
  </si>
  <si>
    <t>obvod obýv. pokoj - byt Seifertova</t>
  </si>
  <si>
    <t>24,42</t>
  </si>
  <si>
    <t>obvod_chodba</t>
  </si>
  <si>
    <t>obvod chodba new - Seifertova</t>
  </si>
  <si>
    <t>obvod_kuch</t>
  </si>
  <si>
    <t>obvod místnost kuchyně - new- sokl Seifertova</t>
  </si>
  <si>
    <t>obyv_omitky</t>
  </si>
  <si>
    <t>obývací pokoj - plocha omítky - Seifertova</t>
  </si>
  <si>
    <t>;m2</t>
  </si>
  <si>
    <t>70,772</t>
  </si>
  <si>
    <t>obyv_plocha</t>
  </si>
  <si>
    <t>obývací pokoj - půdorys plocha Seiferova</t>
  </si>
  <si>
    <t>30,735</t>
  </si>
  <si>
    <t>obyvak</t>
  </si>
  <si>
    <t>plocha obývaci pokoj . byt Seifertova</t>
  </si>
  <si>
    <t>okna_plocha</t>
  </si>
  <si>
    <t>plocha venkovních výplní - byt Seifertova</t>
  </si>
  <si>
    <t>9,945</t>
  </si>
  <si>
    <t>plocha_celkem</t>
  </si>
  <si>
    <t>plocha byt celkem</t>
  </si>
  <si>
    <t>70,402</t>
  </si>
  <si>
    <t>sdk_podkl</t>
  </si>
  <si>
    <t>SDK podhled - byt Seifertova</t>
  </si>
  <si>
    <t>78,041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</si>
  <si>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</si>
  <si>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</si>
  <si>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</si>
  <si>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</si>
  <si>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</si>
  <si>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</si>
  <si>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  34 - Stěny a příčky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</si>
  <si>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</si>
  <si>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</si>
  <si>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</si>
  <si>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</si>
  <si>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</si>
  <si>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</si>
  <si>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</si>
  <si>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  997 - Přesun sutě</t>
  </si>
  <si>
    <t xml:space="preserve">      998 - Přesun hmot</t>
  </si>
  <si>
    <t>PSV - Práce a dodávky PSV</t>
  </si>
  <si>
    <t xml:space="preserve">    711 - Izolace proti vodě, vlhkosti a plynům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</si>
  <si>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</si>
  <si>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</si>
  <si>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</si>
  <si>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</si>
  <si>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</si>
  <si>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</si>
  <si>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</si>
  <si>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</si>
  <si>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</si>
  <si>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</si>
  <si>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</si>
  <si>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</si>
  <si>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</si>
  <si>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</si>
  <si>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</si>
  <si>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</si>
  <si>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</si>
  <si>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</si>
  <si>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</si>
  <si>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</si>
  <si>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</si>
  <si>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</si>
  <si>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</si>
  <si>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</si>
  <si>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</si>
  <si>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Svislé a kompletní konstrukce</t>
  </si>
  <si>
    <t>34</t>
  </si>
  <si>
    <t>Stěny a příčky</t>
  </si>
  <si>
    <t>K</t>
  </si>
  <si>
    <t>346244352</t>
  </si>
  <si>
    <t>Obezdívka koupelnových van ploch rovných tl 50 mm z pórobetonových přesných tvárnic</t>
  </si>
  <si>
    <t>CS ÚRS 2025 01</t>
  </si>
  <si>
    <t>1950354200</t>
  </si>
  <si>
    <t>PP</t>
  </si>
  <si>
    <t>Obezdívka koupelnových van ploch rovných z přesných pórobetonových tvárnic, na tenké maltové lože, tl. 50 mm</t>
  </si>
  <si>
    <t>Online PSC</t>
  </si>
  <si>
    <t>https://podminky.urs.cz/item/CS_URS_2025_01/346244352</t>
  </si>
  <si>
    <t>VV</t>
  </si>
  <si>
    <t>(1,7+0,7)*0,6</t>
  </si>
  <si>
    <t>0,3*0,7+0,4*(0,7-0,38)</t>
  </si>
  <si>
    <t>Součet</t>
  </si>
  <si>
    <t>346244354</t>
  </si>
  <si>
    <t>Obezdívka koupelnových van ploch rovných tl 100 mm z pórobetonových přesných tvárnic</t>
  </si>
  <si>
    <t>552333601</t>
  </si>
  <si>
    <t>Obezdívka koupelnových van ploch rovných z přesných pórobetonových tvárnic, na tenké maltové lože, tl. 100 mm</t>
  </si>
  <si>
    <t>https://podminky.urs.cz/item/CS_URS_2025_01/346244354</t>
  </si>
  <si>
    <t>2,1*0,6</t>
  </si>
  <si>
    <t>0,7*0,6</t>
  </si>
  <si>
    <t>Úpravy povrchů, podlahy a osazování výplní</t>
  </si>
  <si>
    <t>61</t>
  </si>
  <si>
    <t>Úprava povrchů vnitřních</t>
  </si>
  <si>
    <t>612131121</t>
  </si>
  <si>
    <t>Penetrační disperzní nátěr vnitřních stěn nanášený ručně</t>
  </si>
  <si>
    <t>-713430907</t>
  </si>
  <si>
    <t>Podkladní a spojovací vrstva vnitřních omítaných ploch penetrace disperzní nanášená ručně stěn</t>
  </si>
  <si>
    <t>https://podminky.urs.cz/item/CS_URS_2025_01/612131121</t>
  </si>
  <si>
    <t>odpočet obkl kuchyně</t>
  </si>
  <si>
    <t>-obkl_nov_kuch</t>
  </si>
  <si>
    <t>odpočet obkl. koupelna</t>
  </si>
  <si>
    <t>-obkl_nov_soc</t>
  </si>
  <si>
    <t>612315111</t>
  </si>
  <si>
    <t>Vápenná hladká omítka rýh ve stěnách š do 150 mm</t>
  </si>
  <si>
    <t>330925799</t>
  </si>
  <si>
    <t>Vápenná omítka rýh hladká ve stěnách, šířky rýhy do 150 mm</t>
  </si>
  <si>
    <t>https://podminky.urs.cz/item/CS_URS_2025_01/612315111</t>
  </si>
  <si>
    <t>(2,1/2+2,25+0,4+0,38+0,30+0,5)*0,15</t>
  </si>
  <si>
    <t>612315121</t>
  </si>
  <si>
    <t>Vápenná štuková omítka rýh ve stěnách š do 150 mm</t>
  </si>
  <si>
    <t>-2018564325</t>
  </si>
  <si>
    <t>Vápenná omítka rýh štuková dvouvrstvá ve stěnách, šířky rýhy do 150 mm</t>
  </si>
  <si>
    <t>https://podminky.urs.cz/item/CS_URS_2025_01/612315121</t>
  </si>
  <si>
    <t>(0,8+1,5)*0,15</t>
  </si>
  <si>
    <t>612321121</t>
  </si>
  <si>
    <t>Vápenocementová omítka hladká jednovrstvá vnitřních stěn nanášená ručně</t>
  </si>
  <si>
    <t>1089454254</t>
  </si>
  <si>
    <t>Omítka vápenocementová vnitřních ploch nanášená ručně jednovrstvá, tloušťky do 10 mm hladká svislých konstrukcí stěn</t>
  </si>
  <si>
    <t>https://podminky.urs.cz/item/CS_URS_2025_01/612321121</t>
  </si>
  <si>
    <t>nová omítka po odsekaných obkladech</t>
  </si>
  <si>
    <t>kuch</t>
  </si>
  <si>
    <t>2,9*1,4</t>
  </si>
  <si>
    <t>612321131</t>
  </si>
  <si>
    <t>Vápenocementový štuk vnitřních stěn tloušťky do 3 mm</t>
  </si>
  <si>
    <t>617970094</t>
  </si>
  <si>
    <t>Vápenocementový štuk vnitřních ploch tloušťky do 3 mm svislých konstrukcí stěn</t>
  </si>
  <si>
    <t>https://podminky.urs.cz/item/CS_URS_2025_01/612321131</t>
  </si>
  <si>
    <t>odpočet obklad koupelna</t>
  </si>
  <si>
    <t>8</t>
  </si>
  <si>
    <t>619991001</t>
  </si>
  <si>
    <t>Zakrytí podlahy PE fólií</t>
  </si>
  <si>
    <t>210029500</t>
  </si>
  <si>
    <t>Zakrytí vnitřních ploch před znečištěním PE fólií včetně pozdějšího odkrytí podlah</t>
  </si>
  <si>
    <t>https://podminky.urs.cz/item/CS_URS_2025_01/619991001</t>
  </si>
  <si>
    <t>9</t>
  </si>
  <si>
    <t>629991011</t>
  </si>
  <si>
    <t>Zakrytí výplní otvorů a svislých ploch fólií přilepenou lepící páskou</t>
  </si>
  <si>
    <t>-1769550703</t>
  </si>
  <si>
    <t>Zakrytí vnějších ploch před znečištěním včetně pozdějšího odkrytí výplní otvorů a svislých ploch fólií přilepenou lepící páskou</t>
  </si>
  <si>
    <t>https://podminky.urs.cz/item/CS_URS_2025_01/629991011</t>
  </si>
  <si>
    <t>okna</t>
  </si>
  <si>
    <t>Ostatní konstrukce a práce, bourání</t>
  </si>
  <si>
    <t>94</t>
  </si>
  <si>
    <t>Lešení a stavební výtahy</t>
  </si>
  <si>
    <t>10</t>
  </si>
  <si>
    <t>949101112</t>
  </si>
  <si>
    <t>Lešení pomocné pro objekty pozemních staveb s lešeňovou podlahou v přes 1,9 do 3,5 m zatížení do 150 kg/m2</t>
  </si>
  <si>
    <t>-4134566</t>
  </si>
  <si>
    <t>Lešení pomocné pracovní pro objekty pozemních staveb pro zatížení do 150 kg/m2, o výšce lešeňové podlahy přes 1,9 do 3,5 m</t>
  </si>
  <si>
    <t>https://podminky.urs.cz/item/CS_URS_2025_01/949101112</t>
  </si>
  <si>
    <t>95</t>
  </si>
  <si>
    <t>Různé dokončovací konstrukce a práce pozemních staveb</t>
  </si>
  <si>
    <t>11</t>
  </si>
  <si>
    <t>952901108</t>
  </si>
  <si>
    <t>Čištění budov omytí dvojitých nebo zdvojených oken nebo balkonových dveří pl přes 2,5 m2</t>
  </si>
  <si>
    <t>-1127196334</t>
  </si>
  <si>
    <t>Čištění budov při provádění oprav a udržovacích prací oken dvojitých nebo zdvojených omytím, plochy do přes 2,5 m2</t>
  </si>
  <si>
    <t>https://podminky.urs.cz/item/CS_URS_2025_01/952901108</t>
  </si>
  <si>
    <t>952901121</t>
  </si>
  <si>
    <t>Čištění budov omytí dveří nebo vrat pl do 1,5 m2</t>
  </si>
  <si>
    <t>-1170736696</t>
  </si>
  <si>
    <t>Čištění budov při provádění oprav a udržovacích prací dveří nebo vrat omytím, plochy do do 1,5 m2</t>
  </si>
  <si>
    <t>https://podminky.urs.cz/item/CS_URS_2025_01/952901121</t>
  </si>
  <si>
    <t>dver_plocha*2</t>
  </si>
  <si>
    <t>13</t>
  </si>
  <si>
    <t>952902021</t>
  </si>
  <si>
    <t>Čištění budov zametení hladkých podlah</t>
  </si>
  <si>
    <t>525315756</t>
  </si>
  <si>
    <t>Čištění budov při provádění oprav a udržovacích prací podlah hladkých zametením</t>
  </si>
  <si>
    <t>https://podminky.urs.cz/item/CS_URS_2025_01/952902021</t>
  </si>
  <si>
    <t>70,402*2 'Přepočtené koeficientem množství</t>
  </si>
  <si>
    <t>14</t>
  </si>
  <si>
    <t>952902611</t>
  </si>
  <si>
    <t>Čištění budov vysátí prachu z ostatních ploch</t>
  </si>
  <si>
    <t>652223848</t>
  </si>
  <si>
    <t>Čištění budov při provádění oprav a udržovacích prací vysátím prachu z ostatních ploch</t>
  </si>
  <si>
    <t>https://podminky.urs.cz/item/CS_URS_2025_01/952902611</t>
  </si>
  <si>
    <t>96</t>
  </si>
  <si>
    <t>Bourání konstrukcí</t>
  </si>
  <si>
    <t>15</t>
  </si>
  <si>
    <t>962086110</t>
  </si>
  <si>
    <t>Bourání pórobetonových příček nebo přizdívek tl do 100 mm</t>
  </si>
  <si>
    <t>-1727914023</t>
  </si>
  <si>
    <t>Bourání příček nebo přizdívek z pórobetonových tvárnic, tl. do 100 mm</t>
  </si>
  <si>
    <t>https://podminky.urs.cz/item/CS_URS_2025_01/962086110</t>
  </si>
  <si>
    <t>vana</t>
  </si>
  <si>
    <t>1,7*0,6</t>
  </si>
  <si>
    <t>0,4*0,6</t>
  </si>
  <si>
    <t>97</t>
  </si>
  <si>
    <t>Prorážení otvorů a ostatní bourací práce</t>
  </si>
  <si>
    <t>16</t>
  </si>
  <si>
    <t>973046161</t>
  </si>
  <si>
    <t>Vysekání kapes ve zdivu z betonu pro špalíky a krabice do 100x100x50 mm</t>
  </si>
  <si>
    <t>kus</t>
  </si>
  <si>
    <t>1474370728</t>
  </si>
  <si>
    <t>Vysekání výklenků nebo kapes ve zdivu betonovém kapes pro špalíky a krabice, velikosti do 100x100x50 mm</t>
  </si>
  <si>
    <t>https://podminky.urs.cz/item/CS_URS_2025_01/973046161</t>
  </si>
  <si>
    <t>17</t>
  </si>
  <si>
    <t>974031144</t>
  </si>
  <si>
    <t>Vysekání rýh ve zdivu cihelném hl do 70 mm š do 150 mm</t>
  </si>
  <si>
    <t>m</t>
  </si>
  <si>
    <t>801225453</t>
  </si>
  <si>
    <t>Vysekání rýh ve zdivu cihelném na maltu vápennou nebo vápenocementovou do hl. 70 mm a šířky do 150 mm</t>
  </si>
  <si>
    <t>https://podminky.urs.cz/item/CS_URS_2025_01/974031144</t>
  </si>
  <si>
    <t>(2,1/2+2,25+0,4+0,38+0,30+0,5)</t>
  </si>
  <si>
    <t>(0,8+1,5)</t>
  </si>
  <si>
    <t>18</t>
  </si>
  <si>
    <t>976082141</t>
  </si>
  <si>
    <t>Vybourání objímek, držáků nebo věšáků ze zdiva betonového</t>
  </si>
  <si>
    <t>-1619295053</t>
  </si>
  <si>
    <t>Vybourání drobných zámečnických a jiných konstrukcí objímek, držáků, věšáků, záclonových konzol, lustrových skob apod., ze zdiva betonového</t>
  </si>
  <si>
    <t>https://podminky.urs.cz/item/CS_URS_2025_01/976082141</t>
  </si>
  <si>
    <t>bojler</t>
  </si>
  <si>
    <t>997</t>
  </si>
  <si>
    <t>Přesun sutě</t>
  </si>
  <si>
    <t>19</t>
  </si>
  <si>
    <t>997006012</t>
  </si>
  <si>
    <t>Ruční třídění stavebního odpadu</t>
  </si>
  <si>
    <t>t</t>
  </si>
  <si>
    <t>-174061819</t>
  </si>
  <si>
    <t>Úprava stavebního odpadu třídění ruční</t>
  </si>
  <si>
    <t>https://podminky.urs.cz/item/CS_URS_2025_01/997006012</t>
  </si>
  <si>
    <t>20</t>
  </si>
  <si>
    <t>997013212</t>
  </si>
  <si>
    <t>Vnitrostaveništní doprava suti a vybouraných hmot pro budovy v přes 6 do 9 m ručně</t>
  </si>
  <si>
    <t>1229058754</t>
  </si>
  <si>
    <t>Vnitrostaveništní doprava suti a vybouraných hmot vodorovně do 50 m s naložením ručně pro budovy a haly výšky přes 6 do 9 m</t>
  </si>
  <si>
    <t>https://podminky.urs.cz/item/CS_URS_2025_01/997013212</t>
  </si>
  <si>
    <t>997013219</t>
  </si>
  <si>
    <t>Příplatek k vnitrostaveništní dopravě suti a vybouraných hmot za zvětšenou dopravu suti ZKD 10 m</t>
  </si>
  <si>
    <t>-891597367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</si>
  <si>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</si>
  <si>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</si>
  <si>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22</t>
  </si>
  <si>
    <t>997013501</t>
  </si>
  <si>
    <t>Odvoz suti a vybouraných hmot na skládku nebo meziskládku do 1 km se složením</t>
  </si>
  <si>
    <t>-720246278</t>
  </si>
  <si>
    <t>Odvoz suti a vybouraných hmot na skládku nebo meziskládku se složením, na vzdálenost do 1 km</t>
  </si>
  <si>
    <t>https://podminky.urs.cz/item/CS_URS_2025_01/997013501</t>
  </si>
  <si>
    <t>23</t>
  </si>
  <si>
    <t>997013509</t>
  </si>
  <si>
    <t>Příplatek k odvozu suti a vybouraných hmot na skládku ZKD 1 km přes 1 km</t>
  </si>
  <si>
    <t>-1100380562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</si>
  <si>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</si>
  <si>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</si>
  <si>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0,707*22 'Přepočtené koeficientem množství</t>
  </si>
  <si>
    <t>24</t>
  </si>
  <si>
    <t>997013871</t>
  </si>
  <si>
    <t>Poplatek za uložení stavebního odpadu na recyklační skládce (skládkovné) směsného stavebního a demoličního kód odpadu 17 09 04</t>
  </si>
  <si>
    <t>-2004966625</t>
  </si>
  <si>
    <t>Poplatek za uložení stavebního odpadu na recyklační skládce (skládkovné) směsného stavebního a demoličního zatříděného do Katalogu odpadů pod kódem 17 09 04</t>
  </si>
  <si>
    <t>https://podminky.urs.cz/item/CS_URS_2025_01/997013871</t>
  </si>
  <si>
    <t>998</t>
  </si>
  <si>
    <t>Přesun hmot</t>
  </si>
  <si>
    <t>25</t>
  </si>
  <si>
    <t>998018001</t>
  </si>
  <si>
    <t>Přesun hmot pro budovy ruční pro budovy v do 6 m</t>
  </si>
  <si>
    <t>163279764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</si>
  <si>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</si>
  <si>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https://podminky.urs.cz/item/CS_URS_2025_01/998018001</t>
  </si>
  <si>
    <t>PSV</t>
  </si>
  <si>
    <t>Práce a dodávky PSV</t>
  </si>
  <si>
    <t>711</t>
  </si>
  <si>
    <t>Izolace proti vodě, vlhkosti a plynům</t>
  </si>
  <si>
    <t>26</t>
  </si>
  <si>
    <t>711111001</t>
  </si>
  <si>
    <t>Provedení izolace proti zemní vlhkosti vodorovné za studena nátěrem penetračním</t>
  </si>
  <si>
    <t>2111741366</t>
  </si>
  <si>
    <t>Provedení izolace proti zemní vlhkosti natěradly a tmely za studena na ploše vodorovné V nátěrem penetračním</t>
  </si>
  <si>
    <t>https://podminky.urs.cz/item/CS_URS_2025_01/711111001</t>
  </si>
  <si>
    <t>763</t>
  </si>
  <si>
    <t>Konstrukce suché výstavby</t>
  </si>
  <si>
    <t>27</t>
  </si>
  <si>
    <t>763111720</t>
  </si>
  <si>
    <t>SDK příčka vyztužení pro osazení skříněk, polic atd.</t>
  </si>
  <si>
    <t>-569499120</t>
  </si>
  <si>
    <t>Příčka ze sádrokartonových desek ostatní konstrukce a práce na příčkách ze sádrokartonových desek vyztužení příčky pro osazení skříněk, polic atd.</t>
  </si>
  <si>
    <t>https://podminky.urs.cz/item/CS_URS_2025_01/763111720</t>
  </si>
  <si>
    <t>2,5</t>
  </si>
  <si>
    <t>28</t>
  </si>
  <si>
    <t>763121450</t>
  </si>
  <si>
    <t>SDK stěna předsazená tl 115 mm profil CW+UW 100 deska 1x akustická 12,5 s izolací EI 30 Rw do 28 dB</t>
  </si>
  <si>
    <t>193796519</t>
  </si>
  <si>
    <t>Stěna předsazená ze sádrokartonových desek s nosnou konstrukcí z ocelových profilů CW, UW jednoduše opláštěná deskou akustickou tl. 12,5 mm s izolací, EI 30, stěna tl. 115 mm, profil 100, Rw do 28 dB</t>
  </si>
  <si>
    <t>https://podminky.urs.cz/item/CS_URS_2025_01/763121450</t>
  </si>
  <si>
    <t>kuchyně - sousední byt</t>
  </si>
  <si>
    <t>4,1*3,4</t>
  </si>
  <si>
    <t>kuchyně - stěna koupelna - část pro rozvody</t>
  </si>
  <si>
    <t>0,8*2*3,4</t>
  </si>
  <si>
    <t>29</t>
  </si>
  <si>
    <t>763121714</t>
  </si>
  <si>
    <t>SDK stěna předsazená základní penetrační nátěr</t>
  </si>
  <si>
    <t>-992686250</t>
  </si>
  <si>
    <t>Stěna předsazená ze sádrokartonových desek ostatní konstrukce a práce na předsazených stěnách ze sádrokartonových desek základní penetrační nátěr</t>
  </si>
  <si>
    <t>https://podminky.urs.cz/item/CS_URS_2025_01/763121714</t>
  </si>
  <si>
    <t>30</t>
  </si>
  <si>
    <t>763121716</t>
  </si>
  <si>
    <t>SDK stěna předsazená úprava styku stěny a podhledu akrylátovým tmelem</t>
  </si>
  <si>
    <t>1269423110</t>
  </si>
  <si>
    <t>Stěna předsazená ze sádrokartonových desek ostatní konstrukce a práce na předsazených stěnách ze sádrokartonových desek úprava styku stěny a podhledu akrylátovým tmelem</t>
  </si>
  <si>
    <t>https://podminky.urs.cz/item/CS_URS_2025_01/763121716</t>
  </si>
  <si>
    <t>4,1</t>
  </si>
  <si>
    <t>0,8*2</t>
  </si>
  <si>
    <t>31</t>
  </si>
  <si>
    <t>763121911</t>
  </si>
  <si>
    <t>Zhotovení otvoru vel. do 0,1 m2 v SDK předsazené stěně tl do 100 mm s vyztužením profily</t>
  </si>
  <si>
    <t>608448955</t>
  </si>
  <si>
    <t>Zhotovení otvorů v předsazených a šachtových stěnách ze sádrokartonových desek pro prostupy (voda, elektro, topení, VZT), osvětlení, okna, revizní klapky a dvířka včetně vyztužení profily pro stěnu tl. do 100 mm, velikost do 0,10 m2</t>
  </si>
  <si>
    <t>https://podminky.urs.cz/item/CS_URS_2025_01/763121911</t>
  </si>
  <si>
    <t>revizní dvířka</t>
  </si>
  <si>
    <t>32</t>
  </si>
  <si>
    <t>763131551</t>
  </si>
  <si>
    <t>SDK podhled deska 1xH2 12,5 bez izolace jednovrstvá spodní kce profil CD+UD</t>
  </si>
  <si>
    <t>115397900</t>
  </si>
  <si>
    <t>Podhled ze sádrokartonových desek jednovrstvá zavěšená spodní konstrukce z ocelových profilů CD, UD jednoduše opláštěná deskou impregnovanou H2, tl. 12,5 mm, bez izolace</t>
  </si>
  <si>
    <t>https://podminky.urs.cz/item/CS_URS_2025_01/763131551</t>
  </si>
  <si>
    <t>33</t>
  </si>
  <si>
    <t>763131714</t>
  </si>
  <si>
    <t>SDK podhled základní penetrační nátěr</t>
  </si>
  <si>
    <t>296508824</t>
  </si>
  <si>
    <t>Podhled ze sádrokartonových desek ostatní práce a konstrukce na podhledech ze sádrokartonových desek základní penetrační nátěr</t>
  </si>
  <si>
    <t>https://podminky.urs.cz/item/CS_URS_2025_01/763131714</t>
  </si>
  <si>
    <t>763131751</t>
  </si>
  <si>
    <t>Montáž parotěsné zábrany do SDK podhledu</t>
  </si>
  <si>
    <t>-1653083698</t>
  </si>
  <si>
    <t>Podhled ze sádrokartonových desek ostatní práce a konstrukce na podhledech ze sádrokartonových desek montáž parotěsné zábrany</t>
  </si>
  <si>
    <t>https://podminky.urs.cz/item/CS_URS_2025_01/763131751</t>
  </si>
  <si>
    <t>35</t>
  </si>
  <si>
    <t>M</t>
  </si>
  <si>
    <t>28329336</t>
  </si>
  <si>
    <t>fólie PE vyztužená Al vrstvou pro parotěsnou vrstvu 160g/m2</t>
  </si>
  <si>
    <t>1856316738</t>
  </si>
  <si>
    <t>4,393*1,1 'Přepočtené koeficientem množství</t>
  </si>
  <si>
    <t>36</t>
  </si>
  <si>
    <t>763131761</t>
  </si>
  <si>
    <t>Příplatek k SDK podhledu za plochu do 3 m2 jednotlivě</t>
  </si>
  <si>
    <t>536658416</t>
  </si>
  <si>
    <t>Podhled ze sádrokartonových desek Příplatek k cenám za plochu do 3 m2 jednotlivě</t>
  </si>
  <si>
    <t>https://podminky.urs.cz/item/CS_URS_2025_01/763131761</t>
  </si>
  <si>
    <t>37</t>
  </si>
  <si>
    <t>763131765</t>
  </si>
  <si>
    <t>Příplatek k SDK podhledu za výšku zavěšení přes 0,5 do 1,0 m</t>
  </si>
  <si>
    <t>-1135253324</t>
  </si>
  <si>
    <t>Podhled ze sádrokartonových desek Příplatek k cenám za výšku zavěšení přes 0,5 do 1,0 m</t>
  </si>
  <si>
    <t>https://podminky.urs.cz/item/CS_URS_2025_01/763131765</t>
  </si>
  <si>
    <t>38</t>
  </si>
  <si>
    <t>998763332</t>
  </si>
  <si>
    <t>Přesun hmot tonážní pro konstrukce montované z desek ruční v objektech v přes 6 do 12 m</t>
  </si>
  <si>
    <t>-761000318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</si>
  <si>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</si>
  <si>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https://podminky.urs.cz/item/CS_URS_2025_01/998763332</t>
  </si>
  <si>
    <t>766</t>
  </si>
  <si>
    <t>Konstrukce truhlářské</t>
  </si>
  <si>
    <t>39</t>
  </si>
  <si>
    <t>766421821</t>
  </si>
  <si>
    <t>Demontáž truhlářského obložení podhledů z palubek</t>
  </si>
  <si>
    <t>1508945178</t>
  </si>
  <si>
    <t>Demontáž obložení podhledů palubkami</t>
  </si>
  <si>
    <t>https://podminky.urs.cz/item/CS_URS_2025_01/766421821</t>
  </si>
  <si>
    <t>-0,8*0,1</t>
  </si>
  <si>
    <t>-0,8*0,15</t>
  </si>
  <si>
    <t>40</t>
  </si>
  <si>
    <t>766491851</t>
  </si>
  <si>
    <t>Demontáž prahů dveří jednokřídlových</t>
  </si>
  <si>
    <t>-1560216557</t>
  </si>
  <si>
    <t>Demontáž ostatních truhlářských konstrukcí prahů dveří jednokřídlových</t>
  </si>
  <si>
    <t>https://podminky.urs.cz/item/CS_URS_2025_01/766491851</t>
  </si>
  <si>
    <t>41</t>
  </si>
  <si>
    <t>766660001</t>
  </si>
  <si>
    <t>Montáž dveřních křídel otvíravých jednokřídlových š do 0,8 m do ocelové zárubně</t>
  </si>
  <si>
    <t>-1906221991</t>
  </si>
  <si>
    <t>Montáž dveřních křídel dřevěných nebo plastových otevíravých do ocelové zárubně povrchově upravených jednokřídlových, šířky do 800 mm</t>
  </si>
  <si>
    <t>https://podminky.urs.cz/item/CS_URS_2025_01/766660001</t>
  </si>
  <si>
    <t>42</t>
  </si>
  <si>
    <t>61162001</t>
  </si>
  <si>
    <t>dveře jednokřídlé dřevotřískové povrch dýhovaný plné 700x1970-2100mm</t>
  </si>
  <si>
    <t>-618689094</t>
  </si>
  <si>
    <t>43</t>
  </si>
  <si>
    <t>61162006</t>
  </si>
  <si>
    <t>dveře jednokřídlé dřevotřískové povrch dýhovaný prosklené 800x1970-2100mm</t>
  </si>
  <si>
    <t>-1284164039</t>
  </si>
  <si>
    <t>44</t>
  </si>
  <si>
    <t>766660022</t>
  </si>
  <si>
    <t>Montáž dveřních křídel otvíravých jednokřídlových š přes 0,8 m požárních do ocelové zárubně</t>
  </si>
  <si>
    <t>-1221381484</t>
  </si>
  <si>
    <t>Montáž dveřních křídel dřevěných nebo plastových otevíravých do ocelové zárubně protipožárních jednokřídlových, šířky přes 800 mm</t>
  </si>
  <si>
    <t>https://podminky.urs.cz/item/CS_URS_2025_01/766660022</t>
  </si>
  <si>
    <t>45</t>
  </si>
  <si>
    <t>61165340</t>
  </si>
  <si>
    <t>dveře jednokřídlé dřevotřískové protipožární EI (EW) 30 D3 povrch lakovaný plné 900x1970-2100mm</t>
  </si>
  <si>
    <t>-374030543</t>
  </si>
  <si>
    <t>46</t>
  </si>
  <si>
    <t>766660729</t>
  </si>
  <si>
    <t>Montáž dveřního interiérového kování - štítku s klikou</t>
  </si>
  <si>
    <t>-374585671</t>
  </si>
  <si>
    <t>Montáž dveřních doplňků dveřního kování interiérového štítku s klikou</t>
  </si>
  <si>
    <t>https://podminky.urs.cz/item/CS_URS_2025_01/766660729</t>
  </si>
  <si>
    <t>47</t>
  </si>
  <si>
    <t>54914123</t>
  </si>
  <si>
    <t>dveřní kování interiérové rozetové klika/klika</t>
  </si>
  <si>
    <t>-1865523609</t>
  </si>
  <si>
    <t>48</t>
  </si>
  <si>
    <t>766660730</t>
  </si>
  <si>
    <t>Montáž dveřního interiérového kování - WC kliky se zámkem</t>
  </si>
  <si>
    <t>942748912</t>
  </si>
  <si>
    <t>Montáž dveřních doplňků dveřního kování interiérového WC kliky se zámkem</t>
  </si>
  <si>
    <t>https://podminky.urs.cz/item/CS_URS_2025_01/766660730</t>
  </si>
  <si>
    <t>49</t>
  </si>
  <si>
    <t>54914128</t>
  </si>
  <si>
    <t>dveřní kování interiérové rozetové spodní pro WC</t>
  </si>
  <si>
    <t>1368860879</t>
  </si>
  <si>
    <t>50</t>
  </si>
  <si>
    <t>766660733</t>
  </si>
  <si>
    <t>Montáž dveřního bezpečnostního kování - štítku s klikou</t>
  </si>
  <si>
    <t>1167047569</t>
  </si>
  <si>
    <t>Montáž dveřních doplňků dveřního kování bezpečnostního štítku s klikou</t>
  </si>
  <si>
    <t>https://podminky.urs.cz/item/CS_URS_2025_01/766660733</t>
  </si>
  <si>
    <t>51</t>
  </si>
  <si>
    <t>54914110</t>
  </si>
  <si>
    <t>dveřní kování štítové klika/koule lakovaný nerez</t>
  </si>
  <si>
    <t>-472225447</t>
  </si>
  <si>
    <t>52</t>
  </si>
  <si>
    <t>766691914</t>
  </si>
  <si>
    <t>Vyvěšení nebo zavěšení dřevěných křídel dveří pl do 2 m2</t>
  </si>
  <si>
    <t>60154518</t>
  </si>
  <si>
    <t>Ostatní práce vyvěšení nebo zavěšení křídel dřevěných dveřních, plochy do 2 m2</t>
  </si>
  <si>
    <t>https://podminky.urs.cz/item/CS_URS_2025_01/766691914</t>
  </si>
  <si>
    <t>53</t>
  </si>
  <si>
    <t>766695212</t>
  </si>
  <si>
    <t>Montáž truhlářských prahů dveří jednokřídlových š do 10 cm</t>
  </si>
  <si>
    <t>-192722490</t>
  </si>
  <si>
    <t>Montáž ostatních truhlářských konstrukcí prahů dveří jednokřídlových, šířky do 100 mm</t>
  </si>
  <si>
    <t>https://podminky.urs.cz/item/CS_URS_2025_01/766695212</t>
  </si>
  <si>
    <t>54</t>
  </si>
  <si>
    <t>61187136</t>
  </si>
  <si>
    <t>práh dveřní dřevěný dubový tl 20mm dl 720mm š 100mm</t>
  </si>
  <si>
    <t>1684590493</t>
  </si>
  <si>
    <t>55</t>
  </si>
  <si>
    <t>61187156</t>
  </si>
  <si>
    <t>práh dveřní dřevěný dubový tl 20mm dl 820mm š 100mm</t>
  </si>
  <si>
    <t>1796110279</t>
  </si>
  <si>
    <t>56</t>
  </si>
  <si>
    <t>61187176</t>
  </si>
  <si>
    <t>práh dveřní dřevěný dubový tl 20mm dl 920mm š 100mm</t>
  </si>
  <si>
    <t>1284229044</t>
  </si>
  <si>
    <t>57</t>
  </si>
  <si>
    <t>766695233</t>
  </si>
  <si>
    <t>Montáž truhlářských prahů dveří dvoukřídlových š přes 10 cm</t>
  </si>
  <si>
    <t>112327943</t>
  </si>
  <si>
    <t>Montáž ostatních truhlářských konstrukcí prahů dveří dvoukřídlových, šířky přes 100 mm</t>
  </si>
  <si>
    <t>https://podminky.urs.cz/item/CS_URS_2025_01/766695233</t>
  </si>
  <si>
    <t>58</t>
  </si>
  <si>
    <t>61187502.1</t>
  </si>
  <si>
    <t>práh dveřní dřevěný bukový tl 20mm dl 1250mm š do 200 mm - atyp</t>
  </si>
  <si>
    <t>1075147901</t>
  </si>
  <si>
    <t>práh dveřní dřevěný bukový tl 20mm dl 1250mm š 120mm</t>
  </si>
  <si>
    <t>59</t>
  </si>
  <si>
    <t>766811115</t>
  </si>
  <si>
    <t>Montáž korpusu kuchyňských skříněk spodních na nožičky š do 600 mm</t>
  </si>
  <si>
    <t>1658333428</t>
  </si>
  <si>
    <t>Montáž kuchyňských linek korpusu spodních skříněk na nožičky (včetně vyrovnání), šířky jednoho dílu do 600 mm</t>
  </si>
  <si>
    <t>https://podminky.urs.cz/item/CS_URS_2025_01/766811115</t>
  </si>
  <si>
    <t>60</t>
  </si>
  <si>
    <t>766811116</t>
  </si>
  <si>
    <t>Montáž korpusu kuchyňských skříněk spodních na nožičky š přes 600 do 1200 mm</t>
  </si>
  <si>
    <t>-1701641369</t>
  </si>
  <si>
    <t>Montáž kuchyňských linek korpusu spodních skříněk na nožičky (včetně vyrovnání), šířky jednoho dílu přes 600 do 1200 mm</t>
  </si>
  <si>
    <t>https://podminky.urs.cz/item/CS_URS_2025_01/766811116</t>
  </si>
  <si>
    <t>766811144</t>
  </si>
  <si>
    <t>Příplatek k montáži kuchyňských skříněk za usazení vestavěné digestoře</t>
  </si>
  <si>
    <t>1316149717</t>
  </si>
  <si>
    <t>Montáž kuchyňských linek korpusu Příplatek k ceně za usazení vestavěných spotřebičů digestoře</t>
  </si>
  <si>
    <t>https://podminky.urs.cz/item/CS_URS_2025_01/766811144</t>
  </si>
  <si>
    <t>62</t>
  </si>
  <si>
    <t>766811151</t>
  </si>
  <si>
    <t>Montáž korpusu kuchyňských skříněk horních na stěnu š do 600 mm</t>
  </si>
  <si>
    <t>375462969</t>
  </si>
  <si>
    <t>Montáž kuchyňských linek korpusu horních skříněk šroubovaných na stěnu, šířky jednoho dílu do 600 mm</t>
  </si>
  <si>
    <t>https://podminky.urs.cz/item/CS_URS_2025_01/766811151</t>
  </si>
  <si>
    <t>63</t>
  </si>
  <si>
    <t>766811212</t>
  </si>
  <si>
    <t>Montáž kuchyňské pracovní desky bez výřezu dl přes 1000 do 2000 mm</t>
  </si>
  <si>
    <t>-77379587</t>
  </si>
  <si>
    <t>Montáž kuchyňských linek pracovní desky bez výřezu, délky jednoho dílu přes 1000 do 2000 mm</t>
  </si>
  <si>
    <t>https://podminky.urs.cz/item/CS_URS_2025_01/766811212</t>
  </si>
  <si>
    <t>64</t>
  </si>
  <si>
    <t>766811221</t>
  </si>
  <si>
    <t>Příplatek k montáži kuchyňské pracovní desky za vyřezání otvoru</t>
  </si>
  <si>
    <t>-1410102495</t>
  </si>
  <si>
    <t>Montáž kuchyňských linek pracovní desky Příplatek k ceně za vyřezání otvoru (včetně zaměření)</t>
  </si>
  <si>
    <t>https://podminky.urs.cz/item/CS_URS_2025_01/766811221</t>
  </si>
  <si>
    <t>65</t>
  </si>
  <si>
    <t>766811223</t>
  </si>
  <si>
    <t>Příplatek k montáži kuchyňské pracovní desky za usazení dřezu</t>
  </si>
  <si>
    <t>868963920</t>
  </si>
  <si>
    <t>Montáž kuchyňských linek pracovní desky Příplatek k ceně za usazení dřezu (včetně silikonu)</t>
  </si>
  <si>
    <t>https://podminky.urs.cz/item/CS_URS_2025_01/766811223</t>
  </si>
  <si>
    <t>66</t>
  </si>
  <si>
    <t>766811311</t>
  </si>
  <si>
    <t>Montáž plných dvířek na kuchyňských skříňkách spodních</t>
  </si>
  <si>
    <t>1258602293</t>
  </si>
  <si>
    <t>Montáž kuchyňských linek dvířek spodních skříněk plných</t>
  </si>
  <si>
    <t>https://podminky.urs.cz/item/CS_URS_2025_01/766811311</t>
  </si>
  <si>
    <t>67</t>
  </si>
  <si>
    <t>766811351</t>
  </si>
  <si>
    <t>Montáž plných dvířek na kuchyňských skříňkách horních</t>
  </si>
  <si>
    <t>1773389786</t>
  </si>
  <si>
    <t>Montáž kuchyňských linek dvířek horních skříněk plných</t>
  </si>
  <si>
    <t>https://podminky.urs.cz/item/CS_URS_2025_01/766811351</t>
  </si>
  <si>
    <t>68</t>
  </si>
  <si>
    <t>766811411</t>
  </si>
  <si>
    <t>Montáž úchytů dvířek kuchyňských skříněk spodních</t>
  </si>
  <si>
    <t>543680415</t>
  </si>
  <si>
    <t>Montáž kuchyňských linek úchytů dvířek spodních skříněk</t>
  </si>
  <si>
    <t>https://podminky.urs.cz/item/CS_URS_2025_01/766811411</t>
  </si>
  <si>
    <t>69</t>
  </si>
  <si>
    <t>766811412</t>
  </si>
  <si>
    <t>Montáž úchytů dvířek kuchyňských skříněk horních</t>
  </si>
  <si>
    <t>838391569</t>
  </si>
  <si>
    <t>Montáž kuchyňských linek úchytů dvířek horních skříněk</t>
  </si>
  <si>
    <t>https://podminky.urs.cz/item/CS_URS_2025_01/766811412</t>
  </si>
  <si>
    <t>70</t>
  </si>
  <si>
    <t>766 - KUCH</t>
  </si>
  <si>
    <t>Kuchyňská linka</t>
  </si>
  <si>
    <t>kpl</t>
  </si>
  <si>
    <t>1115509318</t>
  </si>
  <si>
    <t>P</t>
  </si>
  <si>
    <t xml:space="preserve">Poznámka k položce:_x000d_
obahuje - horní skříňky do 165 cm, včetně skříňky nad digestoř, spodní dřezová a zásuvková skříňka, deska, dřez nerez </t>
  </si>
  <si>
    <t>71</t>
  </si>
  <si>
    <t>766812840</t>
  </si>
  <si>
    <t>Demontáž kuchyňských linek dřevěných nebo kovových dl přes 1,8 do 2,1 m</t>
  </si>
  <si>
    <t>1212921913</t>
  </si>
  <si>
    <t>Demontáž kuchyňských linek dřevěných nebo kovových včetně skříněk uchycených na stěně, délky přes 1800 do 2100 mm</t>
  </si>
  <si>
    <t>https://podminky.urs.cz/item/CS_URS_2025_01/766812840</t>
  </si>
  <si>
    <t>72</t>
  </si>
  <si>
    <t>998766311</t>
  </si>
  <si>
    <t>Přesun hmot procentní pro kce truhlářské ruční v objektech v do 6 m</t>
  </si>
  <si>
    <t>%</t>
  </si>
  <si>
    <t>-752612935</t>
  </si>
  <si>
    <t>Přesun hmot pro konstrukce truhlářské stanovený procentní sazbou (%) z ceny vodorovná dopravní vzdálenost do 50 m ruční (bez užití mechanizace) v objektech výšky do 6 m</t>
  </si>
  <si>
    <t>https://podminky.urs.cz/item/CS_URS_2025_01/998766311</t>
  </si>
  <si>
    <t>771</t>
  </si>
  <si>
    <t>Podlahy z dlaždic</t>
  </si>
  <si>
    <t>73</t>
  </si>
  <si>
    <t>771121011</t>
  </si>
  <si>
    <t>Nátěr penetrační na podlahu</t>
  </si>
  <si>
    <t>526328274</t>
  </si>
  <si>
    <t>Příprava podkladu před provedením dlažby nátěr penetrační na podlahu</t>
  </si>
  <si>
    <t>https://podminky.urs.cz/item/CS_URS_2025_01/771121011</t>
  </si>
  <si>
    <t>74</t>
  </si>
  <si>
    <t>771574419</t>
  </si>
  <si>
    <t>Montáž podlah keramických hladkých lepených cementovým flexibilním lepidlem přes 22 do 25 ks/m2</t>
  </si>
  <si>
    <t>-847258306</t>
  </si>
  <si>
    <t>Montáž podlah z dlaždic keramických lepených cementovým flexibilním lepidlem hladkých, tloušťky do 10 mm přes 22 do 25 ks/m2</t>
  </si>
  <si>
    <t>https://podminky.urs.cz/item/CS_URS_2025_01/771574419</t>
  </si>
  <si>
    <t>75</t>
  </si>
  <si>
    <t>59761133</t>
  </si>
  <si>
    <t>dlažba keramická slinutá nemrazuvzdorná povrch hladký/matný tl do 10mm přes 22 do 25ks/m2</t>
  </si>
  <si>
    <t>-612730664</t>
  </si>
  <si>
    <t>3,069*1,05 'Přepočtené koeficientem množství</t>
  </si>
  <si>
    <t>76</t>
  </si>
  <si>
    <t>771577211</t>
  </si>
  <si>
    <t>Příplatek k montáži podlah keramických lepených cementovým flexibilním lepidlem za plochu do 5 m2</t>
  </si>
  <si>
    <t>255155640</t>
  </si>
  <si>
    <t>Montáž podlah z dlaždic keramických lepených cementovým flexibilním lepidlem Příplatek k cenám za plochu do 5 m2 jednotlivě</t>
  </si>
  <si>
    <t>https://podminky.urs.cz/item/CS_URS_2025_01/771577211</t>
  </si>
  <si>
    <t>77</t>
  </si>
  <si>
    <t>771591112</t>
  </si>
  <si>
    <t>Izolace pod dlažbu nátěrem nebo stěrkou ve dvou vrstvách</t>
  </si>
  <si>
    <t>1064865248</t>
  </si>
  <si>
    <t>Izolace podlahy pod dlažbu nátěrem nebo stěrkou ve dvou vrstvách</t>
  </si>
  <si>
    <t>https://podminky.urs.cz/item/CS_URS_2025_01/771591112</t>
  </si>
  <si>
    <t>78</t>
  </si>
  <si>
    <t>771591115</t>
  </si>
  <si>
    <t>Podlahy spárování silikonem</t>
  </si>
  <si>
    <t>1077683395</t>
  </si>
  <si>
    <t>Podlahy - dokončovací práce spárování silikonem</t>
  </si>
  <si>
    <t>https://podminky.urs.cz/item/CS_URS_2025_01/771591115</t>
  </si>
  <si>
    <t>-2*0,7</t>
  </si>
  <si>
    <t>79</t>
  </si>
  <si>
    <t>771591184</t>
  </si>
  <si>
    <t>Pracnější řezání podlah z dlaždic keramických rovné</t>
  </si>
  <si>
    <t>-1517479032</t>
  </si>
  <si>
    <t>Podlahy - dokončovací práce pracnější řezání dlaždic keramických rovné</t>
  </si>
  <si>
    <t>https://podminky.urs.cz/item/CS_URS_2025_01/771591184</t>
  </si>
  <si>
    <t>2,1</t>
  </si>
  <si>
    <t>2,25-0,7</t>
  </si>
  <si>
    <t>80</t>
  </si>
  <si>
    <t>771591241</t>
  </si>
  <si>
    <t>Izolace těsnícími pásy vnitřní kout</t>
  </si>
  <si>
    <t>-350018111</t>
  </si>
  <si>
    <t>Izolace podlahy pod dlažbu těsnícími izolačními pásy vnitřní kout</t>
  </si>
  <si>
    <t>https://podminky.urs.cz/item/CS_URS_2025_01/771591241</t>
  </si>
  <si>
    <t>81</t>
  </si>
  <si>
    <t>771591242</t>
  </si>
  <si>
    <t>Izolace těsnícími pásy vnější roh</t>
  </si>
  <si>
    <t>-715210875</t>
  </si>
  <si>
    <t>Izolace podlahy pod dlažbu těsnícími izolačními pásy vnější roh</t>
  </si>
  <si>
    <t>https://podminky.urs.cz/item/CS_URS_2025_01/771591242</t>
  </si>
  <si>
    <t>82</t>
  </si>
  <si>
    <t>771591251</t>
  </si>
  <si>
    <t>Izolace těsnící manžetou pro prostupy potrubí</t>
  </si>
  <si>
    <t>-910497346</t>
  </si>
  <si>
    <t>Izolace podlahy pod dlažbu těsnícími izolačními pásy z manžety pro prostupy potrubí</t>
  </si>
  <si>
    <t>https://podminky.urs.cz/item/CS_URS_2025_01/771591251</t>
  </si>
  <si>
    <t>83</t>
  </si>
  <si>
    <t>771591264</t>
  </si>
  <si>
    <t>Izolace těsnícími pásy mezi podlahou a stěnou</t>
  </si>
  <si>
    <t>1419379505</t>
  </si>
  <si>
    <t>Izolace podlahy pod dlažbu těsnícími izolačními pásy mezi podlahou a stěnu</t>
  </si>
  <si>
    <t>https://podminky.urs.cz/item/CS_URS_2025_01/771591264</t>
  </si>
  <si>
    <t>84</t>
  </si>
  <si>
    <t>771592011</t>
  </si>
  <si>
    <t>Čištění vnitřních ploch podlah nebo schodišť po položení dlažby chemickými prostředky</t>
  </si>
  <si>
    <t>50015548</t>
  </si>
  <si>
    <t>Čištění vnitřních ploch po položení dlažby podlah nebo schodišť chemickými prostředky</t>
  </si>
  <si>
    <t>https://podminky.urs.cz/item/CS_URS_2025_01/771592011</t>
  </si>
  <si>
    <t>85</t>
  </si>
  <si>
    <t>998771121</t>
  </si>
  <si>
    <t>Přesun hmot tonážní pro podlahy z dlaždic ruční v objektech v do 6 m</t>
  </si>
  <si>
    <t>1597942482</t>
  </si>
  <si>
    <t>Přesun hmot pro podlahy z dlaždic stanovený z hmotnosti přesunovaného materiálu vodorovná dopravní vzdálenost do 50 m ruční (bez užití mechanizace) v objektech výšky do 6 m</t>
  </si>
  <si>
    <t>https://podminky.urs.cz/item/CS_URS_2025_01/998771121</t>
  </si>
  <si>
    <t>775</t>
  </si>
  <si>
    <t>Podlahy skládané</t>
  </si>
  <si>
    <t>86</t>
  </si>
  <si>
    <t>775111311</t>
  </si>
  <si>
    <t>Vysátí podkladu skládaných podlah</t>
  </si>
  <si>
    <t>-383154917</t>
  </si>
  <si>
    <t>Příprava podkladu skládaných podlah a stěn vysátí podlah</t>
  </si>
  <si>
    <t>https://podminky.urs.cz/item/CS_URS_2025_01/775111311</t>
  </si>
  <si>
    <t>87</t>
  </si>
  <si>
    <t>775413401</t>
  </si>
  <si>
    <t>Montáž podlahové lišty obvodové lepené</t>
  </si>
  <si>
    <t>844534026</t>
  </si>
  <si>
    <t>Montáž lišty obvodové lepené</t>
  </si>
  <si>
    <t>https://podminky.urs.cz/item/CS_URS_2025_01/775413401</t>
  </si>
  <si>
    <t>-(1,2+2*0,12)-0,9</t>
  </si>
  <si>
    <t>-(1,2+2*0,12)</t>
  </si>
  <si>
    <t>88</t>
  </si>
  <si>
    <t>61418155</t>
  </si>
  <si>
    <t>lišta soklová dřevěná š 15.0 mm, h 60.0 mm</t>
  </si>
  <si>
    <t>1627315513</t>
  </si>
  <si>
    <t>89</t>
  </si>
  <si>
    <t>775429121</t>
  </si>
  <si>
    <t>Montáž podlahové lišty přechodové připevněné vruty</t>
  </si>
  <si>
    <t>1363672420</t>
  </si>
  <si>
    <t>Montáž lišty přechodové (vyrovnávací) připevněné vruty</t>
  </si>
  <si>
    <t>https://podminky.urs.cz/item/CS_URS_2025_01/775429121</t>
  </si>
  <si>
    <t>2*1,2</t>
  </si>
  <si>
    <t>90</t>
  </si>
  <si>
    <t>SCS.AEVT80B20</t>
  </si>
  <si>
    <t>Schlüter-RENO-AEV 2,5m</t>
  </si>
  <si>
    <t>-1698224124</t>
  </si>
  <si>
    <t>Poznámka k položce:_x000d_
Übergangsprofil var. H=8mm B=20mm</t>
  </si>
  <si>
    <t>2,4*1,1 'Přepočtené koeficientem množství</t>
  </si>
  <si>
    <t>91</t>
  </si>
  <si>
    <t>775541161</t>
  </si>
  <si>
    <t>Montáž podlah plovoucích ze zaklapávacích vinylových lamel</t>
  </si>
  <si>
    <t>1861809450</t>
  </si>
  <si>
    <t>Montáž podlah plovoucích z velkoplošných lamel vinylových na dřevovláknité nebo kompozitní desce, spojovaných zaklapnutím na zámek</t>
  </si>
  <si>
    <t>https://podminky.urs.cz/item/CS_URS_2025_01/775541161</t>
  </si>
  <si>
    <t>92</t>
  </si>
  <si>
    <t>28411064</t>
  </si>
  <si>
    <t>dílec vinylový heterogenní plovoucí na P+D úprava PUR kompozitní podložka, třída zátěže 23/31, hořlavost Cfl-s1, nášlapná vrstva 0,30mm tl 4,5mm</t>
  </si>
  <si>
    <t>-1578878220</t>
  </si>
  <si>
    <t>52,157*1,05 'Přepočtené koeficientem množství</t>
  </si>
  <si>
    <t>93</t>
  </si>
  <si>
    <t>775591191</t>
  </si>
  <si>
    <t>Montáž podložky vyrovnávací a tlumící pro plovoucí podlahy</t>
  </si>
  <si>
    <t>616770861</t>
  </si>
  <si>
    <t>Ostatní prvky pro plovoucí podlahy montáž podložky vyrovnávací a tlumící</t>
  </si>
  <si>
    <t>https://podminky.urs.cz/item/CS_URS_2025_01/775591191</t>
  </si>
  <si>
    <t>61155354</t>
  </si>
  <si>
    <t>podložka izolační z pěnového PE 5mm</t>
  </si>
  <si>
    <t>1528076044</t>
  </si>
  <si>
    <t>775599110</t>
  </si>
  <si>
    <t>Podlahy dřevěné, pastování</t>
  </si>
  <si>
    <t>-886527152</t>
  </si>
  <si>
    <t>Skládané podlahy - ostatní práce dokončovací pastování</t>
  </si>
  <si>
    <t>https://podminky.urs.cz/item/CS_URS_2025_01/775599110</t>
  </si>
  <si>
    <t>998775121</t>
  </si>
  <si>
    <t>Přesun hmot tonážní pro podlahy skládané ruční v objektech v do 6 m</t>
  </si>
  <si>
    <t>1417528517</t>
  </si>
  <si>
    <t>Přesun hmot pro podlahy skládané stanovený z hmotnosti přesunovaného materiálu vodorovná dopravní vzdálenost do 50 m ruční (bez užití mechanizace) v objektech výšky do 6 m</t>
  </si>
  <si>
    <t>https://podminky.urs.cz/item/CS_URS_2025_01/998775121</t>
  </si>
  <si>
    <t>776</t>
  </si>
  <si>
    <t>Podlahy povlakové</t>
  </si>
  <si>
    <t>776111111</t>
  </si>
  <si>
    <t>Broušení anhydritového podkladu povlakových podlah</t>
  </si>
  <si>
    <t>-1159367486</t>
  </si>
  <si>
    <t>Příprava podkladu povlakových podlah a stěn broušení podlah nového podkladu anhydritového</t>
  </si>
  <si>
    <t>https://podminky.urs.cz/item/CS_URS_2025_01/776111111</t>
  </si>
  <si>
    <t>98</t>
  </si>
  <si>
    <t>776111311</t>
  </si>
  <si>
    <t>Vysátí podkladu povlakových podlah</t>
  </si>
  <si>
    <t>-2093412737</t>
  </si>
  <si>
    <t>Příprava podkladu povlakových podlah a stěn vysátí podlah</t>
  </si>
  <si>
    <t>https://podminky.urs.cz/item/CS_URS_2025_01/776111311</t>
  </si>
  <si>
    <t>99</t>
  </si>
  <si>
    <t>776121321</t>
  </si>
  <si>
    <t>Neředěná penetrace savého podkladu povlakových podlah</t>
  </si>
  <si>
    <t>1038010362</t>
  </si>
  <si>
    <t>Příprava podkladu povlakových podlah a stěn penetrace neředěná podlah</t>
  </si>
  <si>
    <t>https://podminky.urs.cz/item/CS_URS_2025_01/776121321</t>
  </si>
  <si>
    <t>100</t>
  </si>
  <si>
    <t>776231111</t>
  </si>
  <si>
    <t>Lepení lamel a čtverců z vinylu standardním lepidlem</t>
  </si>
  <si>
    <t>1348114862</t>
  </si>
  <si>
    <t>Montáž podlahovin z vinylu lepením lamel nebo čtverců standardním lepidlem</t>
  </si>
  <si>
    <t>https://podminky.urs.cz/item/CS_URS_2025_01/776231111</t>
  </si>
  <si>
    <t>101</t>
  </si>
  <si>
    <t>28412285</t>
  </si>
  <si>
    <t>podlahovina vinylová heterogenní zátěžová třída zátěže 34/43, hořlavost Bfl S1, nášlapná vrstva 0,70mm tl 2,00mm</t>
  </si>
  <si>
    <t>-949130257</t>
  </si>
  <si>
    <t>21,491*1,05 'Přepočtené koeficientem množství</t>
  </si>
  <si>
    <t>102</t>
  </si>
  <si>
    <t>776421111</t>
  </si>
  <si>
    <t>Montáž obvodových lišt lepením</t>
  </si>
  <si>
    <t>-1100488206</t>
  </si>
  <si>
    <t>Montáž lišt obvodových lepených</t>
  </si>
  <si>
    <t>https://podminky.urs.cz/item/CS_URS_2025_01/776421111</t>
  </si>
  <si>
    <t>-0,8</t>
  </si>
  <si>
    <t>-1,2-2*0,12</t>
  </si>
  <si>
    <t>-0,6-0,8-0,9</t>
  </si>
  <si>
    <t>103</t>
  </si>
  <si>
    <t>28341070</t>
  </si>
  <si>
    <t>lišta soklová vinilová s HDF jádrem 15x45mm</t>
  </si>
  <si>
    <t>-1182234981</t>
  </si>
  <si>
    <t>20,86*1,05 'Přepočtené koeficientem množství</t>
  </si>
  <si>
    <t>104</t>
  </si>
  <si>
    <t>998776311</t>
  </si>
  <si>
    <t>Přesun hmot procentní pro podlahy povlakové ruční v objektech v do 6 m</t>
  </si>
  <si>
    <t>369066782</t>
  </si>
  <si>
    <t>Přesun hmot pro podlahy povlakové stanovený procentní sazbou (%) z ceny vodorovná dopravní vzdálenost do 50 m ruční (bez užití mechanizace) v objektech výšky do 6 m</t>
  </si>
  <si>
    <t>https://podminky.urs.cz/item/CS_URS_2025_01/998776311</t>
  </si>
  <si>
    <t>781</t>
  </si>
  <si>
    <t>Dokončovací práce - obklady</t>
  </si>
  <si>
    <t>105</t>
  </si>
  <si>
    <t>781121011</t>
  </si>
  <si>
    <t>Nátěr penetrační na stěnu</t>
  </si>
  <si>
    <t>-685493265</t>
  </si>
  <si>
    <t>Příprava podkladu před provedením obkladu nátěr penetrační na stěnu</t>
  </si>
  <si>
    <t>https://podminky.urs.cz/item/CS_URS_2025_01/781121011</t>
  </si>
  <si>
    <t>106</t>
  </si>
  <si>
    <t>781131112</t>
  </si>
  <si>
    <t>Izolace pod obklad nátěrem nebo stěrkou ve dvou vrstvách</t>
  </si>
  <si>
    <t>-694360833</t>
  </si>
  <si>
    <t>Izolace stěny pod obklad izolace nátěrem nebo stěrkou ve dvou vrstvách</t>
  </si>
  <si>
    <t>https://podminky.urs.cz/item/CS_URS_2025_01/781131112</t>
  </si>
  <si>
    <t>107</t>
  </si>
  <si>
    <t>781131232</t>
  </si>
  <si>
    <t>Izolace pod obklad těsnícími pásy pro styčné nebo dilatační spáry</t>
  </si>
  <si>
    <t>-1173158579</t>
  </si>
  <si>
    <t>Izolace stěny pod obklad izolace těsnícími izolačními pásy pro styčné nebo dilatační spáry</t>
  </si>
  <si>
    <t>https://podminky.urs.cz/item/CS_URS_2025_01/781131232</t>
  </si>
  <si>
    <t>108</t>
  </si>
  <si>
    <t>781131251</t>
  </si>
  <si>
    <t>Izolace pod obklad těsnící manžetou pro prostupy potrubí</t>
  </si>
  <si>
    <t>-337371486</t>
  </si>
  <si>
    <t>Izolace stěny pod obklad izolace těsnícími izolačními pásy z manžety pro prostupy potrubí</t>
  </si>
  <si>
    <t>https://podminky.urs.cz/item/CS_URS_2025_01/781131251</t>
  </si>
  <si>
    <t>109</t>
  </si>
  <si>
    <t>781472219</t>
  </si>
  <si>
    <t>Montáž obkladů keramických hladkých lepených cementovým flexibilním lepidlem přes 22 do 25 ks/m2</t>
  </si>
  <si>
    <t>2035598477</t>
  </si>
  <si>
    <t>Montáž keramických obkladů stěn lepených cementovým flexibilním lepidlem hladkých přes 22 do 25 ks/m2</t>
  </si>
  <si>
    <t>https://podminky.urs.cz/item/CS_URS_2025_01/781472219</t>
  </si>
  <si>
    <t>110</t>
  </si>
  <si>
    <t>59761704</t>
  </si>
  <si>
    <t>obklad keramický nemrazuvzdorný povrch hladký/lesklý tl do 10mm přes 22 do 25ks/m2</t>
  </si>
  <si>
    <t>-1584269720</t>
  </si>
  <si>
    <t>16,933*1,05 'Přepočtené koeficientem množství</t>
  </si>
  <si>
    <t>111</t>
  </si>
  <si>
    <t>781472221</t>
  </si>
  <si>
    <t>Montáž obkladů keramických hladkých lepených cementovým flexibilním lepidlem přes 35 do 45 ks/m2</t>
  </si>
  <si>
    <t>965870943</t>
  </si>
  <si>
    <t>Montáž keramických obkladů stěn lepených cementovým flexibilním lepidlem hladkých přes 35 do 45 ks/m2</t>
  </si>
  <si>
    <t>https://podminky.urs.cz/item/CS_URS_2025_01/781472221</t>
  </si>
  <si>
    <t>112</t>
  </si>
  <si>
    <t>59761706</t>
  </si>
  <si>
    <t>obklad keramický nemrazuvzdorný povrch hladký/lesklý tl do 10mm přes 35 do 45ks/m2</t>
  </si>
  <si>
    <t>1138498736</t>
  </si>
  <si>
    <t>3,29*1,1 'Přepočtené koeficientem množství</t>
  </si>
  <si>
    <t>113</t>
  </si>
  <si>
    <t>781492311</t>
  </si>
  <si>
    <t>Montáž profilů rohových lepených flexibilním cementovým rychletuhnoucím lepidlem</t>
  </si>
  <si>
    <t>1601538663</t>
  </si>
  <si>
    <t>Obklad - dokončující práce montáž profilu lepeného flexibilním cementovým rychletuhnoucím lepidlem rohového</t>
  </si>
  <si>
    <t>https://podminky.urs.cz/item/CS_URS_2025_01/781492311</t>
  </si>
  <si>
    <t>2,2</t>
  </si>
  <si>
    <t>2,2-0,7</t>
  </si>
  <si>
    <t>2*2+0,7</t>
  </si>
  <si>
    <t>114</t>
  </si>
  <si>
    <t>28342001</t>
  </si>
  <si>
    <t>lišta ukončovací z PVC 8mm</t>
  </si>
  <si>
    <t>259007374</t>
  </si>
  <si>
    <t>17,1*1,1 'Přepočtené koeficientem množství</t>
  </si>
  <si>
    <t>115</t>
  </si>
  <si>
    <t>781495115</t>
  </si>
  <si>
    <t>Spárování vnitřních obkladů silikonem</t>
  </si>
  <si>
    <t>719112108</t>
  </si>
  <si>
    <t>Obklad - dokončující práce ostatní práce spárování silikonem</t>
  </si>
  <si>
    <t>https://podminky.urs.cz/item/CS_URS_2025_01/781495115</t>
  </si>
  <si>
    <t>1,4</t>
  </si>
  <si>
    <t>3*2,2</t>
  </si>
  <si>
    <t>3*(2,2-0,6)</t>
  </si>
  <si>
    <t>116</t>
  </si>
  <si>
    <t>781495141</t>
  </si>
  <si>
    <t>Průnik obkladem kruhový do DN 30</t>
  </si>
  <si>
    <t>582990896</t>
  </si>
  <si>
    <t>Obklad - dokončující práce průnik obkladem kruhový, bez izolace do DN 30</t>
  </si>
  <si>
    <t>https://podminky.urs.cz/item/CS_URS_2025_01/781495141</t>
  </si>
  <si>
    <t>117</t>
  </si>
  <si>
    <t>781495142</t>
  </si>
  <si>
    <t>Průnik obkladem kruhový přes DN 30 do DN 90</t>
  </si>
  <si>
    <t>-682844983</t>
  </si>
  <si>
    <t>Obklad - dokončující práce průnik obkladem kruhový, bez izolace přes DN 30 do DN 90</t>
  </si>
  <si>
    <t>https://podminky.urs.cz/item/CS_URS_2025_01/781495142</t>
  </si>
  <si>
    <t>118</t>
  </si>
  <si>
    <t>781495211</t>
  </si>
  <si>
    <t>Čištění vnitřních ploch stěn po provedení obkladu chemickými prostředky</t>
  </si>
  <si>
    <t>-2146350875</t>
  </si>
  <si>
    <t>Čištění vnitřních ploch po provedení obkladu stěn chemickými prostředky</t>
  </si>
  <si>
    <t>https://podminky.urs.cz/item/CS_URS_2025_01/781495211</t>
  </si>
  <si>
    <t>119</t>
  </si>
  <si>
    <t>998781201</t>
  </si>
  <si>
    <t>Přesun hmot procentní pro obklady keramické v objektech v do 6 m</t>
  </si>
  <si>
    <t>-1237526700</t>
  </si>
  <si>
    <t>Přesun hmot pro obklady keramické stanovený procentní sazbou (%) z ceny vodorovná dopravní vzdálenost do 50 m základní v objektech výšky do 6 m</t>
  </si>
  <si>
    <t>https://podminky.urs.cz/item/CS_URS_2025_01/998781201</t>
  </si>
  <si>
    <t>783</t>
  </si>
  <si>
    <t>Dokončovací práce - nátěry</t>
  </si>
  <si>
    <t>120</t>
  </si>
  <si>
    <t>783101203</t>
  </si>
  <si>
    <t>Jemné obroušení podkladu truhlářských konstrukcí před provedením nátěru</t>
  </si>
  <si>
    <t>-642912999</t>
  </si>
  <si>
    <t>Příprava podkladu truhlářských konstrukcí před provedením nátěru broušení smirkovým papírem nebo plátnem jemné</t>
  </si>
  <si>
    <t>https://podminky.urs.cz/item/CS_URS_2025_01/783101203</t>
  </si>
  <si>
    <t>1,2*2,28*2*2</t>
  </si>
  <si>
    <t>(0,35-0,17+2*0,12)*(2*2,18+1,2)</t>
  </si>
  <si>
    <t>(0,35-0,12+2*0,12)*(2*2,18+1,2)</t>
  </si>
  <si>
    <t>121</t>
  </si>
  <si>
    <t>783122111</t>
  </si>
  <si>
    <t>Lokální tmelení truhlářských konstrukcí včetně přebroušení disperzním tmelem plochy do 30%</t>
  </si>
  <si>
    <t>-1930401701</t>
  </si>
  <si>
    <t>Tmelení truhlářských konstrukcí lokální, včetně přebroušení tmelených míst rozsahu přes 10 do 30% plochy, tmelem disperzním akrylátovým nebo latexovým</t>
  </si>
  <si>
    <t>https://podminky.urs.cz/item/CS_URS_2025_01/783122111</t>
  </si>
  <si>
    <t>15,892</t>
  </si>
  <si>
    <t>122</t>
  </si>
  <si>
    <t>783124101</t>
  </si>
  <si>
    <t>Základní jednonásobný akrylátový nátěr truhlářských konstrukcí</t>
  </si>
  <si>
    <t>1737271777</t>
  </si>
  <si>
    <t>Základní nátěr truhlářských konstrukcí jednonásobný akrylátový</t>
  </si>
  <si>
    <t>https://podminky.urs.cz/item/CS_URS_2025_01/783124101</t>
  </si>
  <si>
    <t>123</t>
  </si>
  <si>
    <t>783128101</t>
  </si>
  <si>
    <t>Lazurovací jednonásobný akrylátový nátěr truhlářských konstrukcí</t>
  </si>
  <si>
    <t>-754155425</t>
  </si>
  <si>
    <t>Lazurovací nátěr truhlářských konstrukcí jednonásobný akrylátový</t>
  </si>
  <si>
    <t>https://podminky.urs.cz/item/CS_URS_2025_01/783128101</t>
  </si>
  <si>
    <t>124</t>
  </si>
  <si>
    <t>783128201</t>
  </si>
  <si>
    <t>Lakovací jednonásobný akrylátový nátěr truhlářských konstrukcí</t>
  </si>
  <si>
    <t>51886699</t>
  </si>
  <si>
    <t>Lakovací nátěr truhlářských konstrukcí jednonásobný akrylátový</t>
  </si>
  <si>
    <t>https://podminky.urs.cz/item/CS_URS_2025_01/783128201</t>
  </si>
  <si>
    <t>125</t>
  </si>
  <si>
    <t>783162201</t>
  </si>
  <si>
    <t>Dotmelení skleněných výplní truhlářských konstrukcí sklenářským tmelem</t>
  </si>
  <si>
    <t>-1541156604</t>
  </si>
  <si>
    <t>Dotmelení skleněných výplní truhlářských konstrukcí tmelem sklenářským</t>
  </si>
  <si>
    <t>https://podminky.urs.cz/item/CS_URS_2025_01/783162201</t>
  </si>
  <si>
    <t>(2,18-0,6-0,12)*2*2*2*2</t>
  </si>
  <si>
    <t>(0,6-2*0,12)*4*2*2*2*2</t>
  </si>
  <si>
    <t>126</t>
  </si>
  <si>
    <t>783315101</t>
  </si>
  <si>
    <t>Mezinátěr jednonásobný syntetický standardní zámečnických konstrukcí</t>
  </si>
  <si>
    <t>-531261015</t>
  </si>
  <si>
    <t>Mezinátěr zámečnických konstrukcí jednonásobný syntetický standardní</t>
  </si>
  <si>
    <t>https://podminky.urs.cz/item/CS_URS_2025_01/783315101</t>
  </si>
  <si>
    <t>zárubně 50</t>
  </si>
  <si>
    <t>(0,8+2*2)*3*0,1</t>
  </si>
  <si>
    <t>(0,6+2*2)*0,1</t>
  </si>
  <si>
    <t>zárubně 100</t>
  </si>
  <si>
    <t>(0,9+2*2)*0,2</t>
  </si>
  <si>
    <t>(0,7+2*2)*0,2</t>
  </si>
  <si>
    <t>(0,6+2*2)*0,2</t>
  </si>
  <si>
    <t>127</t>
  </si>
  <si>
    <t>783317101</t>
  </si>
  <si>
    <t>Krycí jednonásobný syntetický standardní nátěr zámečnických konstrukcí</t>
  </si>
  <si>
    <t>-120359470</t>
  </si>
  <si>
    <t>Krycí nátěr (email) zámečnických konstrukcí jednonásobný syntetický standardní</t>
  </si>
  <si>
    <t>https://podminky.urs.cz/item/CS_URS_2025_01/783317101</t>
  </si>
  <si>
    <t>4,74</t>
  </si>
  <si>
    <t>784</t>
  </si>
  <si>
    <t>Dokončovací práce - malby a tapety</t>
  </si>
  <si>
    <t>128</t>
  </si>
  <si>
    <t>784111011</t>
  </si>
  <si>
    <t>Obroušení podkladu omítnutého v místnostech v do 3,80 m</t>
  </si>
  <si>
    <t>1076457290</t>
  </si>
  <si>
    <t>Obroušení podkladu omítky v místnostech výšky do 3,80 m</t>
  </si>
  <si>
    <t>https://podminky.urs.cz/item/CS_URS_2025_01/784111011</t>
  </si>
  <si>
    <t>129</t>
  </si>
  <si>
    <t>784121001</t>
  </si>
  <si>
    <t>Oškrabání malby v místnostech v do 3,80 m</t>
  </si>
  <si>
    <t>-1907722105</t>
  </si>
  <si>
    <t>Oškrabání malby v místnostech výšky do 3,80 m</t>
  </si>
  <si>
    <t>https://podminky.urs.cz/item/CS_URS_2025_01/784121001</t>
  </si>
  <si>
    <t>307,236</t>
  </si>
  <si>
    <t>130</t>
  </si>
  <si>
    <t>784121011</t>
  </si>
  <si>
    <t>Rozmývání podkladu po oškrabání malby v místnostech v do 3,80 m</t>
  </si>
  <si>
    <t>1794343267</t>
  </si>
  <si>
    <t>Rozmývání podkladu po oškrabání malby v místnostech výšky do 3,80 m</t>
  </si>
  <si>
    <t>https://podminky.urs.cz/item/CS_URS_2025_01/784121011</t>
  </si>
  <si>
    <t>131</t>
  </si>
  <si>
    <t>784171101</t>
  </si>
  <si>
    <t>Zakrytí vnitřních podlah včetně pozdějšího odkrytí</t>
  </si>
  <si>
    <t>1580203723</t>
  </si>
  <si>
    <t>Zakrytí nemalovaných ploch (materiál ve specifikaci) včetně pozdějšího odkrytí podlah</t>
  </si>
  <si>
    <t>https://podminky.urs.cz/item/CS_URS_2025_01/784171101</t>
  </si>
  <si>
    <t>132</t>
  </si>
  <si>
    <t>28323156</t>
  </si>
  <si>
    <t>fólie pro malířské potřeby zakrývací tl 41µ 4x5m</t>
  </si>
  <si>
    <t>-1264954761</t>
  </si>
  <si>
    <t>78,041*1,15 'Přepočtené koeficientem množství</t>
  </si>
  <si>
    <t>133</t>
  </si>
  <si>
    <t>784181101</t>
  </si>
  <si>
    <t>Základní akrylátová jednonásobná bezbarvá penetrace podkladu v místnostech v do 3,80 m</t>
  </si>
  <si>
    <t>-787246037</t>
  </si>
  <si>
    <t>Penetrace podkladu jednonásobná základní akrylátová bezbarvá v místnostech výšky do 3,80 m</t>
  </si>
  <si>
    <t>https://podminky.urs.cz/item/CS_URS_2025_01/784181101</t>
  </si>
  <si>
    <t>134</t>
  </si>
  <si>
    <t>784211111</t>
  </si>
  <si>
    <t>Dvojnásobné bílé malby ze směsí za mokra velmi dobře oděruvzdorných v místnostech v do 3,80 m</t>
  </si>
  <si>
    <t>-1352891511</t>
  </si>
  <si>
    <t>Malby z malířských směsí oděruvzdorných za mokra dvojnásobné, bílé za mokra oděruvzdorné velmi dobře v místnostech výšky do 3,80 m</t>
  </si>
  <si>
    <t>https://podminky.urs.cz/item/CS_URS_2025_01/784211111</t>
  </si>
  <si>
    <t>290,303</t>
  </si>
  <si>
    <t>2 - Zdravotní instalace - vodovod</t>
  </si>
  <si>
    <t xml:space="preserve">    722 - Zdravotechnika - vnitřní vodovod</t>
  </si>
  <si>
    <t>722</t>
  </si>
  <si>
    <t>Zdravotechnika - vnitřní vodovod</t>
  </si>
  <si>
    <t>722170801</t>
  </si>
  <si>
    <t>Demontáž rozvodů vody z plastů D do 25</t>
  </si>
  <si>
    <t>133507902</t>
  </si>
  <si>
    <t>Demontáž rozvodů vody z plastů do Ø 25 mm</t>
  </si>
  <si>
    <t>https://podminky.urs.cz/item/CS_URS_2025_01/722170801</t>
  </si>
  <si>
    <t>1,4*2</t>
  </si>
  <si>
    <t>1,55*2</t>
  </si>
  <si>
    <t>1*2</t>
  </si>
  <si>
    <t>722170942</t>
  </si>
  <si>
    <t>Oprava potrubí PE spojka Gebo BI nátrubkové G 1/2</t>
  </si>
  <si>
    <t>-46313049</t>
  </si>
  <si>
    <t>Oprava vodovodního potrubí z plastových trub spojky pro trubky nátrubkové G 1/2</t>
  </si>
  <si>
    <t>https://podminky.urs.cz/item/CS_URS_2025_01/722170942</t>
  </si>
  <si>
    <t>722171912</t>
  </si>
  <si>
    <t>Potrubí plastové odříznutí trubky D přes 16 do 20 mm</t>
  </si>
  <si>
    <t>-1111834520</t>
  </si>
  <si>
    <t>Odříznutí trubky nebo tvarovky u rozvodů vody z plastů D přes 16 do 20 mm</t>
  </si>
  <si>
    <t>https://podminky.urs.cz/item/CS_URS_2025_01/722171912</t>
  </si>
  <si>
    <t>722171932</t>
  </si>
  <si>
    <t>Potrubí plastové výměna trub nebo tvarovek D přes 16 do 20 mm</t>
  </si>
  <si>
    <t>228387093</t>
  </si>
  <si>
    <t>Výměna trubky, tvarovky, vsazení odbočky na rozvodech vody z plastů D přes 16 do 20 mm</t>
  </si>
  <si>
    <t>https://podminky.urs.cz/item/CS_URS_2025_01/722171932</t>
  </si>
  <si>
    <t>722174003</t>
  </si>
  <si>
    <t>Potrubí vodovodní plastové PPR svar polyfúze PN 16 D 25x3,5 mm</t>
  </si>
  <si>
    <t>1918613762</t>
  </si>
  <si>
    <t>Potrubí z plastových trubek z polypropylenu PPR svařovaných polyfúzně PN 16 (SDR 7,4) D 25 x 3,5</t>
  </si>
  <si>
    <t>https://podminky.urs.cz/item/CS_URS_2025_01/722174003</t>
  </si>
  <si>
    <t>2,25+2,1</t>
  </si>
  <si>
    <t>2,25+2,1/2</t>
  </si>
  <si>
    <t>(0,8+0,5+0,8+2,5/2)*2</t>
  </si>
  <si>
    <t>722190401</t>
  </si>
  <si>
    <t>Vyvedení a upevnění výpustku DN do 25</t>
  </si>
  <si>
    <t>-286402202</t>
  </si>
  <si>
    <t>Zřízení přípojek na potrubí vyvedení a upevnění výpustek do DN 25</t>
  </si>
  <si>
    <t>https://podminky.urs.cz/item/CS_URS_2025_01/722190401</t>
  </si>
  <si>
    <t>vodovod</t>
  </si>
  <si>
    <t>kotel</t>
  </si>
  <si>
    <t>722190901</t>
  </si>
  <si>
    <t>Uzavření nebo otevření vodovodního potrubí při opravách</t>
  </si>
  <si>
    <t>904031318</t>
  </si>
  <si>
    <t>Opravy ostatní uzavření nebo otevření vodovodního potrubí při opravách včetně vypuštění a napuštění</t>
  </si>
  <si>
    <t>https://podminky.urs.cz/item/CS_URS_2025_01/722190901</t>
  </si>
  <si>
    <t>722220111</t>
  </si>
  <si>
    <t>Nástěnka pro výtokový ventil G 1/2" s jedním závitem</t>
  </si>
  <si>
    <t>-823130902</t>
  </si>
  <si>
    <t>Armatury s jedním závitem nástěnky pro výtokový ventil G 1/2"</t>
  </si>
  <si>
    <t>https://podminky.urs.cz/item/CS_URS_2025_01/722220111</t>
  </si>
  <si>
    <t>722221134</t>
  </si>
  <si>
    <t>Ventil výtokový G 1/2" s jedním závitem</t>
  </si>
  <si>
    <t>soubor</t>
  </si>
  <si>
    <t>1593946890</t>
  </si>
  <si>
    <t>Armatury s jedním závitem ventily výtokové G 1/2"</t>
  </si>
  <si>
    <t>https://podminky.urs.cz/item/CS_URS_2025_01/722221134</t>
  </si>
  <si>
    <t>propojení na kotel</t>
  </si>
  <si>
    <t>722290226</t>
  </si>
  <si>
    <t>Zkouška těsnosti vodovodního potrubí závitového DN do 50</t>
  </si>
  <si>
    <t>-1077409784</t>
  </si>
  <si>
    <t>Zkoušky, proplach a desinfekce vodovodního potrubí zkoušky těsnosti vodovodního potrubí závitového do DN 50</t>
  </si>
  <si>
    <t>https://podminky.urs.cz/item/CS_URS_2025_01/722290226</t>
  </si>
  <si>
    <t>16,85</t>
  </si>
  <si>
    <t>725813111</t>
  </si>
  <si>
    <t>Ventil rohový bez připojovací trubičky nebo flexi hadičky G 1/2"</t>
  </si>
  <si>
    <t>-1609220571</t>
  </si>
  <si>
    <t>Ventily rohové bez připojovací trubičky nebo flexi hadičky G 1/2"</t>
  </si>
  <si>
    <t>https://podminky.urs.cz/item/CS_URS_2025_01/725813111</t>
  </si>
  <si>
    <t>55190005</t>
  </si>
  <si>
    <t>flexi hadice ohebná k baterii D 8x12mm F 1/2"xM10 500mm</t>
  </si>
  <si>
    <t>1359083850</t>
  </si>
  <si>
    <t>4*0,5+0,7</t>
  </si>
  <si>
    <t>722 - 1</t>
  </si>
  <si>
    <t xml:space="preserve">Stavební přípomoce - % z ceny vnitřního vodovodu </t>
  </si>
  <si>
    <t>464865400</t>
  </si>
  <si>
    <t>Stavební přípomoce - vnitřní vodovod</t>
  </si>
  <si>
    <t>998722311</t>
  </si>
  <si>
    <t>Přesun hmot procentní pro vnitřní vodovod ruční v objektech v do 6 m</t>
  </si>
  <si>
    <t>133475376</t>
  </si>
  <si>
    <t>Přesun hmot pro vnitřní vodovod stanovený procentní sazbou (%) z ceny vodorovná dopravní vzdálenost do 50 m ruční (bez užití mechanizace) v objektech výšky do 6 m</t>
  </si>
  <si>
    <t>https://podminky.urs.cz/item/CS_URS_2025_01/998722311</t>
  </si>
  <si>
    <t>3 - Zdravotní instalace - kanalizace</t>
  </si>
  <si>
    <t xml:space="preserve">    721 - Zdravotechnika - vnitřní kanalizace</t>
  </si>
  <si>
    <t>721</t>
  </si>
  <si>
    <t>Zdravotechnika - vnitřní kanalizace</t>
  </si>
  <si>
    <t>721171803</t>
  </si>
  <si>
    <t>Demontáž potrubí z PVC D do 75</t>
  </si>
  <si>
    <t>1766402532</t>
  </si>
  <si>
    <t>Demontáž potrubí z novodurových trub odpadních nebo připojovacích do D 75</t>
  </si>
  <si>
    <t>https://podminky.urs.cz/item/CS_URS_2025_01/721171803</t>
  </si>
  <si>
    <t>0,4+0,5+0,8+1</t>
  </si>
  <si>
    <t>0,4+2,25/2</t>
  </si>
  <si>
    <t>721171808</t>
  </si>
  <si>
    <t>Demontáž potrubí z PVC D přes 75 do 114</t>
  </si>
  <si>
    <t>495934175</t>
  </si>
  <si>
    <t>Demontáž potrubí z novodurových trub odpadních nebo připojovacích přes 75 do D 114</t>
  </si>
  <si>
    <t>https://podminky.urs.cz/item/CS_URS_2025_01/721171808</t>
  </si>
  <si>
    <t>0,5</t>
  </si>
  <si>
    <t>721174005</t>
  </si>
  <si>
    <t>Potrubí kanalizační z PP svodné DN 110</t>
  </si>
  <si>
    <t>630464095</t>
  </si>
  <si>
    <t>Potrubí z trub polypropylenových svodné (ležaté) DN 110</t>
  </si>
  <si>
    <t>https://podminky.urs.cz/item/CS_URS_2025_01/721174005</t>
  </si>
  <si>
    <t>721174043</t>
  </si>
  <si>
    <t>Potrubí kanalizační z PP připojovací DN 50</t>
  </si>
  <si>
    <t>1187856728</t>
  </si>
  <si>
    <t>Potrubí z trub polypropylenových připojovací DN 50</t>
  </si>
  <si>
    <t>https://podminky.urs.cz/item/CS_URS_2025_01/721174043</t>
  </si>
  <si>
    <t>2,1/2+0,5+0,5+1,5</t>
  </si>
  <si>
    <t>721174044</t>
  </si>
  <si>
    <t>Potrubí kanalizační z PP připojovací DN 75</t>
  </si>
  <si>
    <t>1786505301</t>
  </si>
  <si>
    <t>Potrubí z trub polypropylenových připojovací DN 75</t>
  </si>
  <si>
    <t>https://podminky.urs.cz/item/CS_URS_2025_01/721174044</t>
  </si>
  <si>
    <t>2,25/2+2,1/2</t>
  </si>
  <si>
    <t>0,4</t>
  </si>
  <si>
    <t>0,8+0,5+0,8+1,5</t>
  </si>
  <si>
    <t>721194105</t>
  </si>
  <si>
    <t>Vyvedení a upevnění odpadních výpustek DN 50</t>
  </si>
  <si>
    <t>67518508</t>
  </si>
  <si>
    <t>Vyměření přípojek na potrubí vyvedení a upevnění odpadních výpustek DN 50</t>
  </si>
  <si>
    <t>https://podminky.urs.cz/item/CS_URS_2025_01/721194105</t>
  </si>
  <si>
    <t>28615686</t>
  </si>
  <si>
    <t>koleno odpadní pro vysoké teploty HTB DN 50x67°</t>
  </si>
  <si>
    <t>762485524</t>
  </si>
  <si>
    <t>721194107</t>
  </si>
  <si>
    <t>Vyvedení a upevnění odpadních výpustek DN 70</t>
  </si>
  <si>
    <t>1683702788</t>
  </si>
  <si>
    <t>Vyměření přípojek na potrubí vyvedení a upevnění odpadních výpustek DN 70</t>
  </si>
  <si>
    <t>https://podminky.urs.cz/item/CS_URS_2025_01/721194107</t>
  </si>
  <si>
    <t>28615636</t>
  </si>
  <si>
    <t>redukce odpadní nesouosá HTR DN 75/50</t>
  </si>
  <si>
    <t>733302050</t>
  </si>
  <si>
    <t>28615687</t>
  </si>
  <si>
    <t>koleno odpadní pro vysoké teploty HTB DN 75x67°</t>
  </si>
  <si>
    <t>1299068996</t>
  </si>
  <si>
    <t>721194109</t>
  </si>
  <si>
    <t>Vyvedení a upevnění odpadních výpustek DN 110</t>
  </si>
  <si>
    <t>-1664433880</t>
  </si>
  <si>
    <t>Vyměření přípojek na potrubí vyvedení a upevnění odpadních výpustek DN 110</t>
  </si>
  <si>
    <t>https://podminky.urs.cz/item/CS_URS_2025_01/721194109</t>
  </si>
  <si>
    <t>28615637</t>
  </si>
  <si>
    <t>redukce odpadní nesouosá HTR DN 110/75</t>
  </si>
  <si>
    <t>-1314841979</t>
  </si>
  <si>
    <t>28611926</t>
  </si>
  <si>
    <t>odbočka kanalizační plastová PP s hrdlem KG 110/110/87°</t>
  </si>
  <si>
    <t>-138482853</t>
  </si>
  <si>
    <t>28611353</t>
  </si>
  <si>
    <t>koleno kanalizační PVC KG 110x87°</t>
  </si>
  <si>
    <t>-820590695</t>
  </si>
  <si>
    <t>721220801</t>
  </si>
  <si>
    <t>Demontáž uzávěrek zápachových DN 70</t>
  </si>
  <si>
    <t>1880743258</t>
  </si>
  <si>
    <t>Demontáž zápachových uzávěrek do DN 70</t>
  </si>
  <si>
    <t>https://podminky.urs.cz/item/CS_URS_2025_01/721220801</t>
  </si>
  <si>
    <t>721226511</t>
  </si>
  <si>
    <t>Zápachová uzávěrka podomítková pro pračku a myčku DN 40</t>
  </si>
  <si>
    <t>1462332138</t>
  </si>
  <si>
    <t>Zápachové uzávěrky podomítkové (Pe) s krycí deskou pro pračku a myčku DN 40</t>
  </si>
  <si>
    <t>https://podminky.urs.cz/item/CS_URS_2025_01/721226511</t>
  </si>
  <si>
    <t>721229111</t>
  </si>
  <si>
    <t>Montáž zápachové uzávěrky pro pračku a myčku do DN 50 ostatní typ</t>
  </si>
  <si>
    <t>1091640986</t>
  </si>
  <si>
    <t>Zápachové uzávěrky montáž zápachových uzávěrek ostatních typů do DN 50</t>
  </si>
  <si>
    <t>https://podminky.urs.cz/item/CS_URS_2025_01/721229111</t>
  </si>
  <si>
    <t>55233212</t>
  </si>
  <si>
    <t>flexi dopojení žlabu sprchového koutu s plastovou matkou G 6/4" DN 40/50</t>
  </si>
  <si>
    <t>-893652556</t>
  </si>
  <si>
    <t>55161709</t>
  </si>
  <si>
    <t>uzávěrka zápachová podlahová mini samočisticí vodorovný odtok DN 40/50</t>
  </si>
  <si>
    <t>-2100739774</t>
  </si>
  <si>
    <t>55161845</t>
  </si>
  <si>
    <t>sifon pračkový venkovní plast bílý</t>
  </si>
  <si>
    <t>-245284869</t>
  </si>
  <si>
    <t>721290111</t>
  </si>
  <si>
    <t>Zkouška těsnosti potrubí kanalizace vodou DN do 125</t>
  </si>
  <si>
    <t>1423736246</t>
  </si>
  <si>
    <t>Zkouška těsnosti kanalizace v objektech vodou do DN 125</t>
  </si>
  <si>
    <t>https://podminky.urs.cz/item/CS_URS_2025_01/721290111</t>
  </si>
  <si>
    <t>3,55</t>
  </si>
  <si>
    <t>6,175</t>
  </si>
  <si>
    <t>721 - 1</t>
  </si>
  <si>
    <t>Stavební přípomoce - % z ceny vnitřní kanalizace</t>
  </si>
  <si>
    <t>-1959684718</t>
  </si>
  <si>
    <t>Stavební přípomoce - vnitřní kanalizace</t>
  </si>
  <si>
    <t>998721311</t>
  </si>
  <si>
    <t>Přesun hmot procentní pro vnitřní kanalizaci ruční v objektech v do 6 m</t>
  </si>
  <si>
    <t>-518619922</t>
  </si>
  <si>
    <t>Přesun hmot pro vnitřní kanalizaci stanovený procentní sazbou (%) z ceny vodorovná dopravní vzdálenost do 50 m ruční (bez užití mechanizace) v objektech výšky do 6 m</t>
  </si>
  <si>
    <t>https://podminky.urs.cz/item/CS_URS_2025_01/998721311</t>
  </si>
  <si>
    <t>4 - Zdravotní instalace - zařizovací předměty</t>
  </si>
  <si>
    <t xml:space="preserve">    725 - Zdravotechnika - zařizovací předměty</t>
  </si>
  <si>
    <t>725</t>
  </si>
  <si>
    <t>Zdravotechnika - zařizovací předměty</t>
  </si>
  <si>
    <t>725110811</t>
  </si>
  <si>
    <t>Demontáž klozetů splachovacích s nádrží</t>
  </si>
  <si>
    <t>-1218667165</t>
  </si>
  <si>
    <t>Demontáž klozetů splachovacíchch s nádrží nebo tlakovým splachovačem</t>
  </si>
  <si>
    <t>https://podminky.urs.cz/item/CS_URS_2025_01/725110811</t>
  </si>
  <si>
    <t>725119122</t>
  </si>
  <si>
    <t>Montáž klozetových mís kombi</t>
  </si>
  <si>
    <t>-485658035</t>
  </si>
  <si>
    <t>Zařízení záchodů montáž klozetových mís kombi</t>
  </si>
  <si>
    <t>https://podminky.urs.cz/item/CS_URS_2025_01/725119122</t>
  </si>
  <si>
    <t>64232061</t>
  </si>
  <si>
    <t>klozet keramický kombinovaný hluboké splachování odpad svislý s úspornou armaturou bílý 630x400x770mm</t>
  </si>
  <si>
    <t>-299502794</t>
  </si>
  <si>
    <t>725119131</t>
  </si>
  <si>
    <t>Montáž klozetových sedátek standardních</t>
  </si>
  <si>
    <t>1741085149</t>
  </si>
  <si>
    <t>Zařízení záchodů montáž klozetových sedátek standardních</t>
  </si>
  <si>
    <t>https://podminky.urs.cz/item/CS_URS_2025_01/725119131</t>
  </si>
  <si>
    <t>55167340</t>
  </si>
  <si>
    <t>sedátko záchodové plastové bílé delší způsob upevnění spodní</t>
  </si>
  <si>
    <t>-1989849981</t>
  </si>
  <si>
    <t>725219102</t>
  </si>
  <si>
    <t>Montáž umyvadla připevněného na šrouby do zdiva</t>
  </si>
  <si>
    <t>1475810885</t>
  </si>
  <si>
    <t>Umyvadla montáž umyvadel ostatních typů na šrouby</t>
  </si>
  <si>
    <t>https://podminky.urs.cz/item/CS_URS_2025_01/725219102</t>
  </si>
  <si>
    <t>64211045</t>
  </si>
  <si>
    <t>umyvadlo keramické závěsné bílé š 550mm</t>
  </si>
  <si>
    <t>1833624869</t>
  </si>
  <si>
    <t>725220842</t>
  </si>
  <si>
    <t>Demontáž van ocelových volně stojících</t>
  </si>
  <si>
    <t>279285103</t>
  </si>
  <si>
    <t>https://podminky.urs.cz/item/CS_URS_2025_01/725220842</t>
  </si>
  <si>
    <t>725229103</t>
  </si>
  <si>
    <t>Montáž vany se zápachovou uzávěrkou akrylátových</t>
  </si>
  <si>
    <t>247305897</t>
  </si>
  <si>
    <t>Vany bez výtokových armatur montáž van se zápachovou uzávěrkou akrylátových</t>
  </si>
  <si>
    <t>https://podminky.urs.cz/item/CS_URS_2025_01/725229103</t>
  </si>
  <si>
    <t>55421008</t>
  </si>
  <si>
    <t>vana akrylátová obdélníková bílá 1700x700mm 150L</t>
  </si>
  <si>
    <t>-1556997978</t>
  </si>
  <si>
    <t>725310823</t>
  </si>
  <si>
    <t>Demontáž dřez jednoduchý vestavěný v kuchyňských sestavách bez výtokových armatur</t>
  </si>
  <si>
    <t>1212532047</t>
  </si>
  <si>
    <t>Demontáž dřezů jednodílných bez výtokových armatur vestavěných v kuchyňských sestavách</t>
  </si>
  <si>
    <t>https://podminky.urs.cz/item/CS_URS_2025_01/725310823</t>
  </si>
  <si>
    <t>725522121</t>
  </si>
  <si>
    <t>Topidlo koupelnové infrazářič 1,2 kW</t>
  </si>
  <si>
    <t>1439194800</t>
  </si>
  <si>
    <t>Koupelnová topidla infrazářič 1,2 kW</t>
  </si>
  <si>
    <t>https://podminky.urs.cz/item/CS_URS_2025_01/725522121</t>
  </si>
  <si>
    <t>725820802</t>
  </si>
  <si>
    <t>Demontáž baterie stojánkové do jednoho otvoru</t>
  </si>
  <si>
    <t>-25335169</t>
  </si>
  <si>
    <t>Demontáž baterií stojánkových do 1 otvoru</t>
  </si>
  <si>
    <t>https://podminky.urs.cz/item/CS_URS_2025_01/725820802</t>
  </si>
  <si>
    <t>725829111</t>
  </si>
  <si>
    <t>Montáž baterie stojánkové dřezové G 1/2"</t>
  </si>
  <si>
    <t>-987791868</t>
  </si>
  <si>
    <t>Baterie dřezové montáž ostatních typů stojánkových G 1/2"</t>
  </si>
  <si>
    <t>https://podminky.urs.cz/item/CS_URS_2025_01/725829111</t>
  </si>
  <si>
    <t>55143974</t>
  </si>
  <si>
    <t>baterie dřezová páková stojánková s otáčivým ústím dl ramínka 220mm</t>
  </si>
  <si>
    <t>1574854638</t>
  </si>
  <si>
    <t>725829131</t>
  </si>
  <si>
    <t>Montáž baterie umyvadlové stojánkové G 1/2" ostatní typ</t>
  </si>
  <si>
    <t>1999088429</t>
  </si>
  <si>
    <t>Baterie umyvadlové montáž ostatních typů stojánkových G 1/2"</t>
  </si>
  <si>
    <t>https://podminky.urs.cz/item/CS_URS_2025_01/725829131</t>
  </si>
  <si>
    <t>55145686</t>
  </si>
  <si>
    <t>baterie umyvadlová stojánková páková</t>
  </si>
  <si>
    <t>-698199962</t>
  </si>
  <si>
    <t>725840850</t>
  </si>
  <si>
    <t>Demontáž baterie sprch diferenciální do G 3/4x1</t>
  </si>
  <si>
    <t>735501495</t>
  </si>
  <si>
    <t>Demontáž baterií sprchových diferenciálních do G 3/4 x 1</t>
  </si>
  <si>
    <t>https://podminky.urs.cz/item/CS_URS_2025_01/725840850</t>
  </si>
  <si>
    <t>725841312</t>
  </si>
  <si>
    <t>Baterie sprchová nástěnná páková</t>
  </si>
  <si>
    <t>1645379742</t>
  </si>
  <si>
    <t>Baterie sprchové nástěnné pákové</t>
  </si>
  <si>
    <t>https://podminky.urs.cz/item/CS_URS_2025_01/725841312</t>
  </si>
  <si>
    <t>55145403</t>
  </si>
  <si>
    <t>baterie sprchová s ruční sprchou 1/2"x150mm</t>
  </si>
  <si>
    <t>1228917455</t>
  </si>
  <si>
    <t>725850800</t>
  </si>
  <si>
    <t>Demontáž ventilů odpadních</t>
  </si>
  <si>
    <t>1086474157</t>
  </si>
  <si>
    <t>Demontáž odpadních ventilů všech připojovacích dimenzí</t>
  </si>
  <si>
    <t>https://podminky.urs.cz/item/CS_URS_2025_01/725850800</t>
  </si>
  <si>
    <t>725859102</t>
  </si>
  <si>
    <t>Montáž ventilů odpadních do DN 50 pro zařizovací předměty</t>
  </si>
  <si>
    <t>-453328038</t>
  </si>
  <si>
    <t>Ventily odpadní pro zařizovací předměty montáž ventilů přes 32 do DN 50</t>
  </si>
  <si>
    <t>https://podminky.urs.cz/item/CS_URS_2025_01/725859102</t>
  </si>
  <si>
    <t>55161007</t>
  </si>
  <si>
    <t>ventil odpadní umyvadlový celokovový CLICK/CLACK s přepadem a připojovacím závitem 5/4"</t>
  </si>
  <si>
    <t>-2143044421</t>
  </si>
  <si>
    <t>55160241</t>
  </si>
  <si>
    <t>ventil odpadní umyvadlový bez přepadu DN 32 s řetízkem</t>
  </si>
  <si>
    <t>1856564367</t>
  </si>
  <si>
    <t>725860811</t>
  </si>
  <si>
    <t>Demontáž uzávěrů zápachu jednoduchých</t>
  </si>
  <si>
    <t>525102103</t>
  </si>
  <si>
    <t>Demontáž zápachových uzávěrek pro zařizovací předměty jednoduchých</t>
  </si>
  <si>
    <t>https://podminky.urs.cz/item/CS_URS_2025_01/725860811</t>
  </si>
  <si>
    <t>725869101</t>
  </si>
  <si>
    <t>Montáž zápachových uzávěrek umyvadlových do DN 40</t>
  </si>
  <si>
    <t>2118643844</t>
  </si>
  <si>
    <t>Zápachové uzávěrky zařizovacích předmětů montáž zápachových uzávěrek umyvadlových do DN 40</t>
  </si>
  <si>
    <t>https://podminky.urs.cz/item/CS_URS_2025_01/725869101</t>
  </si>
  <si>
    <t>55166634</t>
  </si>
  <si>
    <t>sifon umyvadlový prostorově úsporný DN 40</t>
  </si>
  <si>
    <t>-1015694999</t>
  </si>
  <si>
    <t>725869203</t>
  </si>
  <si>
    <t>Montáž zápachových uzávěrek dřezových jednodílných DN 40</t>
  </si>
  <si>
    <t>-1236132933</t>
  </si>
  <si>
    <t>Zápachové uzávěrky zařizovacích předmětů montáž zápachových uzávěrek dřezových jednodílných DN 40</t>
  </si>
  <si>
    <t>https://podminky.urs.cz/item/CS_URS_2025_01/725869203</t>
  </si>
  <si>
    <t>55161115</t>
  </si>
  <si>
    <t>uzávěrka zápachová dřezová s kulovým kloubem DN 40</t>
  </si>
  <si>
    <t>-531210780</t>
  </si>
  <si>
    <t>725980122</t>
  </si>
  <si>
    <t>Dvířka 15/20</t>
  </si>
  <si>
    <t>1360591068</t>
  </si>
  <si>
    <t>https://podminky.urs.cz/item/CS_URS_2025_01/725980122</t>
  </si>
  <si>
    <t>998725311</t>
  </si>
  <si>
    <t>Přesun hmot procentní pro zařizovací předměty ruční v objektech v do 6 m</t>
  </si>
  <si>
    <t>1909053963</t>
  </si>
  <si>
    <t>Přesun hmot pro zařizovací předměty stanovený procentní sazbou (%) z ceny vodorovná dopravní vzdálenost do 50 m ruční (bez užití mechanizace) v objektech výšky do 6 m</t>
  </si>
  <si>
    <t>https://podminky.urs.cz/item/CS_URS_2025_01/998725311</t>
  </si>
  <si>
    <t>5 - Elektroinstalace</t>
  </si>
  <si>
    <t xml:space="preserve">    741 - Elektroinstalace - silnoproud</t>
  </si>
  <si>
    <t>741</t>
  </si>
  <si>
    <t>Elektroinstalace - silnoproud</t>
  </si>
  <si>
    <t>741 - 1</t>
  </si>
  <si>
    <t xml:space="preserve">Vnitřní elektroinstalace </t>
  </si>
  <si>
    <t>-610646620</t>
  </si>
  <si>
    <t>Poznámka k položce:_x000d_
nová elektroinstalace koupelny, kuchyně, kontrola, oprava a doplnění elektro vč. vypínačů a zásuvek v místnostech, revize, připojení elektrické troupy , digestoře, kotle</t>
  </si>
  <si>
    <t>6 - Vzduchotechnika</t>
  </si>
  <si>
    <t xml:space="preserve">    751 - Vzduchotechnika</t>
  </si>
  <si>
    <t>751</t>
  </si>
  <si>
    <t>751122012</t>
  </si>
  <si>
    <t>Montáž ventilátoru radiálního nízkotlakého nástěnného základního D přes 100 do 200 mm</t>
  </si>
  <si>
    <t>-1985585554</t>
  </si>
  <si>
    <t>Montáž ventilátoru radiálního nízkotlakého nástěnného základního, průměru přes 100 do 200 mm</t>
  </si>
  <si>
    <t>https://podminky.urs.cz/item/CS_URS_2025_01/751122012</t>
  </si>
  <si>
    <t>42914102</t>
  </si>
  <si>
    <t>ventilátor axiální potrubní skříň z plastu průtok 110m3/h IP44 13W D 100mm</t>
  </si>
  <si>
    <t>-512591791</t>
  </si>
  <si>
    <t>42914103</t>
  </si>
  <si>
    <t>ventilátor axiální potrubní skříň z plastu průtok 200m3/h IP44 25W D 125mm</t>
  </si>
  <si>
    <t>756441160</t>
  </si>
  <si>
    <t>751322011</t>
  </si>
  <si>
    <t>Montáž talířového ventilu D do 100 mm</t>
  </si>
  <si>
    <t>815288209</t>
  </si>
  <si>
    <t>Montáž talířových ventilů, anemostatů, dýz talířového ventilu, průměru do 100 mm</t>
  </si>
  <si>
    <t>https://podminky.urs.cz/item/CS_URS_2025_01/751322011</t>
  </si>
  <si>
    <t>42972201</t>
  </si>
  <si>
    <t>ventil talířový pro přívod a odvod vzduchu plastový D 100mm</t>
  </si>
  <si>
    <t>1584520641</t>
  </si>
  <si>
    <t>751377011</t>
  </si>
  <si>
    <t>Montáž odsávacího zákrytu (digestoř) bytového vestavěného</t>
  </si>
  <si>
    <t>-1962302253</t>
  </si>
  <si>
    <t>Montáž odsávacích stropů, zákrytů odsávacího zákrytu (digestoř) bytového vestavěného</t>
  </si>
  <si>
    <t>https://podminky.urs.cz/item/CS_URS_2025_01/751377011</t>
  </si>
  <si>
    <t>OI661X</t>
  </si>
  <si>
    <t>Vestavný odsavač OI 661 X</t>
  </si>
  <si>
    <t>1615377193</t>
  </si>
  <si>
    <t>751511121</t>
  </si>
  <si>
    <t>Montáž potrubí plechového skupiny I kruhového s přírubou tloušťky plechu 0,6 mm D do 100 mm</t>
  </si>
  <si>
    <t>243533599</t>
  </si>
  <si>
    <t>Montáž potrubí plechového skupiny I kruhového s přírubou tloušťky plechu 0,6 mm, průměru do 100 mm</t>
  </si>
  <si>
    <t>https://podminky.urs.cz/item/CS_URS_2025_01/751511121</t>
  </si>
  <si>
    <t>42982525</t>
  </si>
  <si>
    <t>přechod z čtyřhranného na kruhové potrubí PVC 110x55mm / D 100mm</t>
  </si>
  <si>
    <t>-1078577019</t>
  </si>
  <si>
    <t>42981650</t>
  </si>
  <si>
    <t>trouba pevná PVC D 125mm do 45°C</t>
  </si>
  <si>
    <t>-1552071316</t>
  </si>
  <si>
    <t>2,25+0,1+0,15</t>
  </si>
  <si>
    <t>RGL.18168</t>
  </si>
  <si>
    <t>Koleno plast 45° 125 mm</t>
  </si>
  <si>
    <t>-1056197433</t>
  </si>
  <si>
    <t>42981151</t>
  </si>
  <si>
    <t>odbočka jednostranná osová Pz T-kus 90° D1/D2 = 100/100mm</t>
  </si>
  <si>
    <t>-205496231</t>
  </si>
  <si>
    <t>42981935</t>
  </si>
  <si>
    <t>kus kondenzační Pz D 100mm</t>
  </si>
  <si>
    <t>1251588857</t>
  </si>
  <si>
    <t>42390172</t>
  </si>
  <si>
    <t>objímka s gumou Pz M8/M10 D 100mm</t>
  </si>
  <si>
    <t>1333364138</t>
  </si>
  <si>
    <t>998751311</t>
  </si>
  <si>
    <t>Přesun hmot procentní pro vzduchotechniku ruční v objektech v do 12 m</t>
  </si>
  <si>
    <t>1487062523</t>
  </si>
  <si>
    <t>Přesun hmot pro vzduchotechniku stanovený procentní sazbou (%) z ceny vodorovná dopravní vzdálenost do 50 m ruční (bez užití mechanizace) v objektech výšky do 12 m</t>
  </si>
  <si>
    <t>https://podminky.urs.cz/item/CS_URS_2025_01/998751311</t>
  </si>
  <si>
    <t>3,201</t>
  </si>
  <si>
    <t>2,798</t>
  </si>
  <si>
    <t>koupelna</t>
  </si>
  <si>
    <t>plocha koupelna - byt Seifertova</t>
  </si>
  <si>
    <t>4,391</t>
  </si>
  <si>
    <t>kuchyne</t>
  </si>
  <si>
    <t>plocha kuchyně - byt Seifertova</t>
  </si>
  <si>
    <t>9,48</t>
  </si>
  <si>
    <t>2 - Oprava a sanace podlah</t>
  </si>
  <si>
    <t>1 - Oprava a sanace podlah - varianta dřevěné trámy</t>
  </si>
  <si>
    <t>71,749</t>
  </si>
  <si>
    <t xml:space="preserve">    4 - Vodorovné konstrukce</t>
  </si>
  <si>
    <t xml:space="preserve">      41 - Stropy a stropní konstrukce</t>
  </si>
  <si>
    <t xml:space="preserve">      63 - Podlahy a podlahové konstrukce</t>
  </si>
  <si>
    <t xml:space="preserve">    9 -  Ostatní konstrukce a práce, bourání</t>
  </si>
  <si>
    <t xml:space="preserve">      99 - Staveništní přesun hmot</t>
  </si>
  <si>
    <t xml:space="preserve">    713 - Izolace tepelné</t>
  </si>
  <si>
    <t xml:space="preserve">    762 - Konstrukce tesařské</t>
  </si>
  <si>
    <t>Vodorovné konstrukce</t>
  </si>
  <si>
    <t>Stropy a stropní konstrukce</t>
  </si>
  <si>
    <t>413231221</t>
  </si>
  <si>
    <t>Zazdívka zhlaví stropních trámů průřezu přes 0,02 do 0,04 m2</t>
  </si>
  <si>
    <t>357899955</t>
  </si>
  <si>
    <t>Zazdívka zhlaví stropních trámů nebo válcovaných nosníků pálenými cihlami trámů, průřezu přes 0,02 do 0,04 m2</t>
  </si>
  <si>
    <t>8*2+2</t>
  </si>
  <si>
    <t>Podlahy a podlahové konstrukce</t>
  </si>
  <si>
    <t>631311115</t>
  </si>
  <si>
    <t>Mazanina tl přes 50 do 80 mm z betonu prostého bez zvýšených nároků na prostředí tř. C 20/25</t>
  </si>
  <si>
    <t>m3</t>
  </si>
  <si>
    <t>257283691</t>
  </si>
  <si>
    <t>Mazanina z betonu prostého bez zvýšených nároků na prostředí tl. přes 50 do 80 mm tř. C 20/25</t>
  </si>
  <si>
    <t>https://podminky.urs.cz/item/CS_URS_2025_01/631311115</t>
  </si>
  <si>
    <t>podkladní beton</t>
  </si>
  <si>
    <t>(koupelna+chodba)*0,05</t>
  </si>
  <si>
    <t>631319011</t>
  </si>
  <si>
    <t>Příplatek k mazanině tl přes 50 do 80 mm za přehlazení povrchu</t>
  </si>
  <si>
    <t>1521874577</t>
  </si>
  <si>
    <t>Příplatek k cenám mazanin za úpravu povrchu mazaniny přehlazením, mazanina tl. přes 50 do 80 mm</t>
  </si>
  <si>
    <t>https://podminky.urs.cz/item/CS_URS_2025_01/631319011</t>
  </si>
  <si>
    <t>631319171</t>
  </si>
  <si>
    <t>Příplatek k mazanině tl přes 50 do 80 mm za stržení povrchu spodní vrstvy před vložením výztuže</t>
  </si>
  <si>
    <t>114868318</t>
  </si>
  <si>
    <t>Příplatek k cenám mazanin za stržení povrchu spodní vrstvy mazaniny latí před vložením výztuže nebo pletiva pro tl. obou vrstev mazaniny přes 50 do 80 mm</t>
  </si>
  <si>
    <t>https://podminky.urs.cz/item/CS_URS_2025_01/631319171</t>
  </si>
  <si>
    <t>631362021</t>
  </si>
  <si>
    <t>Výztuž mazanin svařovanými sítěmi Kari</t>
  </si>
  <si>
    <t>645019301</t>
  </si>
  <si>
    <t>Výztuž mazanin ze svařovaných sítí z drátů typu KARI</t>
  </si>
  <si>
    <t>https://podminky.urs.cz/item/CS_URS_2025_01/631362021</t>
  </si>
  <si>
    <t>(koupelna+chodba)*4,335/1000</t>
  </si>
  <si>
    <t>0,031*1,2 'Přepočtené koeficientem množství</t>
  </si>
  <si>
    <t>632451234</t>
  </si>
  <si>
    <t>Potěr cementový samonivelační litý C25 tl přes 45 do 50 mm</t>
  </si>
  <si>
    <t>45491898</t>
  </si>
  <si>
    <t>Potěr cementový samonivelační litý tř. C 25, tl. přes 45 do 50 mm</t>
  </si>
  <si>
    <t>https://podminky.urs.cz/item/CS_URS_2025_01/632451234</t>
  </si>
  <si>
    <t>(koupelna+chodba)</t>
  </si>
  <si>
    <t>632481213</t>
  </si>
  <si>
    <t>Separační vrstva z PE fólie</t>
  </si>
  <si>
    <t>-1966785894</t>
  </si>
  <si>
    <t>Separační vrstva k oddělení podlahových vrstev z polyetylénové fólie</t>
  </si>
  <si>
    <t>https://podminky.urs.cz/item/CS_URS_2025_01/632481213</t>
  </si>
  <si>
    <t>634112123</t>
  </si>
  <si>
    <t>Obvodová dilatace podlahovým páskem z pěnového PE s fólií mezi stěnou a mazaninou nebo potěrem v 80 mm</t>
  </si>
  <si>
    <t>-1648049777</t>
  </si>
  <si>
    <t>Obvodová dilatace mezi stěnou a mazaninou nebo potěrem podlahovým páskem z pěnového PE s fólií tl. do 10 mm, výšky 80 mm</t>
  </si>
  <si>
    <t>https://podminky.urs.cz/item/CS_URS_2025_01/634112123</t>
  </si>
  <si>
    <t xml:space="preserve"> Ostatní konstrukce a práce, bourání</t>
  </si>
  <si>
    <t>-1906011820</t>
  </si>
  <si>
    <t>(4,1+2,5)*1,5</t>
  </si>
  <si>
    <t>2,5*1,5*2</t>
  </si>
  <si>
    <t>17,4*3 'Přepočtené koeficientem množství</t>
  </si>
  <si>
    <t>952902031</t>
  </si>
  <si>
    <t>Čištění budov omytí hladkých podlah</t>
  </si>
  <si>
    <t>378623265</t>
  </si>
  <si>
    <t>Čištění budov při provádění oprav a udržovacích prací podlah hladkých omytím</t>
  </si>
  <si>
    <t>https://podminky.urs.cz/item/CS_URS_2025_01/952902031</t>
  </si>
  <si>
    <t>952902221</t>
  </si>
  <si>
    <t>Čištění budov zametení schodišť</t>
  </si>
  <si>
    <t>179932567</t>
  </si>
  <si>
    <t>Čištění budov při provádění oprav a udržovacích prací schodišť zametením</t>
  </si>
  <si>
    <t>https://podminky.urs.cz/item/CS_URS_2025_01/952902221</t>
  </si>
  <si>
    <t>4,5*1,2*2</t>
  </si>
  <si>
    <t>10,8*3 'Přepočtené koeficientem množství</t>
  </si>
  <si>
    <t>952902231</t>
  </si>
  <si>
    <t>Čištění budov omytí schodišť</t>
  </si>
  <si>
    <t>-189132257</t>
  </si>
  <si>
    <t>Čištění budov při provádění oprav a udržovacích prací schodišť omytím</t>
  </si>
  <si>
    <t>923535497</t>
  </si>
  <si>
    <t>964061321</t>
  </si>
  <si>
    <t>Uvolnění zhlaví trámů ze zdiva cihelného průřezu zhlaví do 0,03 m2</t>
  </si>
  <si>
    <t>-206105889</t>
  </si>
  <si>
    <t>Uvolnění zhlaví trámu pro jakoukoliv délku uložení, ze zdiva cihelného, o průřezu zhlaví do 0,03 m2</t>
  </si>
  <si>
    <t>https://podminky.urs.cz/item/CS_URS_2025_01/964061321</t>
  </si>
  <si>
    <t>podlahové trámy obýv. pokoj</t>
  </si>
  <si>
    <t>výměna</t>
  </si>
  <si>
    <t>964061331</t>
  </si>
  <si>
    <t>Uvolnění zhlaví trámů ze zdiva cihelného průřezu zhlaví do 0,05 m2</t>
  </si>
  <si>
    <t>438513952</t>
  </si>
  <si>
    <t>Uvolnění zhlaví trámu pro jakoukoliv délku uložení, ze zdiva cihelného, o průřezu zhlaví do 0,05 m2</t>
  </si>
  <si>
    <t>965042131</t>
  </si>
  <si>
    <t>Bourání podkladů pod dlažby nebo mazanin betonových nebo z litého asfaltu tl do 100 mm pl do 4 m2</t>
  </si>
  <si>
    <t>1788265101</t>
  </si>
  <si>
    <t>Bourání mazanin betonových nebo z litého asfaltu tl. do 100 mm, plochy do 4 m2</t>
  </si>
  <si>
    <t>https://podminky.urs.cz/item/CS_URS_2025_01/965042131</t>
  </si>
  <si>
    <t>(koupelna+chodba)*0,08</t>
  </si>
  <si>
    <t>965081213</t>
  </si>
  <si>
    <t>Bourání podlah z dlaždic keramických nebo xylolitových tl do 10 mm plochy přes 1 m2</t>
  </si>
  <si>
    <t>855136511</t>
  </si>
  <si>
    <t>Bourání podlah z dlaždic bez podkladního lože nebo mazaniny, s jakoukoliv výplní spár keramických nebo xylolitových tl. do 10 mm, plochy přes 1 m2</t>
  </si>
  <si>
    <t>https://podminky.urs.cz/item/CS_URS_2025_01/965081213</t>
  </si>
  <si>
    <t>965082932</t>
  </si>
  <si>
    <t>Odstranění násypů pod podlahami tl do 200 mm pl do 2 m2</t>
  </si>
  <si>
    <t>2077590882</t>
  </si>
  <si>
    <t>Odstranění násypu pod podlahami nebo ochranného násypu na střechách tl. do 200 mm, plochy do 2 m2</t>
  </si>
  <si>
    <t>(koupelna+chodba)*0,2</t>
  </si>
  <si>
    <t>965083131</t>
  </si>
  <si>
    <t>Odstranění násypů pod podlahami mezi trámy tl přes 200 mm</t>
  </si>
  <si>
    <t>276967349</t>
  </si>
  <si>
    <t>Odstranění násypu mezi stropními trámy tl. přes 200 mm jakékoliv plochy</t>
  </si>
  <si>
    <t>https://podminky.urs.cz/item/CS_URS_2025_01/965083131</t>
  </si>
  <si>
    <t>(kuchyne+loznice+obyvak)*0,1</t>
  </si>
  <si>
    <t>973031325</t>
  </si>
  <si>
    <t>Vysekání kapes ve zdivu cihelném na MV nebo MVC pl do 0,10 m2 hl do 300 mm</t>
  </si>
  <si>
    <t>274017564</t>
  </si>
  <si>
    <t>Vysekání výklenků nebo kapes ve zdivu z cihel na maltu vápennou nebo vápenocementovou kapes, plochy do 0,10 m2, hl. do 300 mm</t>
  </si>
  <si>
    <t>https://podminky.urs.cz/item/CS_URS_2025_01/973031325</t>
  </si>
  <si>
    <t>kapsy pro trámy</t>
  </si>
  <si>
    <t>Staveništní přesun hmot</t>
  </si>
  <si>
    <t>1712273493</t>
  </si>
  <si>
    <t>-35323601</t>
  </si>
  <si>
    <t>997013211</t>
  </si>
  <si>
    <t>Vnitrostaveništní doprava suti a vybouraných hmot pro budovy v do 6 m ručně</t>
  </si>
  <si>
    <t>514453571</t>
  </si>
  <si>
    <t>Vnitrostaveništní doprava suti a vybouraných hmot vodorovně do 50 m s naložením ručně pro budovy a haly výšky do 6 m</t>
  </si>
  <si>
    <t>https://podminky.urs.cz/item/CS_URS_2025_01/997013211</t>
  </si>
  <si>
    <t>1346606658</t>
  </si>
  <si>
    <t>997013311</t>
  </si>
  <si>
    <t>Montáž a demontáž shozu suti v do 10 m</t>
  </si>
  <si>
    <t>53981333</t>
  </si>
  <si>
    <t>Shoz na stavební suť montáž a demontáž shozu výšky do 10 m</t>
  </si>
  <si>
    <t>https://podminky.urs.cz/item/CS_URS_2025_01/997013311</t>
  </si>
  <si>
    <t>997013321</t>
  </si>
  <si>
    <t>Příplatek k shozu suti v do 10 m za první a ZKD den použití</t>
  </si>
  <si>
    <t>349333868</t>
  </si>
  <si>
    <t>Shoz na stavební suť montáž a demontáž shozu výšky Příplatek za první a každý další den použití shozu výšky do 10 m</t>
  </si>
  <si>
    <t>https://podminky.urs.cz/item/CS_URS_2025_01/997013321</t>
  </si>
  <si>
    <t>4*10 'Přepočtené koeficientem množství</t>
  </si>
  <si>
    <t>1486270333</t>
  </si>
  <si>
    <t>527363164</t>
  </si>
  <si>
    <t>16,378*22 'Přepočtené koeficientem množství</t>
  </si>
  <si>
    <t>997013811</t>
  </si>
  <si>
    <t>Poplatek za uložení na skládce (skládkovné) stavebního odpadu dřevěného kód odpadu 17 02 01</t>
  </si>
  <si>
    <t>1725891598</t>
  </si>
  <si>
    <t>Poplatek za uložení stavebního odpadu na skládce (skládkovné) dřevěného zatříděného do Katalogu odpadů pod kódem 17 02 01</t>
  </si>
  <si>
    <t>https://podminky.urs.cz/item/CS_URS_2025_01/997013811</t>
  </si>
  <si>
    <t>2,286</t>
  </si>
  <si>
    <t>997013869</t>
  </si>
  <si>
    <t>Poplatek za uložení stavebního odpadu na recyklační skládce (skládkovné) ze směsí betonu, cihel a keramických výrobků kód odpadu 17 01 07</t>
  </si>
  <si>
    <t>-1120711698</t>
  </si>
  <si>
    <t>Poplatek za uložení stavebního odpadu na recyklační skládce (skládkovné) ze směsí nebo oddělených frakcí betonu, cihel a keramických výrobků zatříděného do Katalogu odpadů pod kódem 17 01 07</t>
  </si>
  <si>
    <t>https://podminky.urs.cz/item/CS_URS_2025_01/997013869</t>
  </si>
  <si>
    <t>suť celkem</t>
  </si>
  <si>
    <t>16,186</t>
  </si>
  <si>
    <t>odpočet dřevo</t>
  </si>
  <si>
    <t>-2,286</t>
  </si>
  <si>
    <t>-996248988</t>
  </si>
  <si>
    <t>hlavy trámů</t>
  </si>
  <si>
    <t>(0,15+0,2)*2*0,3*18</t>
  </si>
  <si>
    <t>11163150</t>
  </si>
  <si>
    <t>lak penetrační asfaltový</t>
  </si>
  <si>
    <t>-1621306610</t>
  </si>
  <si>
    <t>Poznámka k položce:_x000d_
Spotřeba 0,3-0,4kg/m2</t>
  </si>
  <si>
    <t>3,78*0,00035 'Přepočtené koeficientem množství</t>
  </si>
  <si>
    <t>711132111</t>
  </si>
  <si>
    <t>Provedení izolace proti zemní vlhkosti pásy na sucho samolepící svislé</t>
  </si>
  <si>
    <t>-1692807653</t>
  </si>
  <si>
    <t>Provedení izolace proti zemní vlhkosti pásy na sucho samolepícího asfaltového pásu na ploše svislé S</t>
  </si>
  <si>
    <t>https://podminky.urs.cz/item/CS_URS_2025_01/711132111</t>
  </si>
  <si>
    <t>62852010</t>
  </si>
  <si>
    <t>pás asfaltový samolepicí modifikovaný SBS s vložkou ze skleněné rohože se spalitelnou fólií nebo jemnozrnným minerálním posypem nebo textilií na horním povrchu tl 2,5mm</t>
  </si>
  <si>
    <t>1471941102</t>
  </si>
  <si>
    <t>3,78*1,221 'Přepočtené koeficientem množství</t>
  </si>
  <si>
    <t>998711121</t>
  </si>
  <si>
    <t>Přesun hmot tonážní pro izolace proti vodě, vlhkosti a plynům ruční v objektech v do 6 m</t>
  </si>
  <si>
    <t>-1747380997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</si>
  <si>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</si>
  <si>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https://podminky.urs.cz/item/CS_URS_2025_01/998711121</t>
  </si>
  <si>
    <t>713</t>
  </si>
  <si>
    <t>Izolace tepelné</t>
  </si>
  <si>
    <t>713121111</t>
  </si>
  <si>
    <t>Montáž izolace tepelné podlah volně kladenými rohožemi, pásy, dílci, deskami 1 vrstva</t>
  </si>
  <si>
    <t>1422102134</t>
  </si>
  <si>
    <t>Montáž tepelné izolace podlah rohožemi, pásy, deskami, dílci, bloky (izolační materiál ve specifikaci) kladenými volně jednovrstvá</t>
  </si>
  <si>
    <t>https://podminky.urs.cz/item/CS_URS_2025_01/713121111</t>
  </si>
  <si>
    <t>(kuchyne+obyvak+loznice)</t>
  </si>
  <si>
    <t>koupelna+chodba</t>
  </si>
  <si>
    <t>63231200</t>
  </si>
  <si>
    <t>deska čedičová minerální pro snížení kročejového hluku (max. zatížení 5 kN/m2) tl 20mm</t>
  </si>
  <si>
    <t>800484359</t>
  </si>
  <si>
    <t>70,875*1,05 'Přepočtené koeficientem množství</t>
  </si>
  <si>
    <t>28372309</t>
  </si>
  <si>
    <t>deska EPS 100 pro konstrukce s běžným zatížením λ=0,037 tl 100mm</t>
  </si>
  <si>
    <t>1014379228</t>
  </si>
  <si>
    <t>713121122</t>
  </si>
  <si>
    <t>Montáž izolace tepelné podlah volně kladenými mezi trámy nebo rošt rohožemi, pásy, dílci, deskami 2 vrstvy</t>
  </si>
  <si>
    <t>-863668342</t>
  </si>
  <si>
    <t>Montáž tepelné izolace podlah rohožemi, pásy, deskami, dílci, bloky (izolační materiál ve specifikaci) kladenými volně dvouvrstvá mezi trámy nebo rošt</t>
  </si>
  <si>
    <t>https://podminky.urs.cz/item/CS_URS_2025_01/713121122</t>
  </si>
  <si>
    <t>63152096</t>
  </si>
  <si>
    <t>pás tepelně izolační univerzální λ=0,032-0,033 tl 50mm</t>
  </si>
  <si>
    <t>2143825537</t>
  </si>
  <si>
    <t>70,875*2,02 'Přepočtené koeficientem množství</t>
  </si>
  <si>
    <t>713131241</t>
  </si>
  <si>
    <t>Montáž izolace tepelné stěn lepením celoplošně v kombinaci s mechanickým kotvením rohoží, pásů, dílců, desek tl do 100mm</t>
  </si>
  <si>
    <t>569109412</t>
  </si>
  <si>
    <t>Montáž tepelné izolace stěn rohožemi, pásy, deskami, dílci, bloky (izolační materiál ve specifikaci) lepením celoplošně s mechanickým kotvením, tloušťky izolace do 100 mm</t>
  </si>
  <si>
    <t>https://podminky.urs.cz/item/CS_URS_2025_01/713131241</t>
  </si>
  <si>
    <t>izolace svislých ploch - prům. svislých stěn rovných a klenbových - odhad</t>
  </si>
  <si>
    <t>(obv_kuchyne+obv_obyvak+obv_loznice)*(0,25+0,5)/2</t>
  </si>
  <si>
    <t>63152263</t>
  </si>
  <si>
    <t>deska tepelně izolační minerální kontaktních fasád podélné vlákno λ=0,034 tl 100mm</t>
  </si>
  <si>
    <t>914311603</t>
  </si>
  <si>
    <t>22,995*1,05 'Přepočtené koeficientem množství</t>
  </si>
  <si>
    <t>998713121</t>
  </si>
  <si>
    <t>Přesun hmot tonážní pro izolace tepelné ruční v objektech v do 6 m</t>
  </si>
  <si>
    <t>1078322909</t>
  </si>
  <si>
    <t>Přesun hmot pro izolace tepelné stanovený z hmotnosti přesunovaného materiálu vodorovná dopravní vzdálenost do 50 m ruční (bez užití mechanizace) v objektech výšky do 6 m</t>
  </si>
  <si>
    <t>https://podminky.urs.cz/item/CS_URS_2025_01/998713121</t>
  </si>
  <si>
    <t>762</t>
  </si>
  <si>
    <t>Konstrukce tesařské</t>
  </si>
  <si>
    <t>762083111</t>
  </si>
  <si>
    <t>Impregnace řeziva proti dřevokaznému hmyzu a houbám máčením třída ohrožení 1 a 2</t>
  </si>
  <si>
    <t>608426238</t>
  </si>
  <si>
    <t>Impregnace řeziva máčením proti dřevokaznému hmyzu a houbám, třída ohrožení 1 a 2 (dřevo v interiéru)</t>
  </si>
  <si>
    <t>https://podminky.urs.cz/item/CS_URS_2025_01/762083111</t>
  </si>
  <si>
    <t>podlahové trámy</t>
  </si>
  <si>
    <t>8*(4,8+2*0,3)*0,15*0,2</t>
  </si>
  <si>
    <t>1+0,2*0,3*0,2</t>
  </si>
  <si>
    <t>(3,95+0,2)*0,15*0,2</t>
  </si>
  <si>
    <t>762511276</t>
  </si>
  <si>
    <t>Podlahové kce podkladové z desek OSB tl 22 mm broušených na pero a drážku šroubovaných</t>
  </si>
  <si>
    <t>1581399307</t>
  </si>
  <si>
    <t>Podlahové konstrukce podkladové z dřevoštěpkových desek OSB jednovrstvých šroubovaných na pero a drážku broušených, tloušťky desky 22 mm</t>
  </si>
  <si>
    <t>https://podminky.urs.cz/item/CS_URS_2025_01/762511276</t>
  </si>
  <si>
    <t>kuchyne+obyvak+loznice</t>
  </si>
  <si>
    <t>60726284</t>
  </si>
  <si>
    <t>deska dřevoštěpková OSB 3 P+D broušená tl 18mm</t>
  </si>
  <si>
    <t>791878944</t>
  </si>
  <si>
    <t>762511282</t>
  </si>
  <si>
    <t>Podlahové kce podkladové dvouvrstvé z desek OSB tl 2x12 mm broušených na pero a drážku lepených</t>
  </si>
  <si>
    <t>879837875</t>
  </si>
  <si>
    <t>Podlahové konstrukce podkladové z dřevoštěpkových desek OSB dvouvrstvých lepených na pero a drážku 2x12 mm</t>
  </si>
  <si>
    <t>https://podminky.urs.cz/item/CS_URS_2025_01/762511282</t>
  </si>
  <si>
    <t>60726281</t>
  </si>
  <si>
    <t>deska dřevoštěpková OSB 3 P+D broušená tl 12mm</t>
  </si>
  <si>
    <t>-689954785</t>
  </si>
  <si>
    <t>762811811</t>
  </si>
  <si>
    <t>Demontáž záklopů stropů z hrubých prken tl do 32 mm</t>
  </si>
  <si>
    <t>-850104976</t>
  </si>
  <si>
    <t>Demontáž záklopů stropů vrchních a zapuštěných z hrubých prken, tl. do 32 mm</t>
  </si>
  <si>
    <t>-1*0,8</t>
  </si>
  <si>
    <t>-1*0,8-1*0,5</t>
  </si>
  <si>
    <t>-0,87*0,8-1*0,5</t>
  </si>
  <si>
    <t>762814811</t>
  </si>
  <si>
    <t>Demontáž záklopů stropů z desek měkkých</t>
  </si>
  <si>
    <t>1538988590</t>
  </si>
  <si>
    <t>Demontáž záklopů stropů vrchních a zapuštěných z desek měkkých (minerálněvláknitých dřevovláknitých apod.)</t>
  </si>
  <si>
    <t>https://podminky.urs.cz/item/CS_URS_2025_01/762814811</t>
  </si>
  <si>
    <t>762822810</t>
  </si>
  <si>
    <t>Demontáž stropních trámů z hraněného řeziva průřezové pl do 144 cm2</t>
  </si>
  <si>
    <t>-1059822687</t>
  </si>
  <si>
    <t>Demontáž stropních trámů z hraněného řeziva, průřezové plochy do 144 cm2</t>
  </si>
  <si>
    <t>https://podminky.urs.cz/item/CS_URS_2025_01/762822810</t>
  </si>
  <si>
    <t>výměna komín 1</t>
  </si>
  <si>
    <t>0,9</t>
  </si>
  <si>
    <t>762822820</t>
  </si>
  <si>
    <t>Demontáž stropních trámů z hraněného řeziva průřezové pl přes 144 do 288 cm2</t>
  </si>
  <si>
    <t>-654978666</t>
  </si>
  <si>
    <t>Demontáž stropních trámů z hraněného řeziva, průřezové plochy přes 144 do 288 cm2</t>
  </si>
  <si>
    <t>https://podminky.urs.cz/item/CS_URS_2025_01/762822820</t>
  </si>
  <si>
    <t>2*(3,95-0,15+0,2)</t>
  </si>
  <si>
    <t>1,5</t>
  </si>
  <si>
    <t>998762121</t>
  </si>
  <si>
    <t>Přesun hmot tonážní pro kce tesařské ruční v objektech v do 6 m</t>
  </si>
  <si>
    <t>-56378376</t>
  </si>
  <si>
    <t>Přesun hmot pro konstrukce tesařské stanovený z hmotnosti přesunovaného materiálu vodorovná dopravní vzdálenost do 50 m ruční (bez užití mechanizace) v objektech výšky do 6 m</t>
  </si>
  <si>
    <t>https://podminky.urs.cz/item/CS_URS_2025_01/998762121</t>
  </si>
  <si>
    <t>763782213</t>
  </si>
  <si>
    <t>Montáž dřevostaveb stropní konstrukce z nosníků plnostěnných průřezové pl přes 150 do 500 cm2</t>
  </si>
  <si>
    <t>1498688655</t>
  </si>
  <si>
    <t>Montáž stropní konstrukce z plnostěnných nosníků (např. trámů, průvlaků, překladů) konstrukční délky do 15 m, průřezové plochy přes 150 do 500 cm2</t>
  </si>
  <si>
    <t>8*(4,8+2*0,3)</t>
  </si>
  <si>
    <t>1+0,2</t>
  </si>
  <si>
    <t>3,95+0,2</t>
  </si>
  <si>
    <t>61223266</t>
  </si>
  <si>
    <t>hranol konstrukční KVH lepený průřezu 140x140-240mm nepohledový</t>
  </si>
  <si>
    <t>-298829756</t>
  </si>
  <si>
    <t>Poznámka k položce:_x000d_
SM, JD, BO</t>
  </si>
  <si>
    <t>2,433*1,1 'Přepočtené koeficientem množství</t>
  </si>
  <si>
    <t>998763120</t>
  </si>
  <si>
    <t>Přesun hmot tonážní pro dřevostavby ruční v objektech v do 6 m</t>
  </si>
  <si>
    <t>1058360241</t>
  </si>
  <si>
    <t>Přesun hmot pro dřevostavby stanovený z hmotnosti přesunovaného materiálu vodorovná dopravní vzdálenost do 50 m ruční (bez užití mechanizace) v objektech výšky do 6 m</t>
  </si>
  <si>
    <t>https://podminky.urs.cz/item/CS_URS_2025_01/998763120</t>
  </si>
  <si>
    <t>775511830</t>
  </si>
  <si>
    <t>Demontáž podlah vlysových přibíjených bez lišt do suti</t>
  </si>
  <si>
    <t>1349829465</t>
  </si>
  <si>
    <t>Demontáž podlah vlysových do suti bez lišt přibíjených</t>
  </si>
  <si>
    <t>https://podminky.urs.cz/item/CS_URS_2025_01/775511830</t>
  </si>
  <si>
    <t>775521800</t>
  </si>
  <si>
    <t>Demontáž parketových tabulí s lištami lepenými do suti</t>
  </si>
  <si>
    <t>-1185210321</t>
  </si>
  <si>
    <t>Demontáž parketových tabulí s lištami do suti lepených</t>
  </si>
  <si>
    <t>https://podminky.urs.cz/item/CS_URS_2025_01/775521800</t>
  </si>
  <si>
    <t>775541821</t>
  </si>
  <si>
    <t>Demontáž podlah plovoucích zaklapávacích do suti</t>
  </si>
  <si>
    <t>58926509</t>
  </si>
  <si>
    <t>Demontáž plovoucích podlah laminátových, dýhovaných, vinylových ap. zaklapávacích (spojených na zámek)</t>
  </si>
  <si>
    <t>https://podminky.urs.cz/item/CS_URS_2025_01/775541821</t>
  </si>
  <si>
    <t>783203110</t>
  </si>
  <si>
    <t>Provedení napouštěcího jednonásobného nátěru tesařských konstrukcí zabudovaných do konstrukce</t>
  </si>
  <si>
    <t>-1271616726</t>
  </si>
  <si>
    <t>Provedení nátěru tesařských konstrukcí napouštěcího nebo napouštěcího preventivního proti dřevokazným houbám, hmyzu a plísním zabudovaných do konstrukce jednonásobného</t>
  </si>
  <si>
    <t>https://podminky.urs.cz/item/CS_URS_2025_01/783203110</t>
  </si>
  <si>
    <t>kuchyně</t>
  </si>
  <si>
    <t>4,1/0,6+1,167*4,3*(0,14+0,17)*2</t>
  </si>
  <si>
    <t>ložnice</t>
  </si>
  <si>
    <t>5,2/0,6+0,333*4,05*(0,15+0,15)*2</t>
  </si>
  <si>
    <t>obývák</t>
  </si>
  <si>
    <t>8*4,8*0,15*0,15</t>
  </si>
  <si>
    <t>24627602</t>
  </si>
  <si>
    <t>napouštědlo biocidní vodou ředitelné bezbarvé na dřevo</t>
  </si>
  <si>
    <t>litr</t>
  </si>
  <si>
    <t>2104463346</t>
  </si>
  <si>
    <t>Poznámka k položce:_x000d_
Spotřeba: 0,2 litru/m2</t>
  </si>
  <si>
    <t>20,285*0,25 'Přepočtené koeficientem množství</t>
  </si>
  <si>
    <t>3 - VRN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</si>
  <si>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</si>
  <si>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</si>
  <si>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</si>
  <si>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</si>
  <si>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Vedlejší rozpočtové náklady</t>
  </si>
  <si>
    <t>VRN3</t>
  </si>
  <si>
    <t>Zařízení staveniště</t>
  </si>
  <si>
    <t>030001000</t>
  </si>
  <si>
    <t>1024</t>
  </si>
  <si>
    <t>-2050686098</t>
  </si>
  <si>
    <t>https://podminky.urs.cz/item/CS_URS_2025_01/030001000</t>
  </si>
  <si>
    <t>031303000</t>
  </si>
  <si>
    <t>Náklady na zábor</t>
  </si>
  <si>
    <t>36078006</t>
  </si>
  <si>
    <t>https://podminky.urs.cz/item/CS_URS_2025_01/031303000</t>
  </si>
  <si>
    <t>034303000</t>
  </si>
  <si>
    <t>Dopravní značení na staveništi</t>
  </si>
  <si>
    <t>-1827106072</t>
  </si>
  <si>
    <t>https://podminky.urs.cz/item/CS_URS_2025_01/034303000</t>
  </si>
  <si>
    <t>VRN4</t>
  </si>
  <si>
    <t>Inženýrská činnost</t>
  </si>
  <si>
    <t>045002000</t>
  </si>
  <si>
    <t>Kompletační a koordinační činnost</t>
  </si>
  <si>
    <t>200497251</t>
  </si>
  <si>
    <t>https://podminky.urs.cz/item/CS_URS_2025_01/045002000</t>
  </si>
  <si>
    <t>VRN6</t>
  </si>
  <si>
    <t>Územní vlivy</t>
  </si>
  <si>
    <t>065002000</t>
  </si>
  <si>
    <t>Mimostaveništní doprava materiálů, výrobků a strojů</t>
  </si>
  <si>
    <t>-1899969349</t>
  </si>
  <si>
    <t>https://podminky.urs.cz/item/CS_URS_2025_01/065002000</t>
  </si>
  <si>
    <t>SEZNAM FIGUR</t>
  </si>
  <si>
    <t>Výměra</t>
  </si>
  <si>
    <t>nová dlažba SHR</t>
  </si>
  <si>
    <t>koup</t>
  </si>
  <si>
    <t>1,55*2,85</t>
  </si>
  <si>
    <t>0,85*0,4</t>
  </si>
  <si>
    <t>odpočet vana</t>
  </si>
  <si>
    <t>-0,7*1,7</t>
  </si>
  <si>
    <t>(0,7+0,8+0,9)*2,05</t>
  </si>
  <si>
    <t>1,4*2,15*2</t>
  </si>
  <si>
    <t>(1,05+2,45)*2*3,4</t>
  </si>
  <si>
    <t>odpočet otvorů</t>
  </si>
  <si>
    <t>-(0,7+0,8+0,9)*2,05</t>
  </si>
  <si>
    <t>1,05*2,45</t>
  </si>
  <si>
    <t>0,8*0,15</t>
  </si>
  <si>
    <t>0,7*0,15</t>
  </si>
  <si>
    <t>koup -část za vanou</t>
  </si>
  <si>
    <t>(0,7+0,38+2,1-0,4)*1,6</t>
  </si>
  <si>
    <t>obv_koupelna*3,4</t>
  </si>
  <si>
    <t>odpočet dveře</t>
  </si>
  <si>
    <t>-0,8*2</t>
  </si>
  <si>
    <t>2,25*2,1</t>
  </si>
  <si>
    <t>-0,4*0,37</t>
  </si>
  <si>
    <t>-0,62*0,3</t>
  </si>
  <si>
    <t>stěny</t>
  </si>
  <si>
    <t>(4,1+4,3)*2*3,4</t>
  </si>
  <si>
    <t>2*0,2*3,4</t>
  </si>
  <si>
    <t>okna ostění</t>
  </si>
  <si>
    <t>0,3*(2*(0,8+1,95)+1,25)*2</t>
  </si>
  <si>
    <t>(0,1+0,1)*(1,25+1,95*2)</t>
  </si>
  <si>
    <t>dveře</t>
  </si>
  <si>
    <t>-(1,2+2*0,12)*(2,28+0,12)</t>
  </si>
  <si>
    <t>-1,1*1,95*2</t>
  </si>
  <si>
    <t>4,1*4,3</t>
  </si>
  <si>
    <t>niky okna</t>
  </si>
  <si>
    <t>1,25*0,3*2</t>
  </si>
  <si>
    <t>komín</t>
  </si>
  <si>
    <t>-0,2*0,5</t>
  </si>
  <si>
    <t>dveře dvoukřídlé</t>
  </si>
  <si>
    <t>1,25*0,35</t>
  </si>
  <si>
    <t>(4,05+5,2)*2*3,4</t>
  </si>
  <si>
    <t>ostění okna</t>
  </si>
  <si>
    <t>0,3*((0,8+1,95)*2+1,3)</t>
  </si>
  <si>
    <t>(0,15+0,1)*(1,95*2+1,3)</t>
  </si>
  <si>
    <t>-1,1*1,95</t>
  </si>
  <si>
    <t>5,2*4,05</t>
  </si>
  <si>
    <t>-1,05*0,25</t>
  </si>
  <si>
    <t>1,2*0,25</t>
  </si>
  <si>
    <t>nika okno</t>
  </si>
  <si>
    <t>1,3*0,25</t>
  </si>
  <si>
    <t>(0,8+0,6)*1,4</t>
  </si>
  <si>
    <t>1,9*(1,4-0,7)</t>
  </si>
  <si>
    <t>v.o. - 2,2 m</t>
  </si>
  <si>
    <t>obv_koupelna*2,2</t>
  </si>
  <si>
    <t>-0,7*0,6</t>
  </si>
  <si>
    <t>(2,45+1,05)*2</t>
  </si>
  <si>
    <t>(2,1+2,25)*2</t>
  </si>
  <si>
    <t>0,38+0,4</t>
  </si>
  <si>
    <t>(4,3+4,1)*2</t>
  </si>
  <si>
    <t>2*0,2</t>
  </si>
  <si>
    <t>(5,2+4,05)*2</t>
  </si>
  <si>
    <t>(4,8+6,4)*2</t>
  </si>
  <si>
    <t>obvod_obyv</t>
  </si>
  <si>
    <t>obvod obývací pokoj - Seifertova</t>
  </si>
  <si>
    <t>(6,4+4,8)*2*3,4</t>
  </si>
  <si>
    <t>(1,35+2*(0,8+1,95))*0,3</t>
  </si>
  <si>
    <t>(0,1+0,1)*(1,35+2*1,95)</t>
  </si>
  <si>
    <t>ostění dveře</t>
  </si>
  <si>
    <t>(0,12+0,05)*((2,28+0,12)*2+(1,2+2*0,12))</t>
  </si>
  <si>
    <t>(0,17+0,07)*((2,28+0,12)*2+(1,2+2*0,12))</t>
  </si>
  <si>
    <t>odpočet okna</t>
  </si>
  <si>
    <t>-(1,2+2*0,12)*(2,228+0,12)*2</t>
  </si>
  <si>
    <t>(5,5+0,9)*4,8-0,9*0,85</t>
  </si>
  <si>
    <t>1,35*0,3*2</t>
  </si>
  <si>
    <t>prahy dveře</t>
  </si>
  <si>
    <t>(2,28+2*0,12+2*0,05)*0,15</t>
  </si>
  <si>
    <t>(2,28+2*0,12+2*0,07)*0,17</t>
  </si>
  <si>
    <t>1,0*1,95*4</t>
  </si>
  <si>
    <t>1,1*1,95</t>
  </si>
  <si>
    <t>plocha byt celkem - byt Seifertova</t>
  </si>
  <si>
    <t>1/ 1</t>
  </si>
  <si>
    <t>-0,4*0,38</t>
  </si>
  <si>
    <t>-0,3*0,62</t>
  </si>
  <si>
    <t>-(0,7-0,38)*0,4</t>
  </si>
  <si>
    <t>-1,7*0,7</t>
  </si>
  <si>
    <t>Použití figury:</t>
  </si>
  <si>
    <t>2,1*2,25</t>
  </si>
  <si>
    <t>0,8*0,1</t>
  </si>
  <si>
    <t>-0,3*0,6</t>
  </si>
  <si>
    <t>-1,35*0,25</t>
  </si>
  <si>
    <t>1,25*0,3</t>
  </si>
  <si>
    <t>-0,7*0,6*2</t>
  </si>
  <si>
    <t>(0,7-0,38)*0,4+0,7*0,15</t>
  </si>
  <si>
    <t>4*0,3</t>
  </si>
  <si>
    <t>2*(0,17+0,07)</t>
  </si>
  <si>
    <t>2*(0,12+0,05)</t>
  </si>
  <si>
    <t>1,3*0,3*2</t>
  </si>
  <si>
    <t>2/ 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</si>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</sst>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6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6244352" TargetMode="External" /><Relationship Id="rId2" Type="http://schemas.openxmlformats.org/officeDocument/2006/relationships/hyperlink" Target="https://podminky.urs.cz/item/CS_URS_2025_01/346244354" TargetMode="External" /><Relationship Id="rId3" Type="http://schemas.openxmlformats.org/officeDocument/2006/relationships/hyperlink" Target="https://podminky.urs.cz/item/CS_URS_2025_01/612131121" TargetMode="External" /><Relationship Id="rId4" Type="http://schemas.openxmlformats.org/officeDocument/2006/relationships/hyperlink" Target="https://podminky.urs.cz/item/CS_URS_2025_01/612315111" TargetMode="External" /><Relationship Id="rId5" Type="http://schemas.openxmlformats.org/officeDocument/2006/relationships/hyperlink" Target="https://podminky.urs.cz/item/CS_URS_2025_01/612315121" TargetMode="External" /><Relationship Id="rId6" Type="http://schemas.openxmlformats.org/officeDocument/2006/relationships/hyperlink" Target="https://podminky.urs.cz/item/CS_URS_2025_01/612321121" TargetMode="External" /><Relationship Id="rId7" Type="http://schemas.openxmlformats.org/officeDocument/2006/relationships/hyperlink" Target="https://podminky.urs.cz/item/CS_URS_2025_01/612321131" TargetMode="External" /><Relationship Id="rId8" Type="http://schemas.openxmlformats.org/officeDocument/2006/relationships/hyperlink" Target="https://podminky.urs.cz/item/CS_URS_2025_01/619991001" TargetMode="External" /><Relationship Id="rId9" Type="http://schemas.openxmlformats.org/officeDocument/2006/relationships/hyperlink" Target="https://podminky.urs.cz/item/CS_URS_2025_01/629991011" TargetMode="External" /><Relationship Id="rId10" Type="http://schemas.openxmlformats.org/officeDocument/2006/relationships/hyperlink" Target="https://podminky.urs.cz/item/CS_URS_2025_01/949101112" TargetMode="External" /><Relationship Id="rId11" Type="http://schemas.openxmlformats.org/officeDocument/2006/relationships/hyperlink" Target="https://podminky.urs.cz/item/CS_URS_2025_01/952901108" TargetMode="External" /><Relationship Id="rId12" Type="http://schemas.openxmlformats.org/officeDocument/2006/relationships/hyperlink" Target="https://podminky.urs.cz/item/CS_URS_2025_01/952901121" TargetMode="External" /><Relationship Id="rId13" Type="http://schemas.openxmlformats.org/officeDocument/2006/relationships/hyperlink" Target="https://podminky.urs.cz/item/CS_URS_2025_01/952902021" TargetMode="External" /><Relationship Id="rId14" Type="http://schemas.openxmlformats.org/officeDocument/2006/relationships/hyperlink" Target="https://podminky.urs.cz/item/CS_URS_2025_01/952902611" TargetMode="External" /><Relationship Id="rId15" Type="http://schemas.openxmlformats.org/officeDocument/2006/relationships/hyperlink" Target="https://podminky.urs.cz/item/CS_URS_2025_01/962086110" TargetMode="External" /><Relationship Id="rId16" Type="http://schemas.openxmlformats.org/officeDocument/2006/relationships/hyperlink" Target="https://podminky.urs.cz/item/CS_URS_2025_01/973046161" TargetMode="External" /><Relationship Id="rId17" Type="http://schemas.openxmlformats.org/officeDocument/2006/relationships/hyperlink" Target="https://podminky.urs.cz/item/CS_URS_2025_01/974031144" TargetMode="External" /><Relationship Id="rId18" Type="http://schemas.openxmlformats.org/officeDocument/2006/relationships/hyperlink" Target="https://podminky.urs.cz/item/CS_URS_2025_01/976082141" TargetMode="External" /><Relationship Id="rId19" Type="http://schemas.openxmlformats.org/officeDocument/2006/relationships/hyperlink" Target="https://podminky.urs.cz/item/CS_URS_2025_01/997006012" TargetMode="External" /><Relationship Id="rId20" Type="http://schemas.openxmlformats.org/officeDocument/2006/relationships/hyperlink" Target="https://podminky.urs.cz/item/CS_URS_2025_01/997013212" TargetMode="External" /><Relationship Id="rId21" Type="http://schemas.openxmlformats.org/officeDocument/2006/relationships/hyperlink" Target="https://podminky.urs.cz/item/CS_URS_2025_01/997013219" TargetMode="External" /><Relationship Id="rId22" Type="http://schemas.openxmlformats.org/officeDocument/2006/relationships/hyperlink" Target="https://podminky.urs.cz/item/CS_URS_2025_01/997013501" TargetMode="External" /><Relationship Id="rId23" Type="http://schemas.openxmlformats.org/officeDocument/2006/relationships/hyperlink" Target="https://podminky.urs.cz/item/CS_URS_2025_01/997013509" TargetMode="External" /><Relationship Id="rId24" Type="http://schemas.openxmlformats.org/officeDocument/2006/relationships/hyperlink" Target="https://podminky.urs.cz/item/CS_URS_2025_01/997013871" TargetMode="External" /><Relationship Id="rId25" Type="http://schemas.openxmlformats.org/officeDocument/2006/relationships/hyperlink" Target="https://podminky.urs.cz/item/CS_URS_2025_01/998018001" TargetMode="External" /><Relationship Id="rId26" Type="http://schemas.openxmlformats.org/officeDocument/2006/relationships/hyperlink" Target="https://podminky.urs.cz/item/CS_URS_2025_01/711111001" TargetMode="External" /><Relationship Id="rId27" Type="http://schemas.openxmlformats.org/officeDocument/2006/relationships/hyperlink" Target="https://podminky.urs.cz/item/CS_URS_2025_01/763111720" TargetMode="External" /><Relationship Id="rId28" Type="http://schemas.openxmlformats.org/officeDocument/2006/relationships/hyperlink" Target="https://podminky.urs.cz/item/CS_URS_2025_01/763121450" TargetMode="External" /><Relationship Id="rId29" Type="http://schemas.openxmlformats.org/officeDocument/2006/relationships/hyperlink" Target="https://podminky.urs.cz/item/CS_URS_2025_01/763121714" TargetMode="External" /><Relationship Id="rId30" Type="http://schemas.openxmlformats.org/officeDocument/2006/relationships/hyperlink" Target="https://podminky.urs.cz/item/CS_URS_2025_01/763121716" TargetMode="External" /><Relationship Id="rId31" Type="http://schemas.openxmlformats.org/officeDocument/2006/relationships/hyperlink" Target="https://podminky.urs.cz/item/CS_URS_2025_01/763121911" TargetMode="External" /><Relationship Id="rId32" Type="http://schemas.openxmlformats.org/officeDocument/2006/relationships/hyperlink" Target="https://podminky.urs.cz/item/CS_URS_2025_01/763131551" TargetMode="External" /><Relationship Id="rId33" Type="http://schemas.openxmlformats.org/officeDocument/2006/relationships/hyperlink" Target="https://podminky.urs.cz/item/CS_URS_2025_01/763131714" TargetMode="External" /><Relationship Id="rId34" Type="http://schemas.openxmlformats.org/officeDocument/2006/relationships/hyperlink" Target="https://podminky.urs.cz/item/CS_URS_2025_01/763131751" TargetMode="External" /><Relationship Id="rId35" Type="http://schemas.openxmlformats.org/officeDocument/2006/relationships/hyperlink" Target="https://podminky.urs.cz/item/CS_URS_2025_01/763131761" TargetMode="External" /><Relationship Id="rId36" Type="http://schemas.openxmlformats.org/officeDocument/2006/relationships/hyperlink" Target="https://podminky.urs.cz/item/CS_URS_2025_01/763131765" TargetMode="External" /><Relationship Id="rId37" Type="http://schemas.openxmlformats.org/officeDocument/2006/relationships/hyperlink" Target="https://podminky.urs.cz/item/CS_URS_2025_01/998763332" TargetMode="External" /><Relationship Id="rId38" Type="http://schemas.openxmlformats.org/officeDocument/2006/relationships/hyperlink" Target="https://podminky.urs.cz/item/CS_URS_2025_01/766421821" TargetMode="External" /><Relationship Id="rId39" Type="http://schemas.openxmlformats.org/officeDocument/2006/relationships/hyperlink" Target="https://podminky.urs.cz/item/CS_URS_2025_01/766491851" TargetMode="External" /><Relationship Id="rId40" Type="http://schemas.openxmlformats.org/officeDocument/2006/relationships/hyperlink" Target="https://podminky.urs.cz/item/CS_URS_2025_01/766660001" TargetMode="External" /><Relationship Id="rId41" Type="http://schemas.openxmlformats.org/officeDocument/2006/relationships/hyperlink" Target="https://podminky.urs.cz/item/CS_URS_2025_01/766660022" TargetMode="External" /><Relationship Id="rId42" Type="http://schemas.openxmlformats.org/officeDocument/2006/relationships/hyperlink" Target="https://podminky.urs.cz/item/CS_URS_2025_01/766660729" TargetMode="External" /><Relationship Id="rId43" Type="http://schemas.openxmlformats.org/officeDocument/2006/relationships/hyperlink" Target="https://podminky.urs.cz/item/CS_URS_2025_01/766660730" TargetMode="External" /><Relationship Id="rId44" Type="http://schemas.openxmlformats.org/officeDocument/2006/relationships/hyperlink" Target="https://podminky.urs.cz/item/CS_URS_2025_01/766660733" TargetMode="External" /><Relationship Id="rId45" Type="http://schemas.openxmlformats.org/officeDocument/2006/relationships/hyperlink" Target="https://podminky.urs.cz/item/CS_URS_2025_01/766691914" TargetMode="External" /><Relationship Id="rId46" Type="http://schemas.openxmlformats.org/officeDocument/2006/relationships/hyperlink" Target="https://podminky.urs.cz/item/CS_URS_2025_01/766695212" TargetMode="External" /><Relationship Id="rId47" Type="http://schemas.openxmlformats.org/officeDocument/2006/relationships/hyperlink" Target="https://podminky.urs.cz/item/CS_URS_2025_01/766695233" TargetMode="External" /><Relationship Id="rId48" Type="http://schemas.openxmlformats.org/officeDocument/2006/relationships/hyperlink" Target="https://podminky.urs.cz/item/CS_URS_2025_01/766811115" TargetMode="External" /><Relationship Id="rId49" Type="http://schemas.openxmlformats.org/officeDocument/2006/relationships/hyperlink" Target="https://podminky.urs.cz/item/CS_URS_2025_01/766811116" TargetMode="External" /><Relationship Id="rId50" Type="http://schemas.openxmlformats.org/officeDocument/2006/relationships/hyperlink" Target="https://podminky.urs.cz/item/CS_URS_2025_01/766811144" TargetMode="External" /><Relationship Id="rId51" Type="http://schemas.openxmlformats.org/officeDocument/2006/relationships/hyperlink" Target="https://podminky.urs.cz/item/CS_URS_2025_01/766811151" TargetMode="External" /><Relationship Id="rId52" Type="http://schemas.openxmlformats.org/officeDocument/2006/relationships/hyperlink" Target="https://podminky.urs.cz/item/CS_URS_2025_01/766811212" TargetMode="External" /><Relationship Id="rId53" Type="http://schemas.openxmlformats.org/officeDocument/2006/relationships/hyperlink" Target="https://podminky.urs.cz/item/CS_URS_2025_01/766811221" TargetMode="External" /><Relationship Id="rId54" Type="http://schemas.openxmlformats.org/officeDocument/2006/relationships/hyperlink" Target="https://podminky.urs.cz/item/CS_URS_2025_01/766811223" TargetMode="External" /><Relationship Id="rId55" Type="http://schemas.openxmlformats.org/officeDocument/2006/relationships/hyperlink" Target="https://podminky.urs.cz/item/CS_URS_2025_01/766811311" TargetMode="External" /><Relationship Id="rId56" Type="http://schemas.openxmlformats.org/officeDocument/2006/relationships/hyperlink" Target="https://podminky.urs.cz/item/CS_URS_2025_01/766811351" TargetMode="External" /><Relationship Id="rId57" Type="http://schemas.openxmlformats.org/officeDocument/2006/relationships/hyperlink" Target="https://podminky.urs.cz/item/CS_URS_2025_01/766811411" TargetMode="External" /><Relationship Id="rId58" Type="http://schemas.openxmlformats.org/officeDocument/2006/relationships/hyperlink" Target="https://podminky.urs.cz/item/CS_URS_2025_01/766811412" TargetMode="External" /><Relationship Id="rId59" Type="http://schemas.openxmlformats.org/officeDocument/2006/relationships/hyperlink" Target="https://podminky.urs.cz/item/CS_URS_2025_01/766812840" TargetMode="External" /><Relationship Id="rId60" Type="http://schemas.openxmlformats.org/officeDocument/2006/relationships/hyperlink" Target="https://podminky.urs.cz/item/CS_URS_2025_01/998766311" TargetMode="External" /><Relationship Id="rId61" Type="http://schemas.openxmlformats.org/officeDocument/2006/relationships/hyperlink" Target="https://podminky.urs.cz/item/CS_URS_2025_01/771121011" TargetMode="External" /><Relationship Id="rId62" Type="http://schemas.openxmlformats.org/officeDocument/2006/relationships/hyperlink" Target="https://podminky.urs.cz/item/CS_URS_2025_01/771574419" TargetMode="External" /><Relationship Id="rId63" Type="http://schemas.openxmlformats.org/officeDocument/2006/relationships/hyperlink" Target="https://podminky.urs.cz/item/CS_URS_2025_01/771577211" TargetMode="External" /><Relationship Id="rId64" Type="http://schemas.openxmlformats.org/officeDocument/2006/relationships/hyperlink" Target="https://podminky.urs.cz/item/CS_URS_2025_01/771591112" TargetMode="External" /><Relationship Id="rId65" Type="http://schemas.openxmlformats.org/officeDocument/2006/relationships/hyperlink" Target="https://podminky.urs.cz/item/CS_URS_2025_01/771591115" TargetMode="External" /><Relationship Id="rId66" Type="http://schemas.openxmlformats.org/officeDocument/2006/relationships/hyperlink" Target="https://podminky.urs.cz/item/CS_URS_2025_01/771591184" TargetMode="External" /><Relationship Id="rId67" Type="http://schemas.openxmlformats.org/officeDocument/2006/relationships/hyperlink" Target="https://podminky.urs.cz/item/CS_URS_2025_01/771591241" TargetMode="External" /><Relationship Id="rId68" Type="http://schemas.openxmlformats.org/officeDocument/2006/relationships/hyperlink" Target="https://podminky.urs.cz/item/CS_URS_2025_01/771591242" TargetMode="External" /><Relationship Id="rId69" Type="http://schemas.openxmlformats.org/officeDocument/2006/relationships/hyperlink" Target="https://podminky.urs.cz/item/CS_URS_2025_01/771591251" TargetMode="External" /><Relationship Id="rId70" Type="http://schemas.openxmlformats.org/officeDocument/2006/relationships/hyperlink" Target="https://podminky.urs.cz/item/CS_URS_2025_01/771591264" TargetMode="External" /><Relationship Id="rId71" Type="http://schemas.openxmlformats.org/officeDocument/2006/relationships/hyperlink" Target="https://podminky.urs.cz/item/CS_URS_2025_01/771592011" TargetMode="External" /><Relationship Id="rId72" Type="http://schemas.openxmlformats.org/officeDocument/2006/relationships/hyperlink" Target="https://podminky.urs.cz/item/CS_URS_2025_01/998771121" TargetMode="External" /><Relationship Id="rId73" Type="http://schemas.openxmlformats.org/officeDocument/2006/relationships/hyperlink" Target="https://podminky.urs.cz/item/CS_URS_2025_01/775111311" TargetMode="External" /><Relationship Id="rId74" Type="http://schemas.openxmlformats.org/officeDocument/2006/relationships/hyperlink" Target="https://podminky.urs.cz/item/CS_URS_2025_01/775413401" TargetMode="External" /><Relationship Id="rId75" Type="http://schemas.openxmlformats.org/officeDocument/2006/relationships/hyperlink" Target="https://podminky.urs.cz/item/CS_URS_2025_01/775429121" TargetMode="External" /><Relationship Id="rId76" Type="http://schemas.openxmlformats.org/officeDocument/2006/relationships/hyperlink" Target="https://podminky.urs.cz/item/CS_URS_2025_01/775541161" TargetMode="External" /><Relationship Id="rId77" Type="http://schemas.openxmlformats.org/officeDocument/2006/relationships/hyperlink" Target="https://podminky.urs.cz/item/CS_URS_2025_01/775591191" TargetMode="External" /><Relationship Id="rId78" Type="http://schemas.openxmlformats.org/officeDocument/2006/relationships/hyperlink" Target="https://podminky.urs.cz/item/CS_URS_2025_01/775599110" TargetMode="External" /><Relationship Id="rId79" Type="http://schemas.openxmlformats.org/officeDocument/2006/relationships/hyperlink" Target="https://podminky.urs.cz/item/CS_URS_2025_01/998775121" TargetMode="External" /><Relationship Id="rId80" Type="http://schemas.openxmlformats.org/officeDocument/2006/relationships/hyperlink" Target="https://podminky.urs.cz/item/CS_URS_2025_01/776111111" TargetMode="External" /><Relationship Id="rId81" Type="http://schemas.openxmlformats.org/officeDocument/2006/relationships/hyperlink" Target="https://podminky.urs.cz/item/CS_URS_2025_01/776111311" TargetMode="External" /><Relationship Id="rId82" Type="http://schemas.openxmlformats.org/officeDocument/2006/relationships/hyperlink" Target="https://podminky.urs.cz/item/CS_URS_2025_01/776121321" TargetMode="External" /><Relationship Id="rId83" Type="http://schemas.openxmlformats.org/officeDocument/2006/relationships/hyperlink" Target="https://podminky.urs.cz/item/CS_URS_2025_01/776231111" TargetMode="External" /><Relationship Id="rId84" Type="http://schemas.openxmlformats.org/officeDocument/2006/relationships/hyperlink" Target="https://podminky.urs.cz/item/CS_URS_2025_01/776421111" TargetMode="External" /><Relationship Id="rId85" Type="http://schemas.openxmlformats.org/officeDocument/2006/relationships/hyperlink" Target="https://podminky.urs.cz/item/CS_URS_2025_01/998776311" TargetMode="External" /><Relationship Id="rId86" Type="http://schemas.openxmlformats.org/officeDocument/2006/relationships/hyperlink" Target="https://podminky.urs.cz/item/CS_URS_2025_01/781121011" TargetMode="External" /><Relationship Id="rId87" Type="http://schemas.openxmlformats.org/officeDocument/2006/relationships/hyperlink" Target="https://podminky.urs.cz/item/CS_URS_2025_01/781131112" TargetMode="External" /><Relationship Id="rId88" Type="http://schemas.openxmlformats.org/officeDocument/2006/relationships/hyperlink" Target="https://podminky.urs.cz/item/CS_URS_2025_01/781131232" TargetMode="External" /><Relationship Id="rId89" Type="http://schemas.openxmlformats.org/officeDocument/2006/relationships/hyperlink" Target="https://podminky.urs.cz/item/CS_URS_2025_01/781131251" TargetMode="External" /><Relationship Id="rId90" Type="http://schemas.openxmlformats.org/officeDocument/2006/relationships/hyperlink" Target="https://podminky.urs.cz/item/CS_URS_2025_01/781472219" TargetMode="External" /><Relationship Id="rId91" Type="http://schemas.openxmlformats.org/officeDocument/2006/relationships/hyperlink" Target="https://podminky.urs.cz/item/CS_URS_2025_01/781472221" TargetMode="External" /><Relationship Id="rId92" Type="http://schemas.openxmlformats.org/officeDocument/2006/relationships/hyperlink" Target="https://podminky.urs.cz/item/CS_URS_2025_01/781492311" TargetMode="External" /><Relationship Id="rId93" Type="http://schemas.openxmlformats.org/officeDocument/2006/relationships/hyperlink" Target="https://podminky.urs.cz/item/CS_URS_2025_01/781495115" TargetMode="External" /><Relationship Id="rId94" Type="http://schemas.openxmlformats.org/officeDocument/2006/relationships/hyperlink" Target="https://podminky.urs.cz/item/CS_URS_2025_01/781495141" TargetMode="External" /><Relationship Id="rId95" Type="http://schemas.openxmlformats.org/officeDocument/2006/relationships/hyperlink" Target="https://podminky.urs.cz/item/CS_URS_2025_01/781495142" TargetMode="External" /><Relationship Id="rId96" Type="http://schemas.openxmlformats.org/officeDocument/2006/relationships/hyperlink" Target="https://podminky.urs.cz/item/CS_URS_2025_01/781495211" TargetMode="External" /><Relationship Id="rId97" Type="http://schemas.openxmlformats.org/officeDocument/2006/relationships/hyperlink" Target="https://podminky.urs.cz/item/CS_URS_2025_01/998781201" TargetMode="External" /><Relationship Id="rId98" Type="http://schemas.openxmlformats.org/officeDocument/2006/relationships/hyperlink" Target="https://podminky.urs.cz/item/CS_URS_2025_01/783101203" TargetMode="External" /><Relationship Id="rId99" Type="http://schemas.openxmlformats.org/officeDocument/2006/relationships/hyperlink" Target="https://podminky.urs.cz/item/CS_URS_2025_01/783122111" TargetMode="External" /><Relationship Id="rId100" Type="http://schemas.openxmlformats.org/officeDocument/2006/relationships/hyperlink" Target="https://podminky.urs.cz/item/CS_URS_2025_01/783124101" TargetMode="External" /><Relationship Id="rId101" Type="http://schemas.openxmlformats.org/officeDocument/2006/relationships/hyperlink" Target="https://podminky.urs.cz/item/CS_URS_2025_01/783128101" TargetMode="External" /><Relationship Id="rId102" Type="http://schemas.openxmlformats.org/officeDocument/2006/relationships/hyperlink" Target="https://podminky.urs.cz/item/CS_URS_2025_01/783128201" TargetMode="External" /><Relationship Id="rId103" Type="http://schemas.openxmlformats.org/officeDocument/2006/relationships/hyperlink" Target="https://podminky.urs.cz/item/CS_URS_2025_01/783162201" TargetMode="External" /><Relationship Id="rId104" Type="http://schemas.openxmlformats.org/officeDocument/2006/relationships/hyperlink" Target="https://podminky.urs.cz/item/CS_URS_2025_01/783315101" TargetMode="External" /><Relationship Id="rId105" Type="http://schemas.openxmlformats.org/officeDocument/2006/relationships/hyperlink" Target="https://podminky.urs.cz/item/CS_URS_2025_01/783317101" TargetMode="External" /><Relationship Id="rId106" Type="http://schemas.openxmlformats.org/officeDocument/2006/relationships/hyperlink" Target="https://podminky.urs.cz/item/CS_URS_2025_01/784111011" TargetMode="External" /><Relationship Id="rId107" Type="http://schemas.openxmlformats.org/officeDocument/2006/relationships/hyperlink" Target="https://podminky.urs.cz/item/CS_URS_2025_01/784121001" TargetMode="External" /><Relationship Id="rId108" Type="http://schemas.openxmlformats.org/officeDocument/2006/relationships/hyperlink" Target="https://podminky.urs.cz/item/CS_URS_2025_01/784121011" TargetMode="External" /><Relationship Id="rId109" Type="http://schemas.openxmlformats.org/officeDocument/2006/relationships/hyperlink" Target="https://podminky.urs.cz/item/CS_URS_2025_01/784171101" TargetMode="External" /><Relationship Id="rId110" Type="http://schemas.openxmlformats.org/officeDocument/2006/relationships/hyperlink" Target="https://podminky.urs.cz/item/CS_URS_2025_01/784181101" TargetMode="External" /><Relationship Id="rId111" Type="http://schemas.openxmlformats.org/officeDocument/2006/relationships/hyperlink" Target="https://podminky.urs.cz/item/CS_URS_2025_01/784211111" TargetMode="External" /><Relationship Id="rId11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2170801" TargetMode="External" /><Relationship Id="rId2" Type="http://schemas.openxmlformats.org/officeDocument/2006/relationships/hyperlink" Target="https://podminky.urs.cz/item/CS_URS_2025_01/722170942" TargetMode="External" /><Relationship Id="rId3" Type="http://schemas.openxmlformats.org/officeDocument/2006/relationships/hyperlink" Target="https://podminky.urs.cz/item/CS_URS_2025_01/722171912" TargetMode="External" /><Relationship Id="rId4" Type="http://schemas.openxmlformats.org/officeDocument/2006/relationships/hyperlink" Target="https://podminky.urs.cz/item/CS_URS_2025_01/722171932" TargetMode="External" /><Relationship Id="rId5" Type="http://schemas.openxmlformats.org/officeDocument/2006/relationships/hyperlink" Target="https://podminky.urs.cz/item/CS_URS_2025_01/722174003" TargetMode="External" /><Relationship Id="rId6" Type="http://schemas.openxmlformats.org/officeDocument/2006/relationships/hyperlink" Target="https://podminky.urs.cz/item/CS_URS_2025_01/722190401" TargetMode="External" /><Relationship Id="rId7" Type="http://schemas.openxmlformats.org/officeDocument/2006/relationships/hyperlink" Target="https://podminky.urs.cz/item/CS_URS_2025_01/722190901" TargetMode="External" /><Relationship Id="rId8" Type="http://schemas.openxmlformats.org/officeDocument/2006/relationships/hyperlink" Target="https://podminky.urs.cz/item/CS_URS_2025_01/722220111" TargetMode="External" /><Relationship Id="rId9" Type="http://schemas.openxmlformats.org/officeDocument/2006/relationships/hyperlink" Target="https://podminky.urs.cz/item/CS_URS_2025_01/722221134" TargetMode="External" /><Relationship Id="rId10" Type="http://schemas.openxmlformats.org/officeDocument/2006/relationships/hyperlink" Target="https://podminky.urs.cz/item/CS_URS_2025_01/722290226" TargetMode="External" /><Relationship Id="rId11" Type="http://schemas.openxmlformats.org/officeDocument/2006/relationships/hyperlink" Target="https://podminky.urs.cz/item/CS_URS_2025_01/725813111" TargetMode="External" /><Relationship Id="rId12" Type="http://schemas.openxmlformats.org/officeDocument/2006/relationships/hyperlink" Target="https://podminky.urs.cz/item/CS_URS_2025_01/998722311" TargetMode="External" /><Relationship Id="rId1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71803" TargetMode="External" /><Relationship Id="rId2" Type="http://schemas.openxmlformats.org/officeDocument/2006/relationships/hyperlink" Target="https://podminky.urs.cz/item/CS_URS_2025_01/721171808" TargetMode="External" /><Relationship Id="rId3" Type="http://schemas.openxmlformats.org/officeDocument/2006/relationships/hyperlink" Target="https://podminky.urs.cz/item/CS_URS_2025_01/721174005" TargetMode="External" /><Relationship Id="rId4" Type="http://schemas.openxmlformats.org/officeDocument/2006/relationships/hyperlink" Target="https://podminky.urs.cz/item/CS_URS_2025_01/721174043" TargetMode="External" /><Relationship Id="rId5" Type="http://schemas.openxmlformats.org/officeDocument/2006/relationships/hyperlink" Target="https://podminky.urs.cz/item/CS_URS_2025_01/721174044" TargetMode="External" /><Relationship Id="rId6" Type="http://schemas.openxmlformats.org/officeDocument/2006/relationships/hyperlink" Target="https://podminky.urs.cz/item/CS_URS_2025_01/721194105" TargetMode="External" /><Relationship Id="rId7" Type="http://schemas.openxmlformats.org/officeDocument/2006/relationships/hyperlink" Target="https://podminky.urs.cz/item/CS_URS_2025_01/721194107" TargetMode="External" /><Relationship Id="rId8" Type="http://schemas.openxmlformats.org/officeDocument/2006/relationships/hyperlink" Target="https://podminky.urs.cz/item/CS_URS_2025_01/721194109" TargetMode="External" /><Relationship Id="rId9" Type="http://schemas.openxmlformats.org/officeDocument/2006/relationships/hyperlink" Target="https://podminky.urs.cz/item/CS_URS_2025_01/721220801" TargetMode="External" /><Relationship Id="rId10" Type="http://schemas.openxmlformats.org/officeDocument/2006/relationships/hyperlink" Target="https://podminky.urs.cz/item/CS_URS_2025_01/721226511" TargetMode="External" /><Relationship Id="rId11" Type="http://schemas.openxmlformats.org/officeDocument/2006/relationships/hyperlink" Target="https://podminky.urs.cz/item/CS_URS_2025_01/721229111" TargetMode="External" /><Relationship Id="rId12" Type="http://schemas.openxmlformats.org/officeDocument/2006/relationships/hyperlink" Target="https://podminky.urs.cz/item/CS_URS_2025_01/721290111" TargetMode="External" /><Relationship Id="rId13" Type="http://schemas.openxmlformats.org/officeDocument/2006/relationships/hyperlink" Target="https://podminky.urs.cz/item/CS_URS_2025_01/998721311" TargetMode="External" /><Relationship Id="rId1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5110811" TargetMode="External" /><Relationship Id="rId2" Type="http://schemas.openxmlformats.org/officeDocument/2006/relationships/hyperlink" Target="https://podminky.urs.cz/item/CS_URS_2025_01/725119122" TargetMode="External" /><Relationship Id="rId3" Type="http://schemas.openxmlformats.org/officeDocument/2006/relationships/hyperlink" Target="https://podminky.urs.cz/item/CS_URS_2025_01/725119131" TargetMode="External" /><Relationship Id="rId4" Type="http://schemas.openxmlformats.org/officeDocument/2006/relationships/hyperlink" Target="https://podminky.urs.cz/item/CS_URS_2025_01/725219102" TargetMode="External" /><Relationship Id="rId5" Type="http://schemas.openxmlformats.org/officeDocument/2006/relationships/hyperlink" Target="https://podminky.urs.cz/item/CS_URS_2025_01/725220842" TargetMode="External" /><Relationship Id="rId6" Type="http://schemas.openxmlformats.org/officeDocument/2006/relationships/hyperlink" Target="https://podminky.urs.cz/item/CS_URS_2025_01/725229103" TargetMode="External" /><Relationship Id="rId7" Type="http://schemas.openxmlformats.org/officeDocument/2006/relationships/hyperlink" Target="https://podminky.urs.cz/item/CS_URS_2025_01/725310823" TargetMode="External" /><Relationship Id="rId8" Type="http://schemas.openxmlformats.org/officeDocument/2006/relationships/hyperlink" Target="https://podminky.urs.cz/item/CS_URS_2025_01/725522121" TargetMode="External" /><Relationship Id="rId9" Type="http://schemas.openxmlformats.org/officeDocument/2006/relationships/hyperlink" Target="https://podminky.urs.cz/item/CS_URS_2025_01/725820802" TargetMode="External" /><Relationship Id="rId10" Type="http://schemas.openxmlformats.org/officeDocument/2006/relationships/hyperlink" Target="https://podminky.urs.cz/item/CS_URS_2025_01/725829111" TargetMode="External" /><Relationship Id="rId11" Type="http://schemas.openxmlformats.org/officeDocument/2006/relationships/hyperlink" Target="https://podminky.urs.cz/item/CS_URS_2025_01/725829131" TargetMode="External" /><Relationship Id="rId12" Type="http://schemas.openxmlformats.org/officeDocument/2006/relationships/hyperlink" Target="https://podminky.urs.cz/item/CS_URS_2025_01/725840850" TargetMode="External" /><Relationship Id="rId13" Type="http://schemas.openxmlformats.org/officeDocument/2006/relationships/hyperlink" Target="https://podminky.urs.cz/item/CS_URS_2025_01/725841312" TargetMode="External" /><Relationship Id="rId14" Type="http://schemas.openxmlformats.org/officeDocument/2006/relationships/hyperlink" Target="https://podminky.urs.cz/item/CS_URS_2025_01/725850800" TargetMode="External" /><Relationship Id="rId15" Type="http://schemas.openxmlformats.org/officeDocument/2006/relationships/hyperlink" Target="https://podminky.urs.cz/item/CS_URS_2025_01/725859102" TargetMode="External" /><Relationship Id="rId16" Type="http://schemas.openxmlformats.org/officeDocument/2006/relationships/hyperlink" Target="https://podminky.urs.cz/item/CS_URS_2025_01/725860811" TargetMode="External" /><Relationship Id="rId17" Type="http://schemas.openxmlformats.org/officeDocument/2006/relationships/hyperlink" Target="https://podminky.urs.cz/item/CS_URS_2025_01/725869101" TargetMode="External" /><Relationship Id="rId18" Type="http://schemas.openxmlformats.org/officeDocument/2006/relationships/hyperlink" Target="https://podminky.urs.cz/item/CS_URS_2025_01/725869203" TargetMode="External" /><Relationship Id="rId19" Type="http://schemas.openxmlformats.org/officeDocument/2006/relationships/hyperlink" Target="https://podminky.urs.cz/item/CS_URS_2025_01/725980122" TargetMode="External" /><Relationship Id="rId20" Type="http://schemas.openxmlformats.org/officeDocument/2006/relationships/hyperlink" Target="https://podminky.urs.cz/item/CS_URS_2025_01/998725311" TargetMode="External" /><Relationship Id="rId2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122012" TargetMode="External" /><Relationship Id="rId2" Type="http://schemas.openxmlformats.org/officeDocument/2006/relationships/hyperlink" Target="https://podminky.urs.cz/item/CS_URS_2025_01/751322011" TargetMode="External" /><Relationship Id="rId3" Type="http://schemas.openxmlformats.org/officeDocument/2006/relationships/hyperlink" Target="https://podminky.urs.cz/item/CS_URS_2025_01/751377011" TargetMode="External" /><Relationship Id="rId4" Type="http://schemas.openxmlformats.org/officeDocument/2006/relationships/hyperlink" Target="https://podminky.urs.cz/item/CS_URS_2025_01/751511121" TargetMode="External" /><Relationship Id="rId5" Type="http://schemas.openxmlformats.org/officeDocument/2006/relationships/hyperlink" Target="https://podminky.urs.cz/item/CS_URS_2025_01/998751311" TargetMode="External" /><Relationship Id="rId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31311115" TargetMode="External" /><Relationship Id="rId2" Type="http://schemas.openxmlformats.org/officeDocument/2006/relationships/hyperlink" Target="https://podminky.urs.cz/item/CS_URS_2025_01/631319011" TargetMode="External" /><Relationship Id="rId3" Type="http://schemas.openxmlformats.org/officeDocument/2006/relationships/hyperlink" Target="https://podminky.urs.cz/item/CS_URS_2025_01/631319171" TargetMode="External" /><Relationship Id="rId4" Type="http://schemas.openxmlformats.org/officeDocument/2006/relationships/hyperlink" Target="https://podminky.urs.cz/item/CS_URS_2025_01/631362021" TargetMode="External" /><Relationship Id="rId5" Type="http://schemas.openxmlformats.org/officeDocument/2006/relationships/hyperlink" Target="https://podminky.urs.cz/item/CS_URS_2025_01/632451234" TargetMode="External" /><Relationship Id="rId6" Type="http://schemas.openxmlformats.org/officeDocument/2006/relationships/hyperlink" Target="https://podminky.urs.cz/item/CS_URS_2025_01/632481213" TargetMode="External" /><Relationship Id="rId7" Type="http://schemas.openxmlformats.org/officeDocument/2006/relationships/hyperlink" Target="https://podminky.urs.cz/item/CS_URS_2025_01/634112123" TargetMode="External" /><Relationship Id="rId8" Type="http://schemas.openxmlformats.org/officeDocument/2006/relationships/hyperlink" Target="https://podminky.urs.cz/item/CS_URS_2025_01/952902021" TargetMode="External" /><Relationship Id="rId9" Type="http://schemas.openxmlformats.org/officeDocument/2006/relationships/hyperlink" Target="https://podminky.urs.cz/item/CS_URS_2025_01/952902031" TargetMode="External" /><Relationship Id="rId10" Type="http://schemas.openxmlformats.org/officeDocument/2006/relationships/hyperlink" Target="https://podminky.urs.cz/item/CS_URS_2025_01/952902221" TargetMode="External" /><Relationship Id="rId11" Type="http://schemas.openxmlformats.org/officeDocument/2006/relationships/hyperlink" Target="https://podminky.urs.cz/item/CS_URS_2025_01/952902611" TargetMode="External" /><Relationship Id="rId12" Type="http://schemas.openxmlformats.org/officeDocument/2006/relationships/hyperlink" Target="https://podminky.urs.cz/item/CS_URS_2025_01/964061321" TargetMode="External" /><Relationship Id="rId13" Type="http://schemas.openxmlformats.org/officeDocument/2006/relationships/hyperlink" Target="https://podminky.urs.cz/item/CS_URS_2025_01/965042131" TargetMode="External" /><Relationship Id="rId14" Type="http://schemas.openxmlformats.org/officeDocument/2006/relationships/hyperlink" Target="https://podminky.urs.cz/item/CS_URS_2025_01/965081213" TargetMode="External" /><Relationship Id="rId15" Type="http://schemas.openxmlformats.org/officeDocument/2006/relationships/hyperlink" Target="https://podminky.urs.cz/item/CS_URS_2025_01/965083131" TargetMode="External" /><Relationship Id="rId16" Type="http://schemas.openxmlformats.org/officeDocument/2006/relationships/hyperlink" Target="https://podminky.urs.cz/item/CS_URS_2025_01/973031325" TargetMode="External" /><Relationship Id="rId17" Type="http://schemas.openxmlformats.org/officeDocument/2006/relationships/hyperlink" Target="https://podminky.urs.cz/item/CS_URS_2025_01/998018001" TargetMode="External" /><Relationship Id="rId18" Type="http://schemas.openxmlformats.org/officeDocument/2006/relationships/hyperlink" Target="https://podminky.urs.cz/item/CS_URS_2025_01/997006012" TargetMode="External" /><Relationship Id="rId19" Type="http://schemas.openxmlformats.org/officeDocument/2006/relationships/hyperlink" Target="https://podminky.urs.cz/item/CS_URS_2025_01/997013211" TargetMode="External" /><Relationship Id="rId20" Type="http://schemas.openxmlformats.org/officeDocument/2006/relationships/hyperlink" Target="https://podminky.urs.cz/item/CS_URS_2025_01/997013311" TargetMode="External" /><Relationship Id="rId21" Type="http://schemas.openxmlformats.org/officeDocument/2006/relationships/hyperlink" Target="https://podminky.urs.cz/item/CS_URS_2025_01/997013321" TargetMode="External" /><Relationship Id="rId22" Type="http://schemas.openxmlformats.org/officeDocument/2006/relationships/hyperlink" Target="https://podminky.urs.cz/item/CS_URS_2025_01/997013509" TargetMode="External" /><Relationship Id="rId23" Type="http://schemas.openxmlformats.org/officeDocument/2006/relationships/hyperlink" Target="https://podminky.urs.cz/item/CS_URS_2025_01/997013811" TargetMode="External" /><Relationship Id="rId24" Type="http://schemas.openxmlformats.org/officeDocument/2006/relationships/hyperlink" Target="https://podminky.urs.cz/item/CS_URS_2025_01/997013869" TargetMode="External" /><Relationship Id="rId25" Type="http://schemas.openxmlformats.org/officeDocument/2006/relationships/hyperlink" Target="https://podminky.urs.cz/item/CS_URS_2025_01/711111001" TargetMode="External" /><Relationship Id="rId26" Type="http://schemas.openxmlformats.org/officeDocument/2006/relationships/hyperlink" Target="https://podminky.urs.cz/item/CS_URS_2025_01/711132111" TargetMode="External" /><Relationship Id="rId27" Type="http://schemas.openxmlformats.org/officeDocument/2006/relationships/hyperlink" Target="https://podminky.urs.cz/item/CS_URS_2025_01/998711121" TargetMode="External" /><Relationship Id="rId28" Type="http://schemas.openxmlformats.org/officeDocument/2006/relationships/hyperlink" Target="https://podminky.urs.cz/item/CS_URS_2025_01/713121111" TargetMode="External" /><Relationship Id="rId29" Type="http://schemas.openxmlformats.org/officeDocument/2006/relationships/hyperlink" Target="https://podminky.urs.cz/item/CS_URS_2025_01/713121122" TargetMode="External" /><Relationship Id="rId30" Type="http://schemas.openxmlformats.org/officeDocument/2006/relationships/hyperlink" Target="https://podminky.urs.cz/item/CS_URS_2025_01/713131241" TargetMode="External" /><Relationship Id="rId31" Type="http://schemas.openxmlformats.org/officeDocument/2006/relationships/hyperlink" Target="https://podminky.urs.cz/item/CS_URS_2025_01/998713121" TargetMode="External" /><Relationship Id="rId32" Type="http://schemas.openxmlformats.org/officeDocument/2006/relationships/hyperlink" Target="https://podminky.urs.cz/item/CS_URS_2025_01/762083111" TargetMode="External" /><Relationship Id="rId33" Type="http://schemas.openxmlformats.org/officeDocument/2006/relationships/hyperlink" Target="https://podminky.urs.cz/item/CS_URS_2025_01/762511276" TargetMode="External" /><Relationship Id="rId34" Type="http://schemas.openxmlformats.org/officeDocument/2006/relationships/hyperlink" Target="https://podminky.urs.cz/item/CS_URS_2025_01/762511282" TargetMode="External" /><Relationship Id="rId35" Type="http://schemas.openxmlformats.org/officeDocument/2006/relationships/hyperlink" Target="https://podminky.urs.cz/item/CS_URS_2025_01/762814811" TargetMode="External" /><Relationship Id="rId36" Type="http://schemas.openxmlformats.org/officeDocument/2006/relationships/hyperlink" Target="https://podminky.urs.cz/item/CS_URS_2025_01/762822810" TargetMode="External" /><Relationship Id="rId37" Type="http://schemas.openxmlformats.org/officeDocument/2006/relationships/hyperlink" Target="https://podminky.urs.cz/item/CS_URS_2025_01/762822820" TargetMode="External" /><Relationship Id="rId38" Type="http://schemas.openxmlformats.org/officeDocument/2006/relationships/hyperlink" Target="https://podminky.urs.cz/item/CS_URS_2025_01/998762121" TargetMode="External" /><Relationship Id="rId39" Type="http://schemas.openxmlformats.org/officeDocument/2006/relationships/hyperlink" Target="https://podminky.urs.cz/item/CS_URS_2025_01/998763120" TargetMode="External" /><Relationship Id="rId40" Type="http://schemas.openxmlformats.org/officeDocument/2006/relationships/hyperlink" Target="https://podminky.urs.cz/item/CS_URS_2025_01/775511830" TargetMode="External" /><Relationship Id="rId41" Type="http://schemas.openxmlformats.org/officeDocument/2006/relationships/hyperlink" Target="https://podminky.urs.cz/item/CS_URS_2025_01/775521800" TargetMode="External" /><Relationship Id="rId42" Type="http://schemas.openxmlformats.org/officeDocument/2006/relationships/hyperlink" Target="https://podminky.urs.cz/item/CS_URS_2025_01/775541821" TargetMode="External" /><Relationship Id="rId43" Type="http://schemas.openxmlformats.org/officeDocument/2006/relationships/hyperlink" Target="https://podminky.urs.cz/item/CS_URS_2025_01/783203110" TargetMode="External" /><Relationship Id="rId44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31303000" TargetMode="External" /><Relationship Id="rId3" Type="http://schemas.openxmlformats.org/officeDocument/2006/relationships/hyperlink" Target="https://podminky.urs.cz/item/CS_URS_2025_01/034303000" TargetMode="External" /><Relationship Id="rId4" Type="http://schemas.openxmlformats.org/officeDocument/2006/relationships/hyperlink" Target="https://podminky.urs.cz/item/CS_URS_2025_01/045002000" TargetMode="External" /><Relationship Id="rId5" Type="http://schemas.openxmlformats.org/officeDocument/2006/relationships/hyperlink" Target="https://podminky.urs.cz/item/CS_URS_2025_01/065002000" TargetMode="External" /><Relationship Id="rId6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2025/02/13c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bytu Seifertova č.p. 105, Bílina - bytová jednotka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Bílina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27. 10. 2025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Bílina, Břežánská 50/4, 418 01 Bílina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ROUND(AG55+AG62+AG64,2)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ROUND(AS55+AS62+AS64,2)</f>
        <v>0</v>
      </c>
      <c r="AT54" s="108">
        <f>ROUND(SUM(AV54:AW54),2)</f>
        <v>0</v>
      </c>
      <c r="AU54" s="109">
        <f>ROUND(AU55+AU62+AU64,5)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ROUND(AZ55+AZ62+AZ64,2)</f>
        <v>0</v>
      </c>
      <c r="BA54" s="108">
        <f>ROUND(BA55+BA62+BA64,2)</f>
        <v>0</v>
      </c>
      <c r="BB54" s="108">
        <f>ROUND(BB55+BB62+BB64,2)</f>
        <v>0</v>
      </c>
      <c r="BC54" s="108">
        <f>ROUND(BC55+BC62+BC64,2)</f>
        <v>0</v>
      </c>
      <c r="BD54" s="110">
        <f>ROUND(BD55+BD62+BD64,2)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7"/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ROUND(SUM(AG56:AG61),2)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79</v>
      </c>
      <c r="AR55" s="120"/>
      <c r="AS55" s="121">
        <f>ROUND(SUM(AS56:AS61),2)</f>
        <v>0</v>
      </c>
      <c r="AT55" s="122">
        <f>ROUND(SUM(AV55:AW55),2)</f>
        <v>0</v>
      </c>
      <c r="AU55" s="123">
        <f>ROUND(SUM(AU56:AU61),5)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ROUND(SUM(AZ56:AZ61),2)</f>
        <v>0</v>
      </c>
      <c r="BA55" s="122">
        <f>ROUND(SUM(BA56:BA61),2)</f>
        <v>0</v>
      </c>
      <c r="BB55" s="122">
        <f>ROUND(SUM(BB56:BB61),2)</f>
        <v>0</v>
      </c>
      <c r="BC55" s="122">
        <f>ROUND(SUM(BC56:BC61),2)</f>
        <v>0</v>
      </c>
      <c r="BD55" s="124">
        <f>ROUND(SUM(BD56:BD61),2)</f>
        <v>0</v>
      </c>
      <c r="BE55" s="7"/>
      <c r="BS55" s="125" t="s">
        <v>72</v>
      </c>
      <c r="BT55" s="125" t="s">
        <v>77</v>
      </c>
      <c r="BU55" s="125" t="s">
        <v>74</v>
      </c>
      <c r="BV55" s="125" t="s">
        <v>75</v>
      </c>
      <c r="BW55" s="125" t="s">
        <v>80</v>
      </c>
      <c r="BX55" s="125" t="s">
        <v>5</v>
      </c>
      <c r="CL55" s="125" t="s">
        <v>19</v>
      </c>
      <c r="CM55" s="125" t="s">
        <v>77</v>
      </c>
    </row>
    <row r="56" s="4" customFormat="1" ht="16.5" customHeight="1">
      <c r="A56" s="126" t="s">
        <v>81</v>
      </c>
      <c r="B56" s="65"/>
      <c r="C56" s="127"/>
      <c r="D56" s="127"/>
      <c r="E56" s="128" t="s">
        <v>77</v>
      </c>
      <c r="F56" s="128"/>
      <c r="G56" s="128"/>
      <c r="H56" s="128"/>
      <c r="I56" s="128"/>
      <c r="J56" s="127"/>
      <c r="K56" s="128" t="s">
        <v>82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'1 - Stavební práce'!J32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83</v>
      </c>
      <c r="AR56" s="67"/>
      <c r="AS56" s="131">
        <v>0</v>
      </c>
      <c r="AT56" s="132">
        <f>ROUND(SUM(AV56:AW56),2)</f>
        <v>0</v>
      </c>
      <c r="AU56" s="133">
        <f>'1 - Stavební práce'!P107</f>
        <v>0</v>
      </c>
      <c r="AV56" s="132">
        <f>'1 - Stavební práce'!J35</f>
        <v>0</v>
      </c>
      <c r="AW56" s="132">
        <f>'1 - Stavební práce'!J36</f>
        <v>0</v>
      </c>
      <c r="AX56" s="132">
        <f>'1 - Stavební práce'!J37</f>
        <v>0</v>
      </c>
      <c r="AY56" s="132">
        <f>'1 - Stavební práce'!J38</f>
        <v>0</v>
      </c>
      <c r="AZ56" s="132">
        <f>'1 - Stavební práce'!F35</f>
        <v>0</v>
      </c>
      <c r="BA56" s="132">
        <f>'1 - Stavební práce'!F36</f>
        <v>0</v>
      </c>
      <c r="BB56" s="132">
        <f>'1 - Stavební práce'!F37</f>
        <v>0</v>
      </c>
      <c r="BC56" s="132">
        <f>'1 - Stavební práce'!F38</f>
        <v>0</v>
      </c>
      <c r="BD56" s="134">
        <f>'1 - Stavební práce'!F39</f>
        <v>0</v>
      </c>
      <c r="BE56" s="4"/>
      <c r="BT56" s="135" t="s">
        <v>84</v>
      </c>
      <c r="BV56" s="135" t="s">
        <v>75</v>
      </c>
      <c r="BW56" s="135" t="s">
        <v>85</v>
      </c>
      <c r="BX56" s="135" t="s">
        <v>80</v>
      </c>
      <c r="CL56" s="135" t="s">
        <v>19</v>
      </c>
    </row>
    <row r="57" s="4" customFormat="1" ht="16.5" customHeight="1">
      <c r="A57" s="126" t="s">
        <v>81</v>
      </c>
      <c r="B57" s="65"/>
      <c r="C57" s="127"/>
      <c r="D57" s="127"/>
      <c r="E57" s="128" t="s">
        <v>84</v>
      </c>
      <c r="F57" s="128"/>
      <c r="G57" s="128"/>
      <c r="H57" s="128"/>
      <c r="I57" s="128"/>
      <c r="J57" s="127"/>
      <c r="K57" s="128" t="s">
        <v>86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'2 - Zdravotní instalace -...'!J32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83</v>
      </c>
      <c r="AR57" s="67"/>
      <c r="AS57" s="131">
        <v>0</v>
      </c>
      <c r="AT57" s="132">
        <f>ROUND(SUM(AV57:AW57),2)</f>
        <v>0</v>
      </c>
      <c r="AU57" s="133">
        <f>'2 - Zdravotní instalace -...'!P87</f>
        <v>0</v>
      </c>
      <c r="AV57" s="132">
        <f>'2 - Zdravotní instalace -...'!J35</f>
        <v>0</v>
      </c>
      <c r="AW57" s="132">
        <f>'2 - Zdravotní instalace -...'!J36</f>
        <v>0</v>
      </c>
      <c r="AX57" s="132">
        <f>'2 - Zdravotní instalace -...'!J37</f>
        <v>0</v>
      </c>
      <c r="AY57" s="132">
        <f>'2 - Zdravotní instalace -...'!J38</f>
        <v>0</v>
      </c>
      <c r="AZ57" s="132">
        <f>'2 - Zdravotní instalace -...'!F35</f>
        <v>0</v>
      </c>
      <c r="BA57" s="132">
        <f>'2 - Zdravotní instalace -...'!F36</f>
        <v>0</v>
      </c>
      <c r="BB57" s="132">
        <f>'2 - Zdravotní instalace -...'!F37</f>
        <v>0</v>
      </c>
      <c r="BC57" s="132">
        <f>'2 - Zdravotní instalace -...'!F38</f>
        <v>0</v>
      </c>
      <c r="BD57" s="134">
        <f>'2 - Zdravotní instalace -...'!F39</f>
        <v>0</v>
      </c>
      <c r="BE57" s="4"/>
      <c r="BT57" s="135" t="s">
        <v>84</v>
      </c>
      <c r="BV57" s="135" t="s">
        <v>75</v>
      </c>
      <c r="BW57" s="135" t="s">
        <v>87</v>
      </c>
      <c r="BX57" s="135" t="s">
        <v>80</v>
      </c>
      <c r="CL57" s="135" t="s">
        <v>19</v>
      </c>
    </row>
    <row r="58" s="4" customFormat="1" ht="16.5" customHeight="1">
      <c r="A58" s="126" t="s">
        <v>81</v>
      </c>
      <c r="B58" s="65"/>
      <c r="C58" s="127"/>
      <c r="D58" s="127"/>
      <c r="E58" s="128" t="s">
        <v>88</v>
      </c>
      <c r="F58" s="128"/>
      <c r="G58" s="128"/>
      <c r="H58" s="128"/>
      <c r="I58" s="128"/>
      <c r="J58" s="127"/>
      <c r="K58" s="128" t="s">
        <v>89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'3 - Zdravotní instalace -...'!J32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83</v>
      </c>
      <c r="AR58" s="67"/>
      <c r="AS58" s="131">
        <v>0</v>
      </c>
      <c r="AT58" s="132">
        <f>ROUND(SUM(AV58:AW58),2)</f>
        <v>0</v>
      </c>
      <c r="AU58" s="133">
        <f>'3 - Zdravotní instalace -...'!P87</f>
        <v>0</v>
      </c>
      <c r="AV58" s="132">
        <f>'3 - Zdravotní instalace -...'!J35</f>
        <v>0</v>
      </c>
      <c r="AW58" s="132">
        <f>'3 - Zdravotní instalace -...'!J36</f>
        <v>0</v>
      </c>
      <c r="AX58" s="132">
        <f>'3 - Zdravotní instalace -...'!J37</f>
        <v>0</v>
      </c>
      <c r="AY58" s="132">
        <f>'3 - Zdravotní instalace -...'!J38</f>
        <v>0</v>
      </c>
      <c r="AZ58" s="132">
        <f>'3 - Zdravotní instalace -...'!F35</f>
        <v>0</v>
      </c>
      <c r="BA58" s="132">
        <f>'3 - Zdravotní instalace -...'!F36</f>
        <v>0</v>
      </c>
      <c r="BB58" s="132">
        <f>'3 - Zdravotní instalace -...'!F37</f>
        <v>0</v>
      </c>
      <c r="BC58" s="132">
        <f>'3 - Zdravotní instalace -...'!F38</f>
        <v>0</v>
      </c>
      <c r="BD58" s="134">
        <f>'3 - Zdravotní instalace -...'!F39</f>
        <v>0</v>
      </c>
      <c r="BE58" s="4"/>
      <c r="BT58" s="135" t="s">
        <v>84</v>
      </c>
      <c r="BV58" s="135" t="s">
        <v>75</v>
      </c>
      <c r="BW58" s="135" t="s">
        <v>90</v>
      </c>
      <c r="BX58" s="135" t="s">
        <v>80</v>
      </c>
      <c r="CL58" s="135" t="s">
        <v>19</v>
      </c>
    </row>
    <row r="59" s="4" customFormat="1" ht="16.5" customHeight="1">
      <c r="A59" s="126" t="s">
        <v>81</v>
      </c>
      <c r="B59" s="65"/>
      <c r="C59" s="127"/>
      <c r="D59" s="127"/>
      <c r="E59" s="128" t="s">
        <v>91</v>
      </c>
      <c r="F59" s="128"/>
      <c r="G59" s="128"/>
      <c r="H59" s="128"/>
      <c r="I59" s="128"/>
      <c r="J59" s="127"/>
      <c r="K59" s="128" t="s">
        <v>92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'4 - Zdravotní instalace -...'!J32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83</v>
      </c>
      <c r="AR59" s="67"/>
      <c r="AS59" s="131">
        <v>0</v>
      </c>
      <c r="AT59" s="132">
        <f>ROUND(SUM(AV59:AW59),2)</f>
        <v>0</v>
      </c>
      <c r="AU59" s="133">
        <f>'4 - Zdravotní instalace -...'!P87</f>
        <v>0</v>
      </c>
      <c r="AV59" s="132">
        <f>'4 - Zdravotní instalace -...'!J35</f>
        <v>0</v>
      </c>
      <c r="AW59" s="132">
        <f>'4 - Zdravotní instalace -...'!J36</f>
        <v>0</v>
      </c>
      <c r="AX59" s="132">
        <f>'4 - Zdravotní instalace -...'!J37</f>
        <v>0</v>
      </c>
      <c r="AY59" s="132">
        <f>'4 - Zdravotní instalace -...'!J38</f>
        <v>0</v>
      </c>
      <c r="AZ59" s="132">
        <f>'4 - Zdravotní instalace -...'!F35</f>
        <v>0</v>
      </c>
      <c r="BA59" s="132">
        <f>'4 - Zdravotní instalace -...'!F36</f>
        <v>0</v>
      </c>
      <c r="BB59" s="132">
        <f>'4 - Zdravotní instalace -...'!F37</f>
        <v>0</v>
      </c>
      <c r="BC59" s="132">
        <f>'4 - Zdravotní instalace -...'!F38</f>
        <v>0</v>
      </c>
      <c r="BD59" s="134">
        <f>'4 - Zdravotní instalace -...'!F39</f>
        <v>0</v>
      </c>
      <c r="BE59" s="4"/>
      <c r="BT59" s="135" t="s">
        <v>84</v>
      </c>
      <c r="BV59" s="135" t="s">
        <v>75</v>
      </c>
      <c r="BW59" s="135" t="s">
        <v>93</v>
      </c>
      <c r="BX59" s="135" t="s">
        <v>80</v>
      </c>
      <c r="CL59" s="135" t="s">
        <v>19</v>
      </c>
    </row>
    <row r="60" s="4" customFormat="1" ht="16.5" customHeight="1">
      <c r="A60" s="126" t="s">
        <v>81</v>
      </c>
      <c r="B60" s="65"/>
      <c r="C60" s="127"/>
      <c r="D60" s="127"/>
      <c r="E60" s="128" t="s">
        <v>94</v>
      </c>
      <c r="F60" s="128"/>
      <c r="G60" s="128"/>
      <c r="H60" s="128"/>
      <c r="I60" s="128"/>
      <c r="J60" s="127"/>
      <c r="K60" s="128" t="s">
        <v>95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'5 - Elektroinstalace'!J32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83</v>
      </c>
      <c r="AR60" s="67"/>
      <c r="AS60" s="131">
        <v>0</v>
      </c>
      <c r="AT60" s="132">
        <f>ROUND(SUM(AV60:AW60),2)</f>
        <v>0</v>
      </c>
      <c r="AU60" s="133">
        <f>'5 - Elektroinstalace'!P87</f>
        <v>0</v>
      </c>
      <c r="AV60" s="132">
        <f>'5 - Elektroinstalace'!J35</f>
        <v>0</v>
      </c>
      <c r="AW60" s="132">
        <f>'5 - Elektroinstalace'!J36</f>
        <v>0</v>
      </c>
      <c r="AX60" s="132">
        <f>'5 - Elektroinstalace'!J37</f>
        <v>0</v>
      </c>
      <c r="AY60" s="132">
        <f>'5 - Elektroinstalace'!J38</f>
        <v>0</v>
      </c>
      <c r="AZ60" s="132">
        <f>'5 - Elektroinstalace'!F35</f>
        <v>0</v>
      </c>
      <c r="BA60" s="132">
        <f>'5 - Elektroinstalace'!F36</f>
        <v>0</v>
      </c>
      <c r="BB60" s="132">
        <f>'5 - Elektroinstalace'!F37</f>
        <v>0</v>
      </c>
      <c r="BC60" s="132">
        <f>'5 - Elektroinstalace'!F38</f>
        <v>0</v>
      </c>
      <c r="BD60" s="134">
        <f>'5 - Elektroinstalace'!F39</f>
        <v>0</v>
      </c>
      <c r="BE60" s="4"/>
      <c r="BT60" s="135" t="s">
        <v>84</v>
      </c>
      <c r="BV60" s="135" t="s">
        <v>75</v>
      </c>
      <c r="BW60" s="135" t="s">
        <v>96</v>
      </c>
      <c r="BX60" s="135" t="s">
        <v>80</v>
      </c>
      <c r="CL60" s="135" t="s">
        <v>19</v>
      </c>
    </row>
    <row r="61" s="4" customFormat="1" ht="16.5" customHeight="1">
      <c r="A61" s="126" t="s">
        <v>81</v>
      </c>
      <c r="B61" s="65"/>
      <c r="C61" s="127"/>
      <c r="D61" s="127"/>
      <c r="E61" s="128" t="s">
        <v>97</v>
      </c>
      <c r="F61" s="128"/>
      <c r="G61" s="128"/>
      <c r="H61" s="128"/>
      <c r="I61" s="128"/>
      <c r="J61" s="127"/>
      <c r="K61" s="128" t="s">
        <v>98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'6 - Vzduchotechnika'!J32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83</v>
      </c>
      <c r="AR61" s="67"/>
      <c r="AS61" s="131">
        <v>0</v>
      </c>
      <c r="AT61" s="132">
        <f>ROUND(SUM(AV61:AW61),2)</f>
        <v>0</v>
      </c>
      <c r="AU61" s="133">
        <f>'6 - Vzduchotechnika'!P87</f>
        <v>0</v>
      </c>
      <c r="AV61" s="132">
        <f>'6 - Vzduchotechnika'!J35</f>
        <v>0</v>
      </c>
      <c r="AW61" s="132">
        <f>'6 - Vzduchotechnika'!J36</f>
        <v>0</v>
      </c>
      <c r="AX61" s="132">
        <f>'6 - Vzduchotechnika'!J37</f>
        <v>0</v>
      </c>
      <c r="AY61" s="132">
        <f>'6 - Vzduchotechnika'!J38</f>
        <v>0</v>
      </c>
      <c r="AZ61" s="132">
        <f>'6 - Vzduchotechnika'!F35</f>
        <v>0</v>
      </c>
      <c r="BA61" s="132">
        <f>'6 - Vzduchotechnika'!F36</f>
        <v>0</v>
      </c>
      <c r="BB61" s="132">
        <f>'6 - Vzduchotechnika'!F37</f>
        <v>0</v>
      </c>
      <c r="BC61" s="132">
        <f>'6 - Vzduchotechnika'!F38</f>
        <v>0</v>
      </c>
      <c r="BD61" s="134">
        <f>'6 - Vzduchotechnika'!F39</f>
        <v>0</v>
      </c>
      <c r="BE61" s="4"/>
      <c r="BT61" s="135" t="s">
        <v>84</v>
      </c>
      <c r="BV61" s="135" t="s">
        <v>75</v>
      </c>
      <c r="BW61" s="135" t="s">
        <v>99</v>
      </c>
      <c r="BX61" s="135" t="s">
        <v>80</v>
      </c>
      <c r="CL61" s="135" t="s">
        <v>19</v>
      </c>
    </row>
    <row r="62" s="7" customFormat="1" ht="16.5" customHeight="1">
      <c r="A62" s="7"/>
      <c r="B62" s="113"/>
      <c r="C62" s="114"/>
      <c r="D62" s="115" t="s">
        <v>84</v>
      </c>
      <c r="E62" s="115"/>
      <c r="F62" s="115"/>
      <c r="G62" s="115"/>
      <c r="H62" s="115"/>
      <c r="I62" s="116"/>
      <c r="J62" s="115" t="s">
        <v>100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ROUND(AG63,2)</f>
        <v>0</v>
      </c>
      <c r="AH62" s="116"/>
      <c r="AI62" s="116"/>
      <c r="AJ62" s="116"/>
      <c r="AK62" s="116"/>
      <c r="AL62" s="116"/>
      <c r="AM62" s="116"/>
      <c r="AN62" s="118">
        <f>SUM(AG62,AT62)</f>
        <v>0</v>
      </c>
      <c r="AO62" s="116"/>
      <c r="AP62" s="116"/>
      <c r="AQ62" s="119" t="s">
        <v>79</v>
      </c>
      <c r="AR62" s="120"/>
      <c r="AS62" s="121">
        <f>ROUND(AS63,2)</f>
        <v>0</v>
      </c>
      <c r="AT62" s="122">
        <f>ROUND(SUM(AV62:AW62),2)</f>
        <v>0</v>
      </c>
      <c r="AU62" s="123">
        <f>ROUND(AU63,5)</f>
        <v>0</v>
      </c>
      <c r="AV62" s="122">
        <f>ROUND(AZ62*L29,2)</f>
        <v>0</v>
      </c>
      <c r="AW62" s="122">
        <f>ROUND(BA62*L30,2)</f>
        <v>0</v>
      </c>
      <c r="AX62" s="122">
        <f>ROUND(BB62*L29,2)</f>
        <v>0</v>
      </c>
      <c r="AY62" s="122">
        <f>ROUND(BC62*L30,2)</f>
        <v>0</v>
      </c>
      <c r="AZ62" s="122">
        <f>ROUND(AZ63,2)</f>
        <v>0</v>
      </c>
      <c r="BA62" s="122">
        <f>ROUND(BA63,2)</f>
        <v>0</v>
      </c>
      <c r="BB62" s="122">
        <f>ROUND(BB63,2)</f>
        <v>0</v>
      </c>
      <c r="BC62" s="122">
        <f>ROUND(BC63,2)</f>
        <v>0</v>
      </c>
      <c r="BD62" s="124">
        <f>ROUND(BD63,2)</f>
        <v>0</v>
      </c>
      <c r="BE62" s="7"/>
      <c r="BS62" s="125" t="s">
        <v>72</v>
      </c>
      <c r="BT62" s="125" t="s">
        <v>77</v>
      </c>
      <c r="BU62" s="125" t="s">
        <v>74</v>
      </c>
      <c r="BV62" s="125" t="s">
        <v>75</v>
      </c>
      <c r="BW62" s="125" t="s">
        <v>101</v>
      </c>
      <c r="BX62" s="125" t="s">
        <v>5</v>
      </c>
      <c r="CL62" s="125" t="s">
        <v>19</v>
      </c>
      <c r="CM62" s="125" t="s">
        <v>77</v>
      </c>
    </row>
    <row r="63" s="4" customFormat="1" ht="23.25" customHeight="1">
      <c r="A63" s="126" t="s">
        <v>81</v>
      </c>
      <c r="B63" s="65"/>
      <c r="C63" s="127"/>
      <c r="D63" s="127"/>
      <c r="E63" s="128" t="s">
        <v>77</v>
      </c>
      <c r="F63" s="128"/>
      <c r="G63" s="128"/>
      <c r="H63" s="128"/>
      <c r="I63" s="128"/>
      <c r="J63" s="127"/>
      <c r="K63" s="128" t="s">
        <v>102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'1 - Oprava a sanace podla...'!J32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83</v>
      </c>
      <c r="AR63" s="67"/>
      <c r="AS63" s="131">
        <v>0</v>
      </c>
      <c r="AT63" s="132">
        <f>ROUND(SUM(AV63:AW63),2)</f>
        <v>0</v>
      </c>
      <c r="AU63" s="133">
        <f>'1 - Oprava a sanace podla...'!P103</f>
        <v>0</v>
      </c>
      <c r="AV63" s="132">
        <f>'1 - Oprava a sanace podla...'!J35</f>
        <v>0</v>
      </c>
      <c r="AW63" s="132">
        <f>'1 - Oprava a sanace podla...'!J36</f>
        <v>0</v>
      </c>
      <c r="AX63" s="132">
        <f>'1 - Oprava a sanace podla...'!J37</f>
        <v>0</v>
      </c>
      <c r="AY63" s="132">
        <f>'1 - Oprava a sanace podla...'!J38</f>
        <v>0</v>
      </c>
      <c r="AZ63" s="132">
        <f>'1 - Oprava a sanace podla...'!F35</f>
        <v>0</v>
      </c>
      <c r="BA63" s="132">
        <f>'1 - Oprava a sanace podla...'!F36</f>
        <v>0</v>
      </c>
      <c r="BB63" s="132">
        <f>'1 - Oprava a sanace podla...'!F37</f>
        <v>0</v>
      </c>
      <c r="BC63" s="132">
        <f>'1 - Oprava a sanace podla...'!F38</f>
        <v>0</v>
      </c>
      <c r="BD63" s="134">
        <f>'1 - Oprava a sanace podla...'!F39</f>
        <v>0</v>
      </c>
      <c r="BE63" s="4"/>
      <c r="BT63" s="135" t="s">
        <v>84</v>
      </c>
      <c r="BV63" s="135" t="s">
        <v>75</v>
      </c>
      <c r="BW63" s="135" t="s">
        <v>103</v>
      </c>
      <c r="BX63" s="135" t="s">
        <v>101</v>
      </c>
      <c r="CL63" s="135" t="s">
        <v>19</v>
      </c>
    </row>
    <row r="64" s="7" customFormat="1" ht="16.5" customHeight="1">
      <c r="A64" s="126" t="s">
        <v>81</v>
      </c>
      <c r="B64" s="113"/>
      <c r="C64" s="114"/>
      <c r="D64" s="115" t="s">
        <v>88</v>
      </c>
      <c r="E64" s="115"/>
      <c r="F64" s="115"/>
      <c r="G64" s="115"/>
      <c r="H64" s="115"/>
      <c r="I64" s="116"/>
      <c r="J64" s="115" t="s">
        <v>104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8">
        <f>'3 - VRN'!J30</f>
        <v>0</v>
      </c>
      <c r="AH64" s="116"/>
      <c r="AI64" s="116"/>
      <c r="AJ64" s="116"/>
      <c r="AK64" s="116"/>
      <c r="AL64" s="116"/>
      <c r="AM64" s="116"/>
      <c r="AN64" s="118">
        <f>SUM(AG64,AT64)</f>
        <v>0</v>
      </c>
      <c r="AO64" s="116"/>
      <c r="AP64" s="116"/>
      <c r="AQ64" s="119" t="s">
        <v>79</v>
      </c>
      <c r="AR64" s="120"/>
      <c r="AS64" s="136">
        <v>0</v>
      </c>
      <c r="AT64" s="137">
        <f>ROUND(SUM(AV64:AW64),2)</f>
        <v>0</v>
      </c>
      <c r="AU64" s="138">
        <f>'3 - VRN'!P83</f>
        <v>0</v>
      </c>
      <c r="AV64" s="137">
        <f>'3 - VRN'!J33</f>
        <v>0</v>
      </c>
      <c r="AW64" s="137">
        <f>'3 - VRN'!J34</f>
        <v>0</v>
      </c>
      <c r="AX64" s="137">
        <f>'3 - VRN'!J35</f>
        <v>0</v>
      </c>
      <c r="AY64" s="137">
        <f>'3 - VRN'!J36</f>
        <v>0</v>
      </c>
      <c r="AZ64" s="137">
        <f>'3 - VRN'!F33</f>
        <v>0</v>
      </c>
      <c r="BA64" s="137">
        <f>'3 - VRN'!F34</f>
        <v>0</v>
      </c>
      <c r="BB64" s="137">
        <f>'3 - VRN'!F35</f>
        <v>0</v>
      </c>
      <c r="BC64" s="137">
        <f>'3 - VRN'!F36</f>
        <v>0</v>
      </c>
      <c r="BD64" s="139">
        <f>'3 - VRN'!F37</f>
        <v>0</v>
      </c>
      <c r="BE64" s="7"/>
      <c r="BT64" s="125" t="s">
        <v>77</v>
      </c>
      <c r="BV64" s="125" t="s">
        <v>75</v>
      </c>
      <c r="BW64" s="125" t="s">
        <v>105</v>
      </c>
      <c r="BX64" s="125" t="s">
        <v>5</v>
      </c>
      <c r="CL64" s="125" t="s">
        <v>19</v>
      </c>
      <c r="CM64" s="125" t="s">
        <v>77</v>
      </c>
    </row>
    <row r="65" s="2" customFormat="1" ht="30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6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46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</sheetData>
  <sheetProtection sheet="1" formatColumns="0" formatRows="0" objects="1" scenarios="1" spinCount="100000" saltValue="Ea7gXjy6qRmlP0g/lcjTO/sPrLOMNzJidoE3HJKT3vo9t559PRb7WQGERz/+nZCJFVXQHQ3Ws7XDvFBU0mhHjQ==" hashValue="w0Kjp2UoW+PXUwAKi4HPrT3P9nD0MgWdEsl53xnshkh3/2+ErcoFXswBpRRv5ifXz+vB4/Fw7tsGkN4VGy0N5A==" algorithmName="SHA-512" password="CC35"/>
  <mergeCells count="78">
    <mergeCell ref="C52:G52"/>
    <mergeCell ref="D64:H64"/>
    <mergeCell ref="D62:H62"/>
    <mergeCell ref="D55:H55"/>
    <mergeCell ref="E59:I59"/>
    <mergeCell ref="E60:I60"/>
    <mergeCell ref="E56:I56"/>
    <mergeCell ref="E61:I61"/>
    <mergeCell ref="E58:I58"/>
    <mergeCell ref="E57:I57"/>
    <mergeCell ref="E63:I63"/>
    <mergeCell ref="I52:AF52"/>
    <mergeCell ref="J55:AF55"/>
    <mergeCell ref="J64:AF64"/>
    <mergeCell ref="J62:AF62"/>
    <mergeCell ref="K57:AF57"/>
    <mergeCell ref="K58:AF58"/>
    <mergeCell ref="K63:AF63"/>
    <mergeCell ref="K60:AF60"/>
    <mergeCell ref="K56:AF56"/>
    <mergeCell ref="K59:AF59"/>
    <mergeCell ref="K61:AF61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60:AM60"/>
    <mergeCell ref="AG62:AM62"/>
    <mergeCell ref="AG63:AM63"/>
    <mergeCell ref="AG59:AM59"/>
    <mergeCell ref="AG61:AM61"/>
    <mergeCell ref="AG64:AM64"/>
    <mergeCell ref="AG58:AM58"/>
    <mergeCell ref="AG52:AM52"/>
    <mergeCell ref="AG55:AM55"/>
    <mergeCell ref="AG56:AM56"/>
    <mergeCell ref="AG57:AM57"/>
    <mergeCell ref="AM47:AN47"/>
    <mergeCell ref="AM49:AP49"/>
    <mergeCell ref="AM50:AP50"/>
    <mergeCell ref="AN56:AP56"/>
    <mergeCell ref="AN64:AP64"/>
    <mergeCell ref="AN63:AP63"/>
    <mergeCell ref="AN57:AP57"/>
    <mergeCell ref="AN52:AP52"/>
    <mergeCell ref="AN59:AP59"/>
    <mergeCell ref="AN60:AP60"/>
    <mergeCell ref="AN55:AP55"/>
    <mergeCell ref="AN61:AP61"/>
    <mergeCell ref="AN62:AP62"/>
    <mergeCell ref="AN58:AP58"/>
    <mergeCell ref="AS49:AT51"/>
    <mergeCell ref="AN54:AP54"/>
  </mergeCells>
  <hyperlinks>
    <hyperlink ref="A56" location="'1 - Stavební práce'!C2" display="/"/>
    <hyperlink ref="A57" location="'2 - Zdravotní instalace -...'!C2" display="/"/>
    <hyperlink ref="A58" location="'3 - Zdravotní instalace -...'!C2" display="/"/>
    <hyperlink ref="A59" location="'4 - Zdravotní instalace -...'!C2" display="/"/>
    <hyperlink ref="A60" location="'5 - Elektroinstalace'!C2" display="/"/>
    <hyperlink ref="A61" location="'6 - Vzduchotechnika'!C2" display="/"/>
    <hyperlink ref="A63" location="'1 - Oprava a sanace podla...'!C2" display="/"/>
    <hyperlink ref="A64" location="'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1"/>
      <c r="C3" s="142"/>
      <c r="D3" s="142"/>
      <c r="E3" s="142"/>
      <c r="F3" s="142"/>
      <c r="G3" s="142"/>
      <c r="H3" s="22"/>
    </row>
    <row r="4" s="1" customFormat="1" ht="24.96" customHeight="1">
      <c r="B4" s="22"/>
      <c r="C4" s="143" t="s">
        <v>1883</v>
      </c>
      <c r="H4" s="22"/>
    </row>
    <row r="5" s="1" customFormat="1" ht="12" customHeight="1">
      <c r="B5" s="22"/>
      <c r="C5" s="286" t="s">
        <v>13</v>
      </c>
      <c r="D5" s="152" t="s">
        <v>14</v>
      </c>
      <c r="E5" s="1"/>
      <c r="F5" s="1"/>
      <c r="H5" s="22"/>
    </row>
    <row r="6" s="1" customFormat="1" ht="36.96" customHeight="1">
      <c r="B6" s="22"/>
      <c r="C6" s="287" t="s">
        <v>16</v>
      </c>
      <c r="D6" s="288" t="s">
        <v>17</v>
      </c>
      <c r="E6" s="1"/>
      <c r="F6" s="1"/>
      <c r="H6" s="22"/>
    </row>
    <row r="7" s="1" customFormat="1" ht="16.5" customHeight="1">
      <c r="B7" s="22"/>
      <c r="C7" s="145" t="s">
        <v>23</v>
      </c>
      <c r="D7" s="149" t="str">
        <f>'Rekapitulace stavby'!AN8</f>
        <v>27. 10. 2025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9"/>
      <c r="B9" s="289"/>
      <c r="C9" s="290" t="s">
        <v>54</v>
      </c>
      <c r="D9" s="291" t="s">
        <v>55</v>
      </c>
      <c r="E9" s="291" t="s">
        <v>232</v>
      </c>
      <c r="F9" s="292" t="s">
        <v>1884</v>
      </c>
      <c r="G9" s="189"/>
      <c r="H9" s="289"/>
    </row>
    <row r="10" s="2" customFormat="1" ht="26.4" customHeight="1">
      <c r="A10" s="40"/>
      <c r="B10" s="46"/>
      <c r="C10" s="293" t="s">
        <v>77</v>
      </c>
      <c r="D10" s="293" t="s">
        <v>78</v>
      </c>
      <c r="E10" s="40"/>
      <c r="F10" s="40"/>
      <c r="G10" s="40"/>
      <c r="H10" s="46"/>
    </row>
    <row r="11" s="2" customFormat="1" ht="16.8" customHeight="1">
      <c r="A11" s="40"/>
      <c r="B11" s="46"/>
      <c r="C11" s="294" t="s">
        <v>106</v>
      </c>
      <c r="D11" s="295" t="s">
        <v>1885</v>
      </c>
      <c r="E11" s="296" t="s">
        <v>108</v>
      </c>
      <c r="F11" s="297">
        <v>4.758</v>
      </c>
      <c r="G11" s="40"/>
      <c r="H11" s="46"/>
    </row>
    <row r="12" s="2" customFormat="1" ht="16.8" customHeight="1">
      <c r="A12" s="40"/>
      <c r="B12" s="46"/>
      <c r="C12" s="298" t="s">
        <v>19</v>
      </c>
      <c r="D12" s="298" t="s">
        <v>1886</v>
      </c>
      <c r="E12" s="19" t="s">
        <v>19</v>
      </c>
      <c r="F12" s="299">
        <v>0</v>
      </c>
      <c r="G12" s="40"/>
      <c r="H12" s="46"/>
    </row>
    <row r="13" s="2" customFormat="1" ht="16.8" customHeight="1">
      <c r="A13" s="40"/>
      <c r="B13" s="46"/>
      <c r="C13" s="298" t="s">
        <v>19</v>
      </c>
      <c r="D13" s="298" t="s">
        <v>1887</v>
      </c>
      <c r="E13" s="19" t="s">
        <v>19</v>
      </c>
      <c r="F13" s="299">
        <v>4.4180000000000001</v>
      </c>
      <c r="G13" s="40"/>
      <c r="H13" s="46"/>
    </row>
    <row r="14" s="2" customFormat="1" ht="16.8" customHeight="1">
      <c r="A14" s="40"/>
      <c r="B14" s="46"/>
      <c r="C14" s="298" t="s">
        <v>19</v>
      </c>
      <c r="D14" s="298" t="s">
        <v>1888</v>
      </c>
      <c r="E14" s="19" t="s">
        <v>19</v>
      </c>
      <c r="F14" s="299">
        <v>0.34000000000000002</v>
      </c>
      <c r="G14" s="40"/>
      <c r="H14" s="46"/>
    </row>
    <row r="15" s="2" customFormat="1" ht="16.8" customHeight="1">
      <c r="A15" s="40"/>
      <c r="B15" s="46"/>
      <c r="C15" s="298" t="s">
        <v>19</v>
      </c>
      <c r="D15" s="298" t="s">
        <v>262</v>
      </c>
      <c r="E15" s="19" t="s">
        <v>19</v>
      </c>
      <c r="F15" s="299">
        <v>4.758</v>
      </c>
      <c r="G15" s="40"/>
      <c r="H15" s="46"/>
    </row>
    <row r="16" s="2" customFormat="1" ht="16.8" customHeight="1">
      <c r="A16" s="40"/>
      <c r="B16" s="46"/>
      <c r="C16" s="294" t="s">
        <v>110</v>
      </c>
      <c r="D16" s="295" t="s">
        <v>111</v>
      </c>
      <c r="E16" s="296" t="s">
        <v>108</v>
      </c>
      <c r="F16" s="297">
        <v>3.2010000000000001</v>
      </c>
      <c r="G16" s="40"/>
      <c r="H16" s="46"/>
    </row>
    <row r="17" s="2" customFormat="1" ht="16.8" customHeight="1">
      <c r="A17" s="40"/>
      <c r="B17" s="46"/>
      <c r="C17" s="298" t="s">
        <v>19</v>
      </c>
      <c r="D17" s="298" t="s">
        <v>1516</v>
      </c>
      <c r="E17" s="19" t="s">
        <v>19</v>
      </c>
      <c r="F17" s="299">
        <v>4.391</v>
      </c>
      <c r="G17" s="40"/>
      <c r="H17" s="46"/>
    </row>
    <row r="18" s="2" customFormat="1" ht="16.8" customHeight="1">
      <c r="A18" s="40"/>
      <c r="B18" s="46"/>
      <c r="C18" s="298" t="s">
        <v>19</v>
      </c>
      <c r="D18" s="298" t="s">
        <v>1889</v>
      </c>
      <c r="E18" s="19" t="s">
        <v>19</v>
      </c>
      <c r="F18" s="299">
        <v>0</v>
      </c>
      <c r="G18" s="40"/>
      <c r="H18" s="46"/>
    </row>
    <row r="19" s="2" customFormat="1" ht="16.8" customHeight="1">
      <c r="A19" s="40"/>
      <c r="B19" s="46"/>
      <c r="C19" s="298" t="s">
        <v>19</v>
      </c>
      <c r="D19" s="298" t="s">
        <v>1890</v>
      </c>
      <c r="E19" s="19" t="s">
        <v>19</v>
      </c>
      <c r="F19" s="299">
        <v>-1.19</v>
      </c>
      <c r="G19" s="40"/>
      <c r="H19" s="46"/>
    </row>
    <row r="20" s="2" customFormat="1" ht="16.8" customHeight="1">
      <c r="A20" s="40"/>
      <c r="B20" s="46"/>
      <c r="C20" s="298" t="s">
        <v>19</v>
      </c>
      <c r="D20" s="298" t="s">
        <v>262</v>
      </c>
      <c r="E20" s="19" t="s">
        <v>19</v>
      </c>
      <c r="F20" s="299">
        <v>3.2010000000000001</v>
      </c>
      <c r="G20" s="40"/>
      <c r="H20" s="46"/>
    </row>
    <row r="21" s="2" customFormat="1" ht="16.8" customHeight="1">
      <c r="A21" s="40"/>
      <c r="B21" s="46"/>
      <c r="C21" s="294" t="s">
        <v>114</v>
      </c>
      <c r="D21" s="295" t="s">
        <v>115</v>
      </c>
      <c r="E21" s="296" t="s">
        <v>108</v>
      </c>
      <c r="F21" s="297">
        <v>10.94</v>
      </c>
      <c r="G21" s="40"/>
      <c r="H21" s="46"/>
    </row>
    <row r="22" s="2" customFormat="1" ht="16.8" customHeight="1">
      <c r="A22" s="40"/>
      <c r="B22" s="46"/>
      <c r="C22" s="298" t="s">
        <v>19</v>
      </c>
      <c r="D22" s="298" t="s">
        <v>1891</v>
      </c>
      <c r="E22" s="19" t="s">
        <v>19</v>
      </c>
      <c r="F22" s="299">
        <v>4.9199999999999999</v>
      </c>
      <c r="G22" s="40"/>
      <c r="H22" s="46"/>
    </row>
    <row r="23" s="2" customFormat="1" ht="16.8" customHeight="1">
      <c r="A23" s="40"/>
      <c r="B23" s="46"/>
      <c r="C23" s="298" t="s">
        <v>19</v>
      </c>
      <c r="D23" s="298" t="s">
        <v>1892</v>
      </c>
      <c r="E23" s="19" t="s">
        <v>19</v>
      </c>
      <c r="F23" s="299">
        <v>6.0199999999999996</v>
      </c>
      <c r="G23" s="40"/>
      <c r="H23" s="46"/>
    </row>
    <row r="24" s="2" customFormat="1" ht="16.8" customHeight="1">
      <c r="A24" s="40"/>
      <c r="B24" s="46"/>
      <c r="C24" s="298" t="s">
        <v>19</v>
      </c>
      <c r="D24" s="298" t="s">
        <v>262</v>
      </c>
      <c r="E24" s="19" t="s">
        <v>19</v>
      </c>
      <c r="F24" s="299">
        <v>10.94</v>
      </c>
      <c r="G24" s="40"/>
      <c r="H24" s="46"/>
    </row>
    <row r="25" s="2" customFormat="1" ht="16.8" customHeight="1">
      <c r="A25" s="40"/>
      <c r="B25" s="46"/>
      <c r="C25" s="294" t="s">
        <v>117</v>
      </c>
      <c r="D25" s="295" t="s">
        <v>118</v>
      </c>
      <c r="E25" s="296" t="s">
        <v>108</v>
      </c>
      <c r="F25" s="297">
        <v>18.879999999999999</v>
      </c>
      <c r="G25" s="40"/>
      <c r="H25" s="46"/>
    </row>
    <row r="26" s="2" customFormat="1" ht="16.8" customHeight="1">
      <c r="A26" s="40"/>
      <c r="B26" s="46"/>
      <c r="C26" s="298" t="s">
        <v>19</v>
      </c>
      <c r="D26" s="298" t="s">
        <v>1893</v>
      </c>
      <c r="E26" s="19" t="s">
        <v>19</v>
      </c>
      <c r="F26" s="299">
        <v>23.800000000000001</v>
      </c>
      <c r="G26" s="40"/>
      <c r="H26" s="46"/>
    </row>
    <row r="27" s="2" customFormat="1" ht="16.8" customHeight="1">
      <c r="A27" s="40"/>
      <c r="B27" s="46"/>
      <c r="C27" s="298" t="s">
        <v>19</v>
      </c>
      <c r="D27" s="298" t="s">
        <v>1894</v>
      </c>
      <c r="E27" s="19" t="s">
        <v>19</v>
      </c>
      <c r="F27" s="299">
        <v>0</v>
      </c>
      <c r="G27" s="40"/>
      <c r="H27" s="46"/>
    </row>
    <row r="28" s="2" customFormat="1" ht="16.8" customHeight="1">
      <c r="A28" s="40"/>
      <c r="B28" s="46"/>
      <c r="C28" s="298" t="s">
        <v>19</v>
      </c>
      <c r="D28" s="298" t="s">
        <v>1895</v>
      </c>
      <c r="E28" s="19" t="s">
        <v>19</v>
      </c>
      <c r="F28" s="299">
        <v>-4.9199999999999999</v>
      </c>
      <c r="G28" s="40"/>
      <c r="H28" s="46"/>
    </row>
    <row r="29" s="2" customFormat="1" ht="16.8" customHeight="1">
      <c r="A29" s="40"/>
      <c r="B29" s="46"/>
      <c r="C29" s="298" t="s">
        <v>19</v>
      </c>
      <c r="D29" s="298" t="s">
        <v>262</v>
      </c>
      <c r="E29" s="19" t="s">
        <v>19</v>
      </c>
      <c r="F29" s="299">
        <v>18.879999999999999</v>
      </c>
      <c r="G29" s="40"/>
      <c r="H29" s="46"/>
    </row>
    <row r="30" s="2" customFormat="1" ht="16.8" customHeight="1">
      <c r="A30" s="40"/>
      <c r="B30" s="46"/>
      <c r="C30" s="294" t="s">
        <v>120</v>
      </c>
      <c r="D30" s="295" t="s">
        <v>121</v>
      </c>
      <c r="E30" s="296" t="s">
        <v>108</v>
      </c>
      <c r="F30" s="297">
        <v>2.798</v>
      </c>
      <c r="G30" s="40"/>
      <c r="H30" s="46"/>
    </row>
    <row r="31" s="2" customFormat="1" ht="16.8" customHeight="1">
      <c r="A31" s="40"/>
      <c r="B31" s="46"/>
      <c r="C31" s="298" t="s">
        <v>19</v>
      </c>
      <c r="D31" s="298" t="s">
        <v>123</v>
      </c>
      <c r="E31" s="19" t="s">
        <v>19</v>
      </c>
      <c r="F31" s="299">
        <v>2.798</v>
      </c>
      <c r="G31" s="40"/>
      <c r="H31" s="46"/>
    </row>
    <row r="32" s="2" customFormat="1" ht="16.8" customHeight="1">
      <c r="A32" s="40"/>
      <c r="B32" s="46"/>
      <c r="C32" s="294" t="s">
        <v>123</v>
      </c>
      <c r="D32" s="295" t="s">
        <v>124</v>
      </c>
      <c r="E32" s="296" t="s">
        <v>108</v>
      </c>
      <c r="F32" s="297">
        <v>2.798</v>
      </c>
      <c r="G32" s="40"/>
      <c r="H32" s="46"/>
    </row>
    <row r="33" s="2" customFormat="1" ht="16.8" customHeight="1">
      <c r="A33" s="40"/>
      <c r="B33" s="46"/>
      <c r="C33" s="298" t="s">
        <v>19</v>
      </c>
      <c r="D33" s="298" t="s">
        <v>1896</v>
      </c>
      <c r="E33" s="19" t="s">
        <v>19</v>
      </c>
      <c r="F33" s="299">
        <v>2.573</v>
      </c>
      <c r="G33" s="40"/>
      <c r="H33" s="46"/>
    </row>
    <row r="34" s="2" customFormat="1" ht="16.8" customHeight="1">
      <c r="A34" s="40"/>
      <c r="B34" s="46"/>
      <c r="C34" s="298" t="s">
        <v>19</v>
      </c>
      <c r="D34" s="298" t="s">
        <v>1897</v>
      </c>
      <c r="E34" s="19" t="s">
        <v>19</v>
      </c>
      <c r="F34" s="299">
        <v>0.12</v>
      </c>
      <c r="G34" s="40"/>
      <c r="H34" s="46"/>
    </row>
    <row r="35" s="2" customFormat="1" ht="16.8" customHeight="1">
      <c r="A35" s="40"/>
      <c r="B35" s="46"/>
      <c r="C35" s="298" t="s">
        <v>19</v>
      </c>
      <c r="D35" s="298" t="s">
        <v>1898</v>
      </c>
      <c r="E35" s="19" t="s">
        <v>19</v>
      </c>
      <c r="F35" s="299">
        <v>0.105</v>
      </c>
      <c r="G35" s="40"/>
      <c r="H35" s="46"/>
    </row>
    <row r="36" s="2" customFormat="1" ht="16.8" customHeight="1">
      <c r="A36" s="40"/>
      <c r="B36" s="46"/>
      <c r="C36" s="298" t="s">
        <v>19</v>
      </c>
      <c r="D36" s="298" t="s">
        <v>262</v>
      </c>
      <c r="E36" s="19" t="s">
        <v>19</v>
      </c>
      <c r="F36" s="299">
        <v>2.798</v>
      </c>
      <c r="G36" s="40"/>
      <c r="H36" s="46"/>
    </row>
    <row r="37" s="2" customFormat="1" ht="16.8" customHeight="1">
      <c r="A37" s="40"/>
      <c r="B37" s="46"/>
      <c r="C37" s="294" t="s">
        <v>126</v>
      </c>
      <c r="D37" s="295" t="s">
        <v>127</v>
      </c>
      <c r="E37" s="296" t="s">
        <v>108</v>
      </c>
      <c r="F37" s="297">
        <v>4.391</v>
      </c>
      <c r="G37" s="40"/>
      <c r="H37" s="46"/>
    </row>
    <row r="38" s="2" customFormat="1" ht="16.8" customHeight="1">
      <c r="A38" s="40"/>
      <c r="B38" s="46"/>
      <c r="C38" s="298" t="s">
        <v>19</v>
      </c>
      <c r="D38" s="298" t="s">
        <v>1516</v>
      </c>
      <c r="E38" s="19" t="s">
        <v>19</v>
      </c>
      <c r="F38" s="299">
        <v>4.391</v>
      </c>
      <c r="G38" s="40"/>
      <c r="H38" s="46"/>
    </row>
    <row r="39" s="2" customFormat="1" ht="16.8" customHeight="1">
      <c r="A39" s="40"/>
      <c r="B39" s="46"/>
      <c r="C39" s="298" t="s">
        <v>19</v>
      </c>
      <c r="D39" s="298" t="s">
        <v>262</v>
      </c>
      <c r="E39" s="19" t="s">
        <v>19</v>
      </c>
      <c r="F39" s="299">
        <v>4.391</v>
      </c>
      <c r="G39" s="40"/>
      <c r="H39" s="46"/>
    </row>
    <row r="40" s="2" customFormat="1" ht="16.8" customHeight="1">
      <c r="A40" s="40"/>
      <c r="B40" s="46"/>
      <c r="C40" s="294" t="s">
        <v>129</v>
      </c>
      <c r="D40" s="295" t="s">
        <v>130</v>
      </c>
      <c r="E40" s="296" t="s">
        <v>108</v>
      </c>
      <c r="F40" s="297">
        <v>4.4480000000000004</v>
      </c>
      <c r="G40" s="40"/>
      <c r="H40" s="46"/>
    </row>
    <row r="41" s="2" customFormat="1" ht="16.8" customHeight="1">
      <c r="A41" s="40"/>
      <c r="B41" s="46"/>
      <c r="C41" s="298" t="s">
        <v>19</v>
      </c>
      <c r="D41" s="298" t="s">
        <v>1899</v>
      </c>
      <c r="E41" s="19" t="s">
        <v>19</v>
      </c>
      <c r="F41" s="299">
        <v>0</v>
      </c>
      <c r="G41" s="40"/>
      <c r="H41" s="46"/>
    </row>
    <row r="42" s="2" customFormat="1" ht="16.8" customHeight="1">
      <c r="A42" s="40"/>
      <c r="B42" s="46"/>
      <c r="C42" s="298" t="s">
        <v>19</v>
      </c>
      <c r="D42" s="298" t="s">
        <v>1900</v>
      </c>
      <c r="E42" s="19" t="s">
        <v>19</v>
      </c>
      <c r="F42" s="299">
        <v>4.4480000000000004</v>
      </c>
      <c r="G42" s="40"/>
      <c r="H42" s="46"/>
    </row>
    <row r="43" s="2" customFormat="1" ht="16.8" customHeight="1">
      <c r="A43" s="40"/>
      <c r="B43" s="46"/>
      <c r="C43" s="298" t="s">
        <v>19</v>
      </c>
      <c r="D43" s="298" t="s">
        <v>262</v>
      </c>
      <c r="E43" s="19" t="s">
        <v>19</v>
      </c>
      <c r="F43" s="299">
        <v>4.4480000000000004</v>
      </c>
      <c r="G43" s="40"/>
      <c r="H43" s="46"/>
    </row>
    <row r="44" s="2" customFormat="1" ht="16.8" customHeight="1">
      <c r="A44" s="40"/>
      <c r="B44" s="46"/>
      <c r="C44" s="294" t="s">
        <v>133</v>
      </c>
      <c r="D44" s="295" t="s">
        <v>134</v>
      </c>
      <c r="E44" s="296" t="s">
        <v>135</v>
      </c>
      <c r="F44" s="297">
        <v>9.4800000000000004</v>
      </c>
      <c r="G44" s="40"/>
      <c r="H44" s="46"/>
    </row>
    <row r="45" s="2" customFormat="1" ht="16.8" customHeight="1">
      <c r="A45" s="40"/>
      <c r="B45" s="46"/>
      <c r="C45" s="298" t="s">
        <v>19</v>
      </c>
      <c r="D45" s="298" t="s">
        <v>171</v>
      </c>
      <c r="E45" s="19" t="s">
        <v>19</v>
      </c>
      <c r="F45" s="299">
        <v>9.4800000000000004</v>
      </c>
      <c r="G45" s="40"/>
      <c r="H45" s="46"/>
    </row>
    <row r="46" s="2" customFormat="1" ht="16.8" customHeight="1">
      <c r="A46" s="40"/>
      <c r="B46" s="46"/>
      <c r="C46" s="294" t="s">
        <v>138</v>
      </c>
      <c r="D46" s="295" t="s">
        <v>139</v>
      </c>
      <c r="E46" s="296" t="s">
        <v>108</v>
      </c>
      <c r="F46" s="297">
        <v>30.632000000000001</v>
      </c>
      <c r="G46" s="40"/>
      <c r="H46" s="46"/>
    </row>
    <row r="47" s="2" customFormat="1" ht="16.8" customHeight="1">
      <c r="A47" s="40"/>
      <c r="B47" s="46"/>
      <c r="C47" s="298" t="s">
        <v>19</v>
      </c>
      <c r="D47" s="298" t="s">
        <v>1901</v>
      </c>
      <c r="E47" s="19" t="s">
        <v>19</v>
      </c>
      <c r="F47" s="299">
        <v>32.231999999999999</v>
      </c>
      <c r="G47" s="40"/>
      <c r="H47" s="46"/>
    </row>
    <row r="48" s="2" customFormat="1" ht="16.8" customHeight="1">
      <c r="A48" s="40"/>
      <c r="B48" s="46"/>
      <c r="C48" s="298" t="s">
        <v>19</v>
      </c>
      <c r="D48" s="298" t="s">
        <v>1902</v>
      </c>
      <c r="E48" s="19" t="s">
        <v>19</v>
      </c>
      <c r="F48" s="299">
        <v>0</v>
      </c>
      <c r="G48" s="40"/>
      <c r="H48" s="46"/>
    </row>
    <row r="49" s="2" customFormat="1" ht="16.8" customHeight="1">
      <c r="A49" s="40"/>
      <c r="B49" s="46"/>
      <c r="C49" s="298" t="s">
        <v>19</v>
      </c>
      <c r="D49" s="298" t="s">
        <v>1903</v>
      </c>
      <c r="E49" s="19" t="s">
        <v>19</v>
      </c>
      <c r="F49" s="299">
        <v>-1.6000000000000001</v>
      </c>
      <c r="G49" s="40"/>
      <c r="H49" s="46"/>
    </row>
    <row r="50" s="2" customFormat="1" ht="16.8" customHeight="1">
      <c r="A50" s="40"/>
      <c r="B50" s="46"/>
      <c r="C50" s="298" t="s">
        <v>19</v>
      </c>
      <c r="D50" s="298" t="s">
        <v>262</v>
      </c>
      <c r="E50" s="19" t="s">
        <v>19</v>
      </c>
      <c r="F50" s="299">
        <v>30.632000000000001</v>
      </c>
      <c r="G50" s="40"/>
      <c r="H50" s="46"/>
    </row>
    <row r="51" s="2" customFormat="1" ht="16.8" customHeight="1">
      <c r="A51" s="40"/>
      <c r="B51" s="46"/>
      <c r="C51" s="294" t="s">
        <v>141</v>
      </c>
      <c r="D51" s="295" t="s">
        <v>142</v>
      </c>
      <c r="E51" s="296" t="s">
        <v>108</v>
      </c>
      <c r="F51" s="297">
        <v>4.391</v>
      </c>
      <c r="G51" s="40"/>
      <c r="H51" s="46"/>
    </row>
    <row r="52" s="2" customFormat="1" ht="16.8" customHeight="1">
      <c r="A52" s="40"/>
      <c r="B52" s="46"/>
      <c r="C52" s="298" t="s">
        <v>19</v>
      </c>
      <c r="D52" s="298" t="s">
        <v>1516</v>
      </c>
      <c r="E52" s="19" t="s">
        <v>19</v>
      </c>
      <c r="F52" s="299">
        <v>4.391</v>
      </c>
      <c r="G52" s="40"/>
      <c r="H52" s="46"/>
    </row>
    <row r="53" s="2" customFormat="1" ht="16.8" customHeight="1">
      <c r="A53" s="40"/>
      <c r="B53" s="46"/>
      <c r="C53" s="294" t="s">
        <v>1516</v>
      </c>
      <c r="D53" s="295" t="s">
        <v>1517</v>
      </c>
      <c r="E53" s="296" t="s">
        <v>108</v>
      </c>
      <c r="F53" s="297">
        <v>4.391</v>
      </c>
      <c r="G53" s="40"/>
      <c r="H53" s="46"/>
    </row>
    <row r="54" s="2" customFormat="1" ht="16.8" customHeight="1">
      <c r="A54" s="40"/>
      <c r="B54" s="46"/>
      <c r="C54" s="298" t="s">
        <v>19</v>
      </c>
      <c r="D54" s="298" t="s">
        <v>1904</v>
      </c>
      <c r="E54" s="19" t="s">
        <v>19</v>
      </c>
      <c r="F54" s="299">
        <v>4.7249999999999996</v>
      </c>
      <c r="G54" s="40"/>
      <c r="H54" s="46"/>
    </row>
    <row r="55" s="2" customFormat="1" ht="16.8" customHeight="1">
      <c r="A55" s="40"/>
      <c r="B55" s="46"/>
      <c r="C55" s="298" t="s">
        <v>19</v>
      </c>
      <c r="D55" s="298" t="s">
        <v>1905</v>
      </c>
      <c r="E55" s="19" t="s">
        <v>19</v>
      </c>
      <c r="F55" s="299">
        <v>-0.14799999999999999</v>
      </c>
      <c r="G55" s="40"/>
      <c r="H55" s="46"/>
    </row>
    <row r="56" s="2" customFormat="1" ht="16.8" customHeight="1">
      <c r="A56" s="40"/>
      <c r="B56" s="46"/>
      <c r="C56" s="298" t="s">
        <v>19</v>
      </c>
      <c r="D56" s="298" t="s">
        <v>1906</v>
      </c>
      <c r="E56" s="19" t="s">
        <v>19</v>
      </c>
      <c r="F56" s="299">
        <v>-0.186</v>
      </c>
      <c r="G56" s="40"/>
      <c r="H56" s="46"/>
    </row>
    <row r="57" s="2" customFormat="1" ht="16.8" customHeight="1">
      <c r="A57" s="40"/>
      <c r="B57" s="46"/>
      <c r="C57" s="298" t="s">
        <v>19</v>
      </c>
      <c r="D57" s="298" t="s">
        <v>262</v>
      </c>
      <c r="E57" s="19" t="s">
        <v>19</v>
      </c>
      <c r="F57" s="299">
        <v>4.391</v>
      </c>
      <c r="G57" s="40"/>
      <c r="H57" s="46"/>
    </row>
    <row r="58" s="2" customFormat="1" ht="16.8" customHeight="1">
      <c r="A58" s="40"/>
      <c r="B58" s="46"/>
      <c r="C58" s="294" t="s">
        <v>144</v>
      </c>
      <c r="D58" s="295" t="s">
        <v>145</v>
      </c>
      <c r="E58" s="296" t="s">
        <v>108</v>
      </c>
      <c r="F58" s="297">
        <v>54.213999999999999</v>
      </c>
      <c r="G58" s="40"/>
      <c r="H58" s="46"/>
    </row>
    <row r="59" s="2" customFormat="1" ht="16.8" customHeight="1">
      <c r="A59" s="40"/>
      <c r="B59" s="46"/>
      <c r="C59" s="298" t="s">
        <v>19</v>
      </c>
      <c r="D59" s="298" t="s">
        <v>1907</v>
      </c>
      <c r="E59" s="19" t="s">
        <v>19</v>
      </c>
      <c r="F59" s="299">
        <v>0</v>
      </c>
      <c r="G59" s="40"/>
      <c r="H59" s="46"/>
    </row>
    <row r="60" s="2" customFormat="1" ht="16.8" customHeight="1">
      <c r="A60" s="40"/>
      <c r="B60" s="46"/>
      <c r="C60" s="298" t="s">
        <v>19</v>
      </c>
      <c r="D60" s="298" t="s">
        <v>1908</v>
      </c>
      <c r="E60" s="19" t="s">
        <v>19</v>
      </c>
      <c r="F60" s="299">
        <v>57.119999999999997</v>
      </c>
      <c r="G60" s="40"/>
      <c r="H60" s="46"/>
    </row>
    <row r="61" s="2" customFormat="1" ht="16.8" customHeight="1">
      <c r="A61" s="40"/>
      <c r="B61" s="46"/>
      <c r="C61" s="298" t="s">
        <v>19</v>
      </c>
      <c r="D61" s="298" t="s">
        <v>1909</v>
      </c>
      <c r="E61" s="19" t="s">
        <v>19</v>
      </c>
      <c r="F61" s="299">
        <v>1.3600000000000001</v>
      </c>
      <c r="G61" s="40"/>
      <c r="H61" s="46"/>
    </row>
    <row r="62" s="2" customFormat="1" ht="16.8" customHeight="1">
      <c r="A62" s="40"/>
      <c r="B62" s="46"/>
      <c r="C62" s="298" t="s">
        <v>19</v>
      </c>
      <c r="D62" s="298" t="s">
        <v>1910</v>
      </c>
      <c r="E62" s="19" t="s">
        <v>19</v>
      </c>
      <c r="F62" s="299">
        <v>0</v>
      </c>
      <c r="G62" s="40"/>
      <c r="H62" s="46"/>
    </row>
    <row r="63" s="2" customFormat="1" ht="16.8" customHeight="1">
      <c r="A63" s="40"/>
      <c r="B63" s="46"/>
      <c r="C63" s="298" t="s">
        <v>19</v>
      </c>
      <c r="D63" s="298" t="s">
        <v>1911</v>
      </c>
      <c r="E63" s="19" t="s">
        <v>19</v>
      </c>
      <c r="F63" s="299">
        <v>4.0499999999999998</v>
      </c>
      <c r="G63" s="40"/>
      <c r="H63" s="46"/>
    </row>
    <row r="64" s="2" customFormat="1" ht="16.8" customHeight="1">
      <c r="A64" s="40"/>
      <c r="B64" s="46"/>
      <c r="C64" s="298" t="s">
        <v>19</v>
      </c>
      <c r="D64" s="298" t="s">
        <v>1912</v>
      </c>
      <c r="E64" s="19" t="s">
        <v>19</v>
      </c>
      <c r="F64" s="299">
        <v>1.03</v>
      </c>
      <c r="G64" s="40"/>
      <c r="H64" s="46"/>
    </row>
    <row r="65" s="2" customFormat="1" ht="16.8" customHeight="1">
      <c r="A65" s="40"/>
      <c r="B65" s="46"/>
      <c r="C65" s="298" t="s">
        <v>19</v>
      </c>
      <c r="D65" s="298" t="s">
        <v>1913</v>
      </c>
      <c r="E65" s="19" t="s">
        <v>19</v>
      </c>
      <c r="F65" s="299">
        <v>0</v>
      </c>
      <c r="G65" s="40"/>
      <c r="H65" s="46"/>
    </row>
    <row r="66" s="2" customFormat="1" ht="16.8" customHeight="1">
      <c r="A66" s="40"/>
      <c r="B66" s="46"/>
      <c r="C66" s="298" t="s">
        <v>19</v>
      </c>
      <c r="D66" s="298" t="s">
        <v>1903</v>
      </c>
      <c r="E66" s="19" t="s">
        <v>19</v>
      </c>
      <c r="F66" s="299">
        <v>-1.6000000000000001</v>
      </c>
      <c r="G66" s="40"/>
      <c r="H66" s="46"/>
    </row>
    <row r="67" s="2" customFormat="1" ht="16.8" customHeight="1">
      <c r="A67" s="40"/>
      <c r="B67" s="46"/>
      <c r="C67" s="298" t="s">
        <v>19</v>
      </c>
      <c r="D67" s="298" t="s">
        <v>1914</v>
      </c>
      <c r="E67" s="19" t="s">
        <v>19</v>
      </c>
      <c r="F67" s="299">
        <v>-3.456</v>
      </c>
      <c r="G67" s="40"/>
      <c r="H67" s="46"/>
    </row>
    <row r="68" s="2" customFormat="1" ht="16.8" customHeight="1">
      <c r="A68" s="40"/>
      <c r="B68" s="46"/>
      <c r="C68" s="298" t="s">
        <v>19</v>
      </c>
      <c r="D68" s="298" t="s">
        <v>320</v>
      </c>
      <c r="E68" s="19" t="s">
        <v>19</v>
      </c>
      <c r="F68" s="299">
        <v>0</v>
      </c>
      <c r="G68" s="40"/>
      <c r="H68" s="46"/>
    </row>
    <row r="69" s="2" customFormat="1" ht="16.8" customHeight="1">
      <c r="A69" s="40"/>
      <c r="B69" s="46"/>
      <c r="C69" s="298" t="s">
        <v>19</v>
      </c>
      <c r="D69" s="298" t="s">
        <v>1915</v>
      </c>
      <c r="E69" s="19" t="s">
        <v>19</v>
      </c>
      <c r="F69" s="299">
        <v>-4.29</v>
      </c>
      <c r="G69" s="40"/>
      <c r="H69" s="46"/>
    </row>
    <row r="70" s="2" customFormat="1" ht="16.8" customHeight="1">
      <c r="A70" s="40"/>
      <c r="B70" s="46"/>
      <c r="C70" s="298" t="s">
        <v>19</v>
      </c>
      <c r="D70" s="298" t="s">
        <v>262</v>
      </c>
      <c r="E70" s="19" t="s">
        <v>19</v>
      </c>
      <c r="F70" s="299">
        <v>54.213999999999999</v>
      </c>
      <c r="G70" s="40"/>
      <c r="H70" s="46"/>
    </row>
    <row r="71" s="2" customFormat="1" ht="16.8" customHeight="1">
      <c r="A71" s="40"/>
      <c r="B71" s="46"/>
      <c r="C71" s="294" t="s">
        <v>147</v>
      </c>
      <c r="D71" s="295" t="s">
        <v>148</v>
      </c>
      <c r="E71" s="296" t="s">
        <v>108</v>
      </c>
      <c r="F71" s="297">
        <v>18.718</v>
      </c>
      <c r="G71" s="40"/>
      <c r="H71" s="46"/>
    </row>
    <row r="72" s="2" customFormat="1" ht="16.8" customHeight="1">
      <c r="A72" s="40"/>
      <c r="B72" s="46"/>
      <c r="C72" s="298" t="s">
        <v>19</v>
      </c>
      <c r="D72" s="298" t="s">
        <v>1519</v>
      </c>
      <c r="E72" s="19" t="s">
        <v>19</v>
      </c>
      <c r="F72" s="299">
        <v>18.718</v>
      </c>
      <c r="G72" s="40"/>
      <c r="H72" s="46"/>
    </row>
    <row r="73" s="2" customFormat="1" ht="16.8" customHeight="1">
      <c r="A73" s="40"/>
      <c r="B73" s="46"/>
      <c r="C73" s="294" t="s">
        <v>150</v>
      </c>
      <c r="D73" s="295" t="s">
        <v>151</v>
      </c>
      <c r="E73" s="296" t="s">
        <v>108</v>
      </c>
      <c r="F73" s="297">
        <v>18.718</v>
      </c>
      <c r="G73" s="40"/>
      <c r="H73" s="46"/>
    </row>
    <row r="74" s="2" customFormat="1" ht="16.8" customHeight="1">
      <c r="A74" s="40"/>
      <c r="B74" s="46"/>
      <c r="C74" s="298" t="s">
        <v>19</v>
      </c>
      <c r="D74" s="298" t="s">
        <v>1519</v>
      </c>
      <c r="E74" s="19" t="s">
        <v>19</v>
      </c>
      <c r="F74" s="299">
        <v>18.718</v>
      </c>
      <c r="G74" s="40"/>
      <c r="H74" s="46"/>
    </row>
    <row r="75" s="2" customFormat="1" ht="16.8" customHeight="1">
      <c r="A75" s="40"/>
      <c r="B75" s="46"/>
      <c r="C75" s="294" t="s">
        <v>1519</v>
      </c>
      <c r="D75" s="295" t="s">
        <v>1520</v>
      </c>
      <c r="E75" s="296" t="s">
        <v>108</v>
      </c>
      <c r="F75" s="297">
        <v>18.718</v>
      </c>
      <c r="G75" s="40"/>
      <c r="H75" s="46"/>
    </row>
    <row r="76" s="2" customFormat="1" ht="16.8" customHeight="1">
      <c r="A76" s="40"/>
      <c r="B76" s="46"/>
      <c r="C76" s="298" t="s">
        <v>19</v>
      </c>
      <c r="D76" s="298" t="s">
        <v>1916</v>
      </c>
      <c r="E76" s="19" t="s">
        <v>19</v>
      </c>
      <c r="F76" s="299">
        <v>17.629999999999999</v>
      </c>
      <c r="G76" s="40"/>
      <c r="H76" s="46"/>
    </row>
    <row r="77" s="2" customFormat="1" ht="16.8" customHeight="1">
      <c r="A77" s="40"/>
      <c r="B77" s="46"/>
      <c r="C77" s="298" t="s">
        <v>19</v>
      </c>
      <c r="D77" s="298" t="s">
        <v>1917</v>
      </c>
      <c r="E77" s="19" t="s">
        <v>19</v>
      </c>
      <c r="F77" s="299">
        <v>0</v>
      </c>
      <c r="G77" s="40"/>
      <c r="H77" s="46"/>
    </row>
    <row r="78" s="2" customFormat="1" ht="16.8" customHeight="1">
      <c r="A78" s="40"/>
      <c r="B78" s="46"/>
      <c r="C78" s="298" t="s">
        <v>19</v>
      </c>
      <c r="D78" s="298" t="s">
        <v>1918</v>
      </c>
      <c r="E78" s="19" t="s">
        <v>19</v>
      </c>
      <c r="F78" s="299">
        <v>0.75</v>
      </c>
      <c r="G78" s="40"/>
      <c r="H78" s="46"/>
    </row>
    <row r="79" s="2" customFormat="1" ht="16.8" customHeight="1">
      <c r="A79" s="40"/>
      <c r="B79" s="46"/>
      <c r="C79" s="298" t="s">
        <v>19</v>
      </c>
      <c r="D79" s="298" t="s">
        <v>1919</v>
      </c>
      <c r="E79" s="19" t="s">
        <v>19</v>
      </c>
      <c r="F79" s="299">
        <v>0</v>
      </c>
      <c r="G79" s="40"/>
      <c r="H79" s="46"/>
    </row>
    <row r="80" s="2" customFormat="1" ht="16.8" customHeight="1">
      <c r="A80" s="40"/>
      <c r="B80" s="46"/>
      <c r="C80" s="298" t="s">
        <v>19</v>
      </c>
      <c r="D80" s="298" t="s">
        <v>1920</v>
      </c>
      <c r="E80" s="19" t="s">
        <v>19</v>
      </c>
      <c r="F80" s="299">
        <v>-0.10000000000000001</v>
      </c>
      <c r="G80" s="40"/>
      <c r="H80" s="46"/>
    </row>
    <row r="81" s="2" customFormat="1" ht="16.8" customHeight="1">
      <c r="A81" s="40"/>
      <c r="B81" s="46"/>
      <c r="C81" s="298" t="s">
        <v>19</v>
      </c>
      <c r="D81" s="298" t="s">
        <v>1921</v>
      </c>
      <c r="E81" s="19" t="s">
        <v>19</v>
      </c>
      <c r="F81" s="299">
        <v>0</v>
      </c>
      <c r="G81" s="40"/>
      <c r="H81" s="46"/>
    </row>
    <row r="82" s="2" customFormat="1" ht="16.8" customHeight="1">
      <c r="A82" s="40"/>
      <c r="B82" s="46"/>
      <c r="C82" s="298" t="s">
        <v>19</v>
      </c>
      <c r="D82" s="298" t="s">
        <v>1922</v>
      </c>
      <c r="E82" s="19" t="s">
        <v>19</v>
      </c>
      <c r="F82" s="299">
        <v>0.438</v>
      </c>
      <c r="G82" s="40"/>
      <c r="H82" s="46"/>
    </row>
    <row r="83" s="2" customFormat="1" ht="16.8" customHeight="1">
      <c r="A83" s="40"/>
      <c r="B83" s="46"/>
      <c r="C83" s="298" t="s">
        <v>19</v>
      </c>
      <c r="D83" s="298" t="s">
        <v>262</v>
      </c>
      <c r="E83" s="19" t="s">
        <v>19</v>
      </c>
      <c r="F83" s="299">
        <v>18.718</v>
      </c>
      <c r="G83" s="40"/>
      <c r="H83" s="46"/>
    </row>
    <row r="84" s="2" customFormat="1" ht="16.8" customHeight="1">
      <c r="A84" s="40"/>
      <c r="B84" s="46"/>
      <c r="C84" s="294" t="s">
        <v>152</v>
      </c>
      <c r="D84" s="295" t="s">
        <v>153</v>
      </c>
      <c r="E84" s="296" t="s">
        <v>108</v>
      </c>
      <c r="F84" s="297">
        <v>60.639000000000003</v>
      </c>
      <c r="G84" s="40"/>
      <c r="H84" s="46"/>
    </row>
    <row r="85" s="2" customFormat="1" ht="16.8" customHeight="1">
      <c r="A85" s="40"/>
      <c r="B85" s="46"/>
      <c r="C85" s="298" t="s">
        <v>19</v>
      </c>
      <c r="D85" s="298" t="s">
        <v>1923</v>
      </c>
      <c r="E85" s="19" t="s">
        <v>19</v>
      </c>
      <c r="F85" s="299">
        <v>62.899999999999999</v>
      </c>
      <c r="G85" s="40"/>
      <c r="H85" s="46"/>
    </row>
    <row r="86" s="2" customFormat="1" ht="16.8" customHeight="1">
      <c r="A86" s="40"/>
      <c r="B86" s="46"/>
      <c r="C86" s="298" t="s">
        <v>19</v>
      </c>
      <c r="D86" s="298" t="s">
        <v>1924</v>
      </c>
      <c r="E86" s="19" t="s">
        <v>19</v>
      </c>
      <c r="F86" s="299">
        <v>0</v>
      </c>
      <c r="G86" s="40"/>
      <c r="H86" s="46"/>
    </row>
    <row r="87" s="2" customFormat="1" ht="16.8" customHeight="1">
      <c r="A87" s="40"/>
      <c r="B87" s="46"/>
      <c r="C87" s="298" t="s">
        <v>19</v>
      </c>
      <c r="D87" s="298" t="s">
        <v>1925</v>
      </c>
      <c r="E87" s="19" t="s">
        <v>19</v>
      </c>
      <c r="F87" s="299">
        <v>2.04</v>
      </c>
      <c r="G87" s="40"/>
      <c r="H87" s="46"/>
    </row>
    <row r="88" s="2" customFormat="1" ht="16.8" customHeight="1">
      <c r="A88" s="40"/>
      <c r="B88" s="46"/>
      <c r="C88" s="298" t="s">
        <v>19</v>
      </c>
      <c r="D88" s="298" t="s">
        <v>1926</v>
      </c>
      <c r="E88" s="19" t="s">
        <v>19</v>
      </c>
      <c r="F88" s="299">
        <v>1.3</v>
      </c>
      <c r="G88" s="40"/>
      <c r="H88" s="46"/>
    </row>
    <row r="89" s="2" customFormat="1" ht="16.8" customHeight="1">
      <c r="A89" s="40"/>
      <c r="B89" s="46"/>
      <c r="C89" s="298" t="s">
        <v>19</v>
      </c>
      <c r="D89" s="298" t="s">
        <v>1894</v>
      </c>
      <c r="E89" s="19" t="s">
        <v>19</v>
      </c>
      <c r="F89" s="299">
        <v>0</v>
      </c>
      <c r="G89" s="40"/>
      <c r="H89" s="46"/>
    </row>
    <row r="90" s="2" customFormat="1" ht="16.8" customHeight="1">
      <c r="A90" s="40"/>
      <c r="B90" s="46"/>
      <c r="C90" s="298" t="s">
        <v>19</v>
      </c>
      <c r="D90" s="298" t="s">
        <v>1914</v>
      </c>
      <c r="E90" s="19" t="s">
        <v>19</v>
      </c>
      <c r="F90" s="299">
        <v>-3.456</v>
      </c>
      <c r="G90" s="40"/>
      <c r="H90" s="46"/>
    </row>
    <row r="91" s="2" customFormat="1" ht="16.8" customHeight="1">
      <c r="A91" s="40"/>
      <c r="B91" s="46"/>
      <c r="C91" s="298" t="s">
        <v>19</v>
      </c>
      <c r="D91" s="298" t="s">
        <v>1927</v>
      </c>
      <c r="E91" s="19" t="s">
        <v>19</v>
      </c>
      <c r="F91" s="299">
        <v>-2.145</v>
      </c>
      <c r="G91" s="40"/>
      <c r="H91" s="46"/>
    </row>
    <row r="92" s="2" customFormat="1" ht="16.8" customHeight="1">
      <c r="A92" s="40"/>
      <c r="B92" s="46"/>
      <c r="C92" s="298" t="s">
        <v>19</v>
      </c>
      <c r="D92" s="298" t="s">
        <v>262</v>
      </c>
      <c r="E92" s="19" t="s">
        <v>19</v>
      </c>
      <c r="F92" s="299">
        <v>60.639000000000003</v>
      </c>
      <c r="G92" s="40"/>
      <c r="H92" s="46"/>
    </row>
    <row r="93" s="2" customFormat="1" ht="16.8" customHeight="1">
      <c r="A93" s="40"/>
      <c r="B93" s="46"/>
      <c r="C93" s="294" t="s">
        <v>155</v>
      </c>
      <c r="D93" s="295" t="s">
        <v>156</v>
      </c>
      <c r="E93" s="296" t="s">
        <v>108</v>
      </c>
      <c r="F93" s="297">
        <v>21.422000000000001</v>
      </c>
      <c r="G93" s="40"/>
      <c r="H93" s="46"/>
    </row>
    <row r="94" s="2" customFormat="1" ht="16.8" customHeight="1">
      <c r="A94" s="40"/>
      <c r="B94" s="46"/>
      <c r="C94" s="298" t="s">
        <v>19</v>
      </c>
      <c r="D94" s="298" t="s">
        <v>158</v>
      </c>
      <c r="E94" s="19" t="s">
        <v>19</v>
      </c>
      <c r="F94" s="299">
        <v>21.422000000000001</v>
      </c>
      <c r="G94" s="40"/>
      <c r="H94" s="46"/>
    </row>
    <row r="95" s="2" customFormat="1" ht="16.8" customHeight="1">
      <c r="A95" s="40"/>
      <c r="B95" s="46"/>
      <c r="C95" s="298" t="s">
        <v>19</v>
      </c>
      <c r="D95" s="298" t="s">
        <v>262</v>
      </c>
      <c r="E95" s="19" t="s">
        <v>19</v>
      </c>
      <c r="F95" s="299">
        <v>21.422000000000001</v>
      </c>
      <c r="G95" s="40"/>
      <c r="H95" s="46"/>
    </row>
    <row r="96" s="2" customFormat="1" ht="16.8" customHeight="1">
      <c r="A96" s="40"/>
      <c r="B96" s="46"/>
      <c r="C96" s="294" t="s">
        <v>158</v>
      </c>
      <c r="D96" s="295" t="s">
        <v>159</v>
      </c>
      <c r="E96" s="296" t="s">
        <v>108</v>
      </c>
      <c r="F96" s="297">
        <v>21.422000000000001</v>
      </c>
      <c r="G96" s="40"/>
      <c r="H96" s="46"/>
    </row>
    <row r="97" s="2" customFormat="1" ht="16.8" customHeight="1">
      <c r="A97" s="40"/>
      <c r="B97" s="46"/>
      <c r="C97" s="298" t="s">
        <v>19</v>
      </c>
      <c r="D97" s="298" t="s">
        <v>1928</v>
      </c>
      <c r="E97" s="19" t="s">
        <v>19</v>
      </c>
      <c r="F97" s="299">
        <v>21.059999999999999</v>
      </c>
      <c r="G97" s="40"/>
      <c r="H97" s="46"/>
    </row>
    <row r="98" s="2" customFormat="1" ht="16.8" customHeight="1">
      <c r="A98" s="40"/>
      <c r="B98" s="46"/>
      <c r="C98" s="298" t="s">
        <v>19</v>
      </c>
      <c r="D98" s="298" t="s">
        <v>1919</v>
      </c>
      <c r="E98" s="19" t="s">
        <v>19</v>
      </c>
      <c r="F98" s="299">
        <v>0</v>
      </c>
      <c r="G98" s="40"/>
      <c r="H98" s="46"/>
    </row>
    <row r="99" s="2" customFormat="1" ht="16.8" customHeight="1">
      <c r="A99" s="40"/>
      <c r="B99" s="46"/>
      <c r="C99" s="298" t="s">
        <v>19</v>
      </c>
      <c r="D99" s="298" t="s">
        <v>1929</v>
      </c>
      <c r="E99" s="19" t="s">
        <v>19</v>
      </c>
      <c r="F99" s="299">
        <v>-0.26300000000000001</v>
      </c>
      <c r="G99" s="40"/>
      <c r="H99" s="46"/>
    </row>
    <row r="100" s="2" customFormat="1" ht="16.8" customHeight="1">
      <c r="A100" s="40"/>
      <c r="B100" s="46"/>
      <c r="C100" s="298" t="s">
        <v>19</v>
      </c>
      <c r="D100" s="298" t="s">
        <v>1913</v>
      </c>
      <c r="E100" s="19" t="s">
        <v>19</v>
      </c>
      <c r="F100" s="299">
        <v>0</v>
      </c>
      <c r="G100" s="40"/>
      <c r="H100" s="46"/>
    </row>
    <row r="101" s="2" customFormat="1" ht="16.8" customHeight="1">
      <c r="A101" s="40"/>
      <c r="B101" s="46"/>
      <c r="C101" s="298" t="s">
        <v>19</v>
      </c>
      <c r="D101" s="298" t="s">
        <v>1930</v>
      </c>
      <c r="E101" s="19" t="s">
        <v>19</v>
      </c>
      <c r="F101" s="299">
        <v>0.29999999999999999</v>
      </c>
      <c r="G101" s="40"/>
      <c r="H101" s="46"/>
    </row>
    <row r="102" s="2" customFormat="1" ht="16.8" customHeight="1">
      <c r="A102" s="40"/>
      <c r="B102" s="46"/>
      <c r="C102" s="298" t="s">
        <v>19</v>
      </c>
      <c r="D102" s="298" t="s">
        <v>1931</v>
      </c>
      <c r="E102" s="19" t="s">
        <v>19</v>
      </c>
      <c r="F102" s="299">
        <v>0</v>
      </c>
      <c r="G102" s="40"/>
      <c r="H102" s="46"/>
    </row>
    <row r="103" s="2" customFormat="1" ht="16.8" customHeight="1">
      <c r="A103" s="40"/>
      <c r="B103" s="46"/>
      <c r="C103" s="298" t="s">
        <v>19</v>
      </c>
      <c r="D103" s="298" t="s">
        <v>1932</v>
      </c>
      <c r="E103" s="19" t="s">
        <v>19</v>
      </c>
      <c r="F103" s="299">
        <v>0.32500000000000001</v>
      </c>
      <c r="G103" s="40"/>
      <c r="H103" s="46"/>
    </row>
    <row r="104" s="2" customFormat="1" ht="16.8" customHeight="1">
      <c r="A104" s="40"/>
      <c r="B104" s="46"/>
      <c r="C104" s="298" t="s">
        <v>19</v>
      </c>
      <c r="D104" s="298" t="s">
        <v>262</v>
      </c>
      <c r="E104" s="19" t="s">
        <v>19</v>
      </c>
      <c r="F104" s="299">
        <v>21.422000000000001</v>
      </c>
      <c r="G104" s="40"/>
      <c r="H104" s="46"/>
    </row>
    <row r="105" s="2" customFormat="1" ht="16.8" customHeight="1">
      <c r="A105" s="40"/>
      <c r="B105" s="46"/>
      <c r="C105" s="294" t="s">
        <v>160</v>
      </c>
      <c r="D105" s="295" t="s">
        <v>161</v>
      </c>
      <c r="E105" s="296" t="s">
        <v>108</v>
      </c>
      <c r="F105" s="297">
        <v>3.29</v>
      </c>
      <c r="G105" s="40"/>
      <c r="H105" s="46"/>
    </row>
    <row r="106" s="2" customFormat="1" ht="16.8" customHeight="1">
      <c r="A106" s="40"/>
      <c r="B106" s="46"/>
      <c r="C106" s="298" t="s">
        <v>19</v>
      </c>
      <c r="D106" s="298" t="s">
        <v>1933</v>
      </c>
      <c r="E106" s="19" t="s">
        <v>19</v>
      </c>
      <c r="F106" s="299">
        <v>1.96</v>
      </c>
      <c r="G106" s="40"/>
      <c r="H106" s="46"/>
    </row>
    <row r="107" s="2" customFormat="1" ht="16.8" customHeight="1">
      <c r="A107" s="40"/>
      <c r="B107" s="46"/>
      <c r="C107" s="298" t="s">
        <v>19</v>
      </c>
      <c r="D107" s="298" t="s">
        <v>1934</v>
      </c>
      <c r="E107" s="19" t="s">
        <v>19</v>
      </c>
      <c r="F107" s="299">
        <v>1.3300000000000001</v>
      </c>
      <c r="G107" s="40"/>
      <c r="H107" s="46"/>
    </row>
    <row r="108" s="2" customFormat="1" ht="16.8" customHeight="1">
      <c r="A108" s="40"/>
      <c r="B108" s="46"/>
      <c r="C108" s="298" t="s">
        <v>19</v>
      </c>
      <c r="D108" s="298" t="s">
        <v>262</v>
      </c>
      <c r="E108" s="19" t="s">
        <v>19</v>
      </c>
      <c r="F108" s="299">
        <v>3.29</v>
      </c>
      <c r="G108" s="40"/>
      <c r="H108" s="46"/>
    </row>
    <row r="109" s="2" customFormat="1" ht="16.8" customHeight="1">
      <c r="A109" s="40"/>
      <c r="B109" s="46"/>
      <c r="C109" s="294" t="s">
        <v>163</v>
      </c>
      <c r="D109" s="295" t="s">
        <v>164</v>
      </c>
      <c r="E109" s="296" t="s">
        <v>108</v>
      </c>
      <c r="F109" s="297">
        <v>18.835999999999999</v>
      </c>
      <c r="G109" s="40"/>
      <c r="H109" s="46"/>
    </row>
    <row r="110" s="2" customFormat="1" ht="16.8" customHeight="1">
      <c r="A110" s="40"/>
      <c r="B110" s="46"/>
      <c r="C110" s="298" t="s">
        <v>19</v>
      </c>
      <c r="D110" s="298" t="s">
        <v>1935</v>
      </c>
      <c r="E110" s="19" t="s">
        <v>19</v>
      </c>
      <c r="F110" s="299">
        <v>0</v>
      </c>
      <c r="G110" s="40"/>
      <c r="H110" s="46"/>
    </row>
    <row r="111" s="2" customFormat="1" ht="16.8" customHeight="1">
      <c r="A111" s="40"/>
      <c r="B111" s="46"/>
      <c r="C111" s="298" t="s">
        <v>19</v>
      </c>
      <c r="D111" s="298" t="s">
        <v>1936</v>
      </c>
      <c r="E111" s="19" t="s">
        <v>19</v>
      </c>
      <c r="F111" s="299">
        <v>20.856000000000002</v>
      </c>
      <c r="G111" s="40"/>
      <c r="H111" s="46"/>
    </row>
    <row r="112" s="2" customFormat="1" ht="16.8" customHeight="1">
      <c r="A112" s="40"/>
      <c r="B112" s="46"/>
      <c r="C112" s="298" t="s">
        <v>19</v>
      </c>
      <c r="D112" s="298" t="s">
        <v>1937</v>
      </c>
      <c r="E112" s="19" t="s">
        <v>19</v>
      </c>
      <c r="F112" s="299">
        <v>-0.41999999999999998</v>
      </c>
      <c r="G112" s="40"/>
      <c r="H112" s="46"/>
    </row>
    <row r="113" s="2" customFormat="1" ht="16.8" customHeight="1">
      <c r="A113" s="40"/>
      <c r="B113" s="46"/>
      <c r="C113" s="298" t="s">
        <v>19</v>
      </c>
      <c r="D113" s="298" t="s">
        <v>1902</v>
      </c>
      <c r="E113" s="19" t="s">
        <v>19</v>
      </c>
      <c r="F113" s="299">
        <v>0</v>
      </c>
      <c r="G113" s="40"/>
      <c r="H113" s="46"/>
    </row>
    <row r="114" s="2" customFormat="1" ht="16.8" customHeight="1">
      <c r="A114" s="40"/>
      <c r="B114" s="46"/>
      <c r="C114" s="298" t="s">
        <v>19</v>
      </c>
      <c r="D114" s="298" t="s">
        <v>1903</v>
      </c>
      <c r="E114" s="19" t="s">
        <v>19</v>
      </c>
      <c r="F114" s="299">
        <v>-1.6000000000000001</v>
      </c>
      <c r="G114" s="40"/>
      <c r="H114" s="46"/>
    </row>
    <row r="115" s="2" customFormat="1" ht="16.8" customHeight="1">
      <c r="A115" s="40"/>
      <c r="B115" s="46"/>
      <c r="C115" s="298" t="s">
        <v>19</v>
      </c>
      <c r="D115" s="298" t="s">
        <v>262</v>
      </c>
      <c r="E115" s="19" t="s">
        <v>19</v>
      </c>
      <c r="F115" s="299">
        <v>18.835999999999999</v>
      </c>
      <c r="G115" s="40"/>
      <c r="H115" s="46"/>
    </row>
    <row r="116" s="2" customFormat="1" ht="16.8" customHeight="1">
      <c r="A116" s="40"/>
      <c r="B116" s="46"/>
      <c r="C116" s="294" t="s">
        <v>166</v>
      </c>
      <c r="D116" s="295" t="s">
        <v>167</v>
      </c>
      <c r="E116" s="296" t="s">
        <v>108</v>
      </c>
      <c r="F116" s="297">
        <v>0</v>
      </c>
      <c r="G116" s="40"/>
      <c r="H116" s="46"/>
    </row>
    <row r="117" s="2" customFormat="1" ht="16.8" customHeight="1">
      <c r="A117" s="40"/>
      <c r="B117" s="46"/>
      <c r="C117" s="294" t="s">
        <v>168</v>
      </c>
      <c r="D117" s="295" t="s">
        <v>169</v>
      </c>
      <c r="E117" s="296" t="s">
        <v>108</v>
      </c>
      <c r="F117" s="297">
        <v>7</v>
      </c>
      <c r="G117" s="40"/>
      <c r="H117" s="46"/>
    </row>
    <row r="118" s="2" customFormat="1" ht="16.8" customHeight="1">
      <c r="A118" s="40"/>
      <c r="B118" s="46"/>
      <c r="C118" s="298" t="s">
        <v>19</v>
      </c>
      <c r="D118" s="298" t="s">
        <v>1938</v>
      </c>
      <c r="E118" s="19" t="s">
        <v>19</v>
      </c>
      <c r="F118" s="299">
        <v>7</v>
      </c>
      <c r="G118" s="40"/>
      <c r="H118" s="46"/>
    </row>
    <row r="119" s="2" customFormat="1" ht="16.8" customHeight="1">
      <c r="A119" s="40"/>
      <c r="B119" s="46"/>
      <c r="C119" s="294" t="s">
        <v>171</v>
      </c>
      <c r="D119" s="295" t="s">
        <v>172</v>
      </c>
      <c r="E119" s="296" t="s">
        <v>135</v>
      </c>
      <c r="F119" s="297">
        <v>9.4800000000000004</v>
      </c>
      <c r="G119" s="40"/>
      <c r="H119" s="46"/>
    </row>
    <row r="120" s="2" customFormat="1" ht="16.8" customHeight="1">
      <c r="A120" s="40"/>
      <c r="B120" s="46"/>
      <c r="C120" s="298" t="s">
        <v>19</v>
      </c>
      <c r="D120" s="298" t="s">
        <v>1939</v>
      </c>
      <c r="E120" s="19" t="s">
        <v>19</v>
      </c>
      <c r="F120" s="299">
        <v>8.6999999999999993</v>
      </c>
      <c r="G120" s="40"/>
      <c r="H120" s="46"/>
    </row>
    <row r="121" s="2" customFormat="1" ht="16.8" customHeight="1">
      <c r="A121" s="40"/>
      <c r="B121" s="46"/>
      <c r="C121" s="298" t="s">
        <v>19</v>
      </c>
      <c r="D121" s="298" t="s">
        <v>1940</v>
      </c>
      <c r="E121" s="19" t="s">
        <v>19</v>
      </c>
      <c r="F121" s="299">
        <v>0.78000000000000003</v>
      </c>
      <c r="G121" s="40"/>
      <c r="H121" s="46"/>
    </row>
    <row r="122" s="2" customFormat="1" ht="16.8" customHeight="1">
      <c r="A122" s="40"/>
      <c r="B122" s="46"/>
      <c r="C122" s="298" t="s">
        <v>19</v>
      </c>
      <c r="D122" s="298" t="s">
        <v>262</v>
      </c>
      <c r="E122" s="19" t="s">
        <v>19</v>
      </c>
      <c r="F122" s="299">
        <v>9.4800000000000004</v>
      </c>
      <c r="G122" s="40"/>
      <c r="H122" s="46"/>
    </row>
    <row r="123" s="2" customFormat="1" ht="16.8" customHeight="1">
      <c r="A123" s="40"/>
      <c r="B123" s="46"/>
      <c r="C123" s="294" t="s">
        <v>173</v>
      </c>
      <c r="D123" s="295" t="s">
        <v>174</v>
      </c>
      <c r="E123" s="296" t="s">
        <v>135</v>
      </c>
      <c r="F123" s="297">
        <v>17.199999999999999</v>
      </c>
      <c r="G123" s="40"/>
      <c r="H123" s="46"/>
    </row>
    <row r="124" s="2" customFormat="1" ht="16.8" customHeight="1">
      <c r="A124" s="40"/>
      <c r="B124" s="46"/>
      <c r="C124" s="298" t="s">
        <v>19</v>
      </c>
      <c r="D124" s="298" t="s">
        <v>1941</v>
      </c>
      <c r="E124" s="19" t="s">
        <v>19</v>
      </c>
      <c r="F124" s="299">
        <v>16.800000000000001</v>
      </c>
      <c r="G124" s="40"/>
      <c r="H124" s="46"/>
    </row>
    <row r="125" s="2" customFormat="1" ht="16.8" customHeight="1">
      <c r="A125" s="40"/>
      <c r="B125" s="46"/>
      <c r="C125" s="298" t="s">
        <v>19</v>
      </c>
      <c r="D125" s="298" t="s">
        <v>1942</v>
      </c>
      <c r="E125" s="19" t="s">
        <v>19</v>
      </c>
      <c r="F125" s="299">
        <v>0.40000000000000002</v>
      </c>
      <c r="G125" s="40"/>
      <c r="H125" s="46"/>
    </row>
    <row r="126" s="2" customFormat="1" ht="16.8" customHeight="1">
      <c r="A126" s="40"/>
      <c r="B126" s="46"/>
      <c r="C126" s="298" t="s">
        <v>19</v>
      </c>
      <c r="D126" s="298" t="s">
        <v>262</v>
      </c>
      <c r="E126" s="19" t="s">
        <v>19</v>
      </c>
      <c r="F126" s="299">
        <v>17.199999999999999</v>
      </c>
      <c r="G126" s="40"/>
      <c r="H126" s="46"/>
    </row>
    <row r="127" s="2" customFormat="1" ht="16.8" customHeight="1">
      <c r="A127" s="40"/>
      <c r="B127" s="46"/>
      <c r="C127" s="294" t="s">
        <v>176</v>
      </c>
      <c r="D127" s="295" t="s">
        <v>177</v>
      </c>
      <c r="E127" s="296" t="s">
        <v>135</v>
      </c>
      <c r="F127" s="297">
        <v>18.5</v>
      </c>
      <c r="G127" s="40"/>
      <c r="H127" s="46"/>
    </row>
    <row r="128" s="2" customFormat="1" ht="16.8" customHeight="1">
      <c r="A128" s="40"/>
      <c r="B128" s="46"/>
      <c r="C128" s="298" t="s">
        <v>19</v>
      </c>
      <c r="D128" s="298" t="s">
        <v>1943</v>
      </c>
      <c r="E128" s="19" t="s">
        <v>19</v>
      </c>
      <c r="F128" s="299">
        <v>18.5</v>
      </c>
      <c r="G128" s="40"/>
      <c r="H128" s="46"/>
    </row>
    <row r="129" s="2" customFormat="1" ht="16.8" customHeight="1">
      <c r="A129" s="40"/>
      <c r="B129" s="46"/>
      <c r="C129" s="294" t="s">
        <v>179</v>
      </c>
      <c r="D129" s="295" t="s">
        <v>180</v>
      </c>
      <c r="E129" s="296" t="s">
        <v>135</v>
      </c>
      <c r="F129" s="297">
        <v>22.399999999999999</v>
      </c>
      <c r="G129" s="40"/>
      <c r="H129" s="46"/>
    </row>
    <row r="130" s="2" customFormat="1" ht="16.8" customHeight="1">
      <c r="A130" s="40"/>
      <c r="B130" s="46"/>
      <c r="C130" s="298" t="s">
        <v>19</v>
      </c>
      <c r="D130" s="298" t="s">
        <v>1944</v>
      </c>
      <c r="E130" s="19" t="s">
        <v>19</v>
      </c>
      <c r="F130" s="299">
        <v>22.399999999999999</v>
      </c>
      <c r="G130" s="40"/>
      <c r="H130" s="46"/>
    </row>
    <row r="131" s="2" customFormat="1" ht="16.8" customHeight="1">
      <c r="A131" s="40"/>
      <c r="B131" s="46"/>
      <c r="C131" s="294" t="s">
        <v>182</v>
      </c>
      <c r="D131" s="295" t="s">
        <v>183</v>
      </c>
      <c r="E131" s="296" t="s">
        <v>135</v>
      </c>
      <c r="F131" s="297">
        <v>7</v>
      </c>
      <c r="G131" s="40"/>
      <c r="H131" s="46"/>
    </row>
    <row r="132" s="2" customFormat="1" ht="16.8" customHeight="1">
      <c r="A132" s="40"/>
      <c r="B132" s="46"/>
      <c r="C132" s="298" t="s">
        <v>19</v>
      </c>
      <c r="D132" s="298" t="s">
        <v>168</v>
      </c>
      <c r="E132" s="19" t="s">
        <v>19</v>
      </c>
      <c r="F132" s="299">
        <v>7</v>
      </c>
      <c r="G132" s="40"/>
      <c r="H132" s="46"/>
    </row>
    <row r="133" s="2" customFormat="1" ht="16.8" customHeight="1">
      <c r="A133" s="40"/>
      <c r="B133" s="46"/>
      <c r="C133" s="294" t="s">
        <v>184</v>
      </c>
      <c r="D133" s="295" t="s">
        <v>185</v>
      </c>
      <c r="E133" s="296" t="s">
        <v>135</v>
      </c>
      <c r="F133" s="297">
        <v>17.199999999999999</v>
      </c>
      <c r="G133" s="40"/>
      <c r="H133" s="46"/>
    </row>
    <row r="134" s="2" customFormat="1" ht="16.8" customHeight="1">
      <c r="A134" s="40"/>
      <c r="B134" s="46"/>
      <c r="C134" s="298" t="s">
        <v>19</v>
      </c>
      <c r="D134" s="298" t="s">
        <v>173</v>
      </c>
      <c r="E134" s="19" t="s">
        <v>19</v>
      </c>
      <c r="F134" s="299">
        <v>17.199999999999999</v>
      </c>
      <c r="G134" s="40"/>
      <c r="H134" s="46"/>
    </row>
    <row r="135" s="2" customFormat="1" ht="16.8" customHeight="1">
      <c r="A135" s="40"/>
      <c r="B135" s="46"/>
      <c r="C135" s="294" t="s">
        <v>1945</v>
      </c>
      <c r="D135" s="295" t="s">
        <v>1946</v>
      </c>
      <c r="E135" s="296" t="s">
        <v>135</v>
      </c>
      <c r="F135" s="297">
        <v>22.399999999999999</v>
      </c>
      <c r="G135" s="40"/>
      <c r="H135" s="46"/>
    </row>
    <row r="136" s="2" customFormat="1" ht="16.8" customHeight="1">
      <c r="A136" s="40"/>
      <c r="B136" s="46"/>
      <c r="C136" s="298" t="s">
        <v>19</v>
      </c>
      <c r="D136" s="298" t="s">
        <v>179</v>
      </c>
      <c r="E136" s="19" t="s">
        <v>19</v>
      </c>
      <c r="F136" s="299">
        <v>22.399999999999999</v>
      </c>
      <c r="G136" s="40"/>
      <c r="H136" s="46"/>
    </row>
    <row r="137" s="2" customFormat="1" ht="16.8" customHeight="1">
      <c r="A137" s="40"/>
      <c r="B137" s="46"/>
      <c r="C137" s="294" t="s">
        <v>186</v>
      </c>
      <c r="D137" s="295" t="s">
        <v>187</v>
      </c>
      <c r="E137" s="296" t="s">
        <v>188</v>
      </c>
      <c r="F137" s="297">
        <v>70.772000000000006</v>
      </c>
      <c r="G137" s="40"/>
      <c r="H137" s="46"/>
    </row>
    <row r="138" s="2" customFormat="1" ht="16.8" customHeight="1">
      <c r="A138" s="40"/>
      <c r="B138" s="46"/>
      <c r="C138" s="298" t="s">
        <v>19</v>
      </c>
      <c r="D138" s="298" t="s">
        <v>1947</v>
      </c>
      <c r="E138" s="19" t="s">
        <v>19</v>
      </c>
      <c r="F138" s="299">
        <v>76.159999999999997</v>
      </c>
      <c r="G138" s="40"/>
      <c r="H138" s="46"/>
    </row>
    <row r="139" s="2" customFormat="1" ht="16.8" customHeight="1">
      <c r="A139" s="40"/>
      <c r="B139" s="46"/>
      <c r="C139" s="298" t="s">
        <v>19</v>
      </c>
      <c r="D139" s="298" t="s">
        <v>1924</v>
      </c>
      <c r="E139" s="19" t="s">
        <v>19</v>
      </c>
      <c r="F139" s="299">
        <v>0</v>
      </c>
      <c r="G139" s="40"/>
      <c r="H139" s="46"/>
    </row>
    <row r="140" s="2" customFormat="1" ht="16.8" customHeight="1">
      <c r="A140" s="40"/>
      <c r="B140" s="46"/>
      <c r="C140" s="298" t="s">
        <v>19</v>
      </c>
      <c r="D140" s="298" t="s">
        <v>1948</v>
      </c>
      <c r="E140" s="19" t="s">
        <v>19</v>
      </c>
      <c r="F140" s="299">
        <v>2.0550000000000002</v>
      </c>
      <c r="G140" s="40"/>
      <c r="H140" s="46"/>
    </row>
    <row r="141" s="2" customFormat="1" ht="16.8" customHeight="1">
      <c r="A141" s="40"/>
      <c r="B141" s="46"/>
      <c r="C141" s="298" t="s">
        <v>19</v>
      </c>
      <c r="D141" s="298" t="s">
        <v>1949</v>
      </c>
      <c r="E141" s="19" t="s">
        <v>19</v>
      </c>
      <c r="F141" s="299">
        <v>1.05</v>
      </c>
      <c r="G141" s="40"/>
      <c r="H141" s="46"/>
    </row>
    <row r="142" s="2" customFormat="1" ht="16.8" customHeight="1">
      <c r="A142" s="40"/>
      <c r="B142" s="46"/>
      <c r="C142" s="298" t="s">
        <v>19</v>
      </c>
      <c r="D142" s="298" t="s">
        <v>1950</v>
      </c>
      <c r="E142" s="19" t="s">
        <v>19</v>
      </c>
      <c r="F142" s="299">
        <v>0</v>
      </c>
      <c r="G142" s="40"/>
      <c r="H142" s="46"/>
    </row>
    <row r="143" s="2" customFormat="1" ht="16.8" customHeight="1">
      <c r="A143" s="40"/>
      <c r="B143" s="46"/>
      <c r="C143" s="298" t="s">
        <v>19</v>
      </c>
      <c r="D143" s="298" t="s">
        <v>1951</v>
      </c>
      <c r="E143" s="19" t="s">
        <v>19</v>
      </c>
      <c r="F143" s="299">
        <v>1.0609999999999999</v>
      </c>
      <c r="G143" s="40"/>
      <c r="H143" s="46"/>
    </row>
    <row r="144" s="2" customFormat="1" ht="16.8" customHeight="1">
      <c r="A144" s="40"/>
      <c r="B144" s="46"/>
      <c r="C144" s="298" t="s">
        <v>19</v>
      </c>
      <c r="D144" s="298" t="s">
        <v>1952</v>
      </c>
      <c r="E144" s="19" t="s">
        <v>19</v>
      </c>
      <c r="F144" s="299">
        <v>1.498</v>
      </c>
      <c r="G144" s="40"/>
      <c r="H144" s="46"/>
    </row>
    <row r="145" s="2" customFormat="1" ht="16.8" customHeight="1">
      <c r="A145" s="40"/>
      <c r="B145" s="46"/>
      <c r="C145" s="298" t="s">
        <v>19</v>
      </c>
      <c r="D145" s="298" t="s">
        <v>1953</v>
      </c>
      <c r="E145" s="19" t="s">
        <v>19</v>
      </c>
      <c r="F145" s="299">
        <v>0</v>
      </c>
      <c r="G145" s="40"/>
      <c r="H145" s="46"/>
    </row>
    <row r="146" s="2" customFormat="1" ht="16.8" customHeight="1">
      <c r="A146" s="40"/>
      <c r="B146" s="46"/>
      <c r="C146" s="298" t="s">
        <v>19</v>
      </c>
      <c r="D146" s="298" t="s">
        <v>1915</v>
      </c>
      <c r="E146" s="19" t="s">
        <v>19</v>
      </c>
      <c r="F146" s="299">
        <v>-4.29</v>
      </c>
      <c r="G146" s="40"/>
      <c r="H146" s="46"/>
    </row>
    <row r="147" s="2" customFormat="1" ht="16.8" customHeight="1">
      <c r="A147" s="40"/>
      <c r="B147" s="46"/>
      <c r="C147" s="298" t="s">
        <v>19</v>
      </c>
      <c r="D147" s="298" t="s">
        <v>1913</v>
      </c>
      <c r="E147" s="19" t="s">
        <v>19</v>
      </c>
      <c r="F147" s="299">
        <v>0</v>
      </c>
      <c r="G147" s="40"/>
      <c r="H147" s="46"/>
    </row>
    <row r="148" s="2" customFormat="1" ht="16.8" customHeight="1">
      <c r="A148" s="40"/>
      <c r="B148" s="46"/>
      <c r="C148" s="298" t="s">
        <v>19</v>
      </c>
      <c r="D148" s="298" t="s">
        <v>1954</v>
      </c>
      <c r="E148" s="19" t="s">
        <v>19</v>
      </c>
      <c r="F148" s="299">
        <v>-6.7619999999999996</v>
      </c>
      <c r="G148" s="40"/>
      <c r="H148" s="46"/>
    </row>
    <row r="149" s="2" customFormat="1" ht="16.8" customHeight="1">
      <c r="A149" s="40"/>
      <c r="B149" s="46"/>
      <c r="C149" s="298" t="s">
        <v>19</v>
      </c>
      <c r="D149" s="298" t="s">
        <v>262</v>
      </c>
      <c r="E149" s="19" t="s">
        <v>19</v>
      </c>
      <c r="F149" s="299">
        <v>70.772000000000006</v>
      </c>
      <c r="G149" s="40"/>
      <c r="H149" s="46"/>
    </row>
    <row r="150" s="2" customFormat="1" ht="16.8" customHeight="1">
      <c r="A150" s="40"/>
      <c r="B150" s="46"/>
      <c r="C150" s="294" t="s">
        <v>190</v>
      </c>
      <c r="D150" s="295" t="s">
        <v>191</v>
      </c>
      <c r="E150" s="296" t="s">
        <v>108</v>
      </c>
      <c r="F150" s="297">
        <v>31.609999999999999</v>
      </c>
      <c r="G150" s="40"/>
      <c r="H150" s="46"/>
    </row>
    <row r="151" s="2" customFormat="1" ht="16.8" customHeight="1">
      <c r="A151" s="40"/>
      <c r="B151" s="46"/>
      <c r="C151" s="298" t="s">
        <v>19</v>
      </c>
      <c r="D151" s="298" t="s">
        <v>193</v>
      </c>
      <c r="E151" s="19" t="s">
        <v>19</v>
      </c>
      <c r="F151" s="299">
        <v>31.609999999999999</v>
      </c>
      <c r="G151" s="40"/>
      <c r="H151" s="46"/>
    </row>
    <row r="152" s="2" customFormat="1" ht="16.8" customHeight="1">
      <c r="A152" s="40"/>
      <c r="B152" s="46"/>
      <c r="C152" s="294" t="s">
        <v>193</v>
      </c>
      <c r="D152" s="295" t="s">
        <v>194</v>
      </c>
      <c r="E152" s="296" t="s">
        <v>108</v>
      </c>
      <c r="F152" s="297">
        <v>31.609999999999999</v>
      </c>
      <c r="G152" s="40"/>
      <c r="H152" s="46"/>
    </row>
    <row r="153" s="2" customFormat="1" ht="16.8" customHeight="1">
      <c r="A153" s="40"/>
      <c r="B153" s="46"/>
      <c r="C153" s="298" t="s">
        <v>19</v>
      </c>
      <c r="D153" s="298" t="s">
        <v>1955</v>
      </c>
      <c r="E153" s="19" t="s">
        <v>19</v>
      </c>
      <c r="F153" s="299">
        <v>29.954999999999998</v>
      </c>
      <c r="G153" s="40"/>
      <c r="H153" s="46"/>
    </row>
    <row r="154" s="2" customFormat="1" ht="16.8" customHeight="1">
      <c r="A154" s="40"/>
      <c r="B154" s="46"/>
      <c r="C154" s="298" t="s">
        <v>19</v>
      </c>
      <c r="D154" s="298" t="s">
        <v>1917</v>
      </c>
      <c r="E154" s="19" t="s">
        <v>19</v>
      </c>
      <c r="F154" s="299">
        <v>0</v>
      </c>
      <c r="G154" s="40"/>
      <c r="H154" s="46"/>
    </row>
    <row r="155" s="2" customFormat="1" ht="16.8" customHeight="1">
      <c r="A155" s="40"/>
      <c r="B155" s="46"/>
      <c r="C155" s="298" t="s">
        <v>19</v>
      </c>
      <c r="D155" s="298" t="s">
        <v>1956</v>
      </c>
      <c r="E155" s="19" t="s">
        <v>19</v>
      </c>
      <c r="F155" s="299">
        <v>0.81000000000000005</v>
      </c>
      <c r="G155" s="40"/>
      <c r="H155" s="46"/>
    </row>
    <row r="156" s="2" customFormat="1" ht="16.8" customHeight="1">
      <c r="A156" s="40"/>
      <c r="B156" s="46"/>
      <c r="C156" s="298" t="s">
        <v>19</v>
      </c>
      <c r="D156" s="298" t="s">
        <v>1957</v>
      </c>
      <c r="E156" s="19" t="s">
        <v>19</v>
      </c>
      <c r="F156" s="299">
        <v>0</v>
      </c>
      <c r="G156" s="40"/>
      <c r="H156" s="46"/>
    </row>
    <row r="157" s="2" customFormat="1" ht="16.8" customHeight="1">
      <c r="A157" s="40"/>
      <c r="B157" s="46"/>
      <c r="C157" s="298" t="s">
        <v>19</v>
      </c>
      <c r="D157" s="298" t="s">
        <v>1958</v>
      </c>
      <c r="E157" s="19" t="s">
        <v>19</v>
      </c>
      <c r="F157" s="299">
        <v>0.39300000000000002</v>
      </c>
      <c r="G157" s="40"/>
      <c r="H157" s="46"/>
    </row>
    <row r="158" s="2" customFormat="1" ht="16.8" customHeight="1">
      <c r="A158" s="40"/>
      <c r="B158" s="46"/>
      <c r="C158" s="298" t="s">
        <v>19</v>
      </c>
      <c r="D158" s="298" t="s">
        <v>1959</v>
      </c>
      <c r="E158" s="19" t="s">
        <v>19</v>
      </c>
      <c r="F158" s="299">
        <v>0.45200000000000001</v>
      </c>
      <c r="G158" s="40"/>
      <c r="H158" s="46"/>
    </row>
    <row r="159" s="2" customFormat="1" ht="16.8" customHeight="1">
      <c r="A159" s="40"/>
      <c r="B159" s="46"/>
      <c r="C159" s="298" t="s">
        <v>19</v>
      </c>
      <c r="D159" s="298" t="s">
        <v>262</v>
      </c>
      <c r="E159" s="19" t="s">
        <v>19</v>
      </c>
      <c r="F159" s="299">
        <v>31.609999999999999</v>
      </c>
      <c r="G159" s="40"/>
      <c r="H159" s="46"/>
    </row>
    <row r="160" s="2" customFormat="1" ht="16.8" customHeight="1">
      <c r="A160" s="40"/>
      <c r="B160" s="46"/>
      <c r="C160" s="294" t="s">
        <v>195</v>
      </c>
      <c r="D160" s="295" t="s">
        <v>196</v>
      </c>
      <c r="E160" s="296" t="s">
        <v>108</v>
      </c>
      <c r="F160" s="297">
        <v>9.9450000000000003</v>
      </c>
      <c r="G160" s="40"/>
      <c r="H160" s="46"/>
    </row>
    <row r="161" s="2" customFormat="1" ht="16.8" customHeight="1">
      <c r="A161" s="40"/>
      <c r="B161" s="46"/>
      <c r="C161" s="298" t="s">
        <v>19</v>
      </c>
      <c r="D161" s="298" t="s">
        <v>1960</v>
      </c>
      <c r="E161" s="19" t="s">
        <v>19</v>
      </c>
      <c r="F161" s="299">
        <v>7.7999999999999998</v>
      </c>
      <c r="G161" s="40"/>
      <c r="H161" s="46"/>
    </row>
    <row r="162" s="2" customFormat="1" ht="16.8" customHeight="1">
      <c r="A162" s="40"/>
      <c r="B162" s="46"/>
      <c r="C162" s="298" t="s">
        <v>19</v>
      </c>
      <c r="D162" s="298" t="s">
        <v>1961</v>
      </c>
      <c r="E162" s="19" t="s">
        <v>19</v>
      </c>
      <c r="F162" s="299">
        <v>2.145</v>
      </c>
      <c r="G162" s="40"/>
      <c r="H162" s="46"/>
    </row>
    <row r="163" s="2" customFormat="1" ht="16.8" customHeight="1">
      <c r="A163" s="40"/>
      <c r="B163" s="46"/>
      <c r="C163" s="298" t="s">
        <v>19</v>
      </c>
      <c r="D163" s="298" t="s">
        <v>262</v>
      </c>
      <c r="E163" s="19" t="s">
        <v>19</v>
      </c>
      <c r="F163" s="299">
        <v>9.9450000000000003</v>
      </c>
      <c r="G163" s="40"/>
      <c r="H163" s="46"/>
    </row>
    <row r="164" s="2" customFormat="1" ht="16.8" customHeight="1">
      <c r="A164" s="40"/>
      <c r="B164" s="46"/>
      <c r="C164" s="294" t="s">
        <v>198</v>
      </c>
      <c r="D164" s="295" t="s">
        <v>1962</v>
      </c>
      <c r="E164" s="296" t="s">
        <v>108</v>
      </c>
      <c r="F164" s="297">
        <v>78.938999999999993</v>
      </c>
      <c r="G164" s="40"/>
      <c r="H164" s="46"/>
    </row>
    <row r="165" s="2" customFormat="1" ht="16.8" customHeight="1">
      <c r="A165" s="40"/>
      <c r="B165" s="46"/>
      <c r="C165" s="298" t="s">
        <v>19</v>
      </c>
      <c r="D165" s="298" t="s">
        <v>123</v>
      </c>
      <c r="E165" s="19" t="s">
        <v>19</v>
      </c>
      <c r="F165" s="299">
        <v>2.798</v>
      </c>
      <c r="G165" s="40"/>
      <c r="H165" s="46"/>
    </row>
    <row r="166" s="2" customFormat="1" ht="16.8" customHeight="1">
      <c r="A166" s="40"/>
      <c r="B166" s="46"/>
      <c r="C166" s="298" t="s">
        <v>19</v>
      </c>
      <c r="D166" s="298" t="s">
        <v>1516</v>
      </c>
      <c r="E166" s="19" t="s">
        <v>19</v>
      </c>
      <c r="F166" s="299">
        <v>4.391</v>
      </c>
      <c r="G166" s="40"/>
      <c r="H166" s="46"/>
    </row>
    <row r="167" s="2" customFormat="1" ht="16.8" customHeight="1">
      <c r="A167" s="40"/>
      <c r="B167" s="46"/>
      <c r="C167" s="298" t="s">
        <v>19</v>
      </c>
      <c r="D167" s="298" t="s">
        <v>1519</v>
      </c>
      <c r="E167" s="19" t="s">
        <v>19</v>
      </c>
      <c r="F167" s="299">
        <v>18.718</v>
      </c>
      <c r="G167" s="40"/>
      <c r="H167" s="46"/>
    </row>
    <row r="168" s="2" customFormat="1" ht="16.8" customHeight="1">
      <c r="A168" s="40"/>
      <c r="B168" s="46"/>
      <c r="C168" s="298" t="s">
        <v>19</v>
      </c>
      <c r="D168" s="298" t="s">
        <v>158</v>
      </c>
      <c r="E168" s="19" t="s">
        <v>19</v>
      </c>
      <c r="F168" s="299">
        <v>21.422000000000001</v>
      </c>
      <c r="G168" s="40"/>
      <c r="H168" s="46"/>
    </row>
    <row r="169" s="2" customFormat="1" ht="16.8" customHeight="1">
      <c r="A169" s="40"/>
      <c r="B169" s="46"/>
      <c r="C169" s="298" t="s">
        <v>19</v>
      </c>
      <c r="D169" s="298" t="s">
        <v>193</v>
      </c>
      <c r="E169" s="19" t="s">
        <v>19</v>
      </c>
      <c r="F169" s="299">
        <v>31.609999999999999</v>
      </c>
      <c r="G169" s="40"/>
      <c r="H169" s="46"/>
    </row>
    <row r="170" s="2" customFormat="1" ht="16.8" customHeight="1">
      <c r="A170" s="40"/>
      <c r="B170" s="46"/>
      <c r="C170" s="298" t="s">
        <v>19</v>
      </c>
      <c r="D170" s="298" t="s">
        <v>262</v>
      </c>
      <c r="E170" s="19" t="s">
        <v>19</v>
      </c>
      <c r="F170" s="299">
        <v>78.938999999999993</v>
      </c>
      <c r="G170" s="40"/>
      <c r="H170" s="46"/>
    </row>
    <row r="171" s="2" customFormat="1" ht="16.8" customHeight="1">
      <c r="A171" s="40"/>
      <c r="B171" s="46"/>
      <c r="C171" s="294" t="s">
        <v>201</v>
      </c>
      <c r="D171" s="295" t="s">
        <v>202</v>
      </c>
      <c r="E171" s="296" t="s">
        <v>108</v>
      </c>
      <c r="F171" s="297">
        <v>78.938999999999993</v>
      </c>
      <c r="G171" s="40"/>
      <c r="H171" s="46"/>
    </row>
    <row r="172" s="2" customFormat="1" ht="16.8" customHeight="1">
      <c r="A172" s="40"/>
      <c r="B172" s="46"/>
      <c r="C172" s="298" t="s">
        <v>19</v>
      </c>
      <c r="D172" s="298" t="s">
        <v>123</v>
      </c>
      <c r="E172" s="19" t="s">
        <v>19</v>
      </c>
      <c r="F172" s="299">
        <v>2.798</v>
      </c>
      <c r="G172" s="40"/>
      <c r="H172" s="46"/>
    </row>
    <row r="173" s="2" customFormat="1" ht="16.8" customHeight="1">
      <c r="A173" s="40"/>
      <c r="B173" s="46"/>
      <c r="C173" s="298" t="s">
        <v>19</v>
      </c>
      <c r="D173" s="298" t="s">
        <v>1516</v>
      </c>
      <c r="E173" s="19" t="s">
        <v>19</v>
      </c>
      <c r="F173" s="299">
        <v>4.391</v>
      </c>
      <c r="G173" s="40"/>
      <c r="H173" s="46"/>
    </row>
    <row r="174" s="2" customFormat="1" ht="16.8" customHeight="1">
      <c r="A174" s="40"/>
      <c r="B174" s="46"/>
      <c r="C174" s="298" t="s">
        <v>19</v>
      </c>
      <c r="D174" s="298" t="s">
        <v>1519</v>
      </c>
      <c r="E174" s="19" t="s">
        <v>19</v>
      </c>
      <c r="F174" s="299">
        <v>18.718</v>
      </c>
      <c r="G174" s="40"/>
      <c r="H174" s="46"/>
    </row>
    <row r="175" s="2" customFormat="1" ht="16.8" customHeight="1">
      <c r="A175" s="40"/>
      <c r="B175" s="46"/>
      <c r="C175" s="298" t="s">
        <v>19</v>
      </c>
      <c r="D175" s="298" t="s">
        <v>158</v>
      </c>
      <c r="E175" s="19" t="s">
        <v>19</v>
      </c>
      <c r="F175" s="299">
        <v>21.422000000000001</v>
      </c>
      <c r="G175" s="40"/>
      <c r="H175" s="46"/>
    </row>
    <row r="176" s="2" customFormat="1" ht="16.8" customHeight="1">
      <c r="A176" s="40"/>
      <c r="B176" s="46"/>
      <c r="C176" s="298" t="s">
        <v>19</v>
      </c>
      <c r="D176" s="298" t="s">
        <v>193</v>
      </c>
      <c r="E176" s="19" t="s">
        <v>19</v>
      </c>
      <c r="F176" s="299">
        <v>31.609999999999999</v>
      </c>
      <c r="G176" s="40"/>
      <c r="H176" s="46"/>
    </row>
    <row r="177" s="2" customFormat="1" ht="16.8" customHeight="1">
      <c r="A177" s="40"/>
      <c r="B177" s="46"/>
      <c r="C177" s="298" t="s">
        <v>19</v>
      </c>
      <c r="D177" s="298" t="s">
        <v>262</v>
      </c>
      <c r="E177" s="19" t="s">
        <v>19</v>
      </c>
      <c r="F177" s="299">
        <v>78.938999999999993</v>
      </c>
      <c r="G177" s="40"/>
      <c r="H177" s="46"/>
    </row>
    <row r="178" s="2" customFormat="1" ht="26.4" customHeight="1">
      <c r="A178" s="40"/>
      <c r="B178" s="46"/>
      <c r="C178" s="293" t="s">
        <v>1963</v>
      </c>
      <c r="D178" s="293" t="s">
        <v>82</v>
      </c>
      <c r="E178" s="40"/>
      <c r="F178" s="40"/>
      <c r="G178" s="40"/>
      <c r="H178" s="46"/>
    </row>
    <row r="179" s="2" customFormat="1" ht="16.8" customHeight="1">
      <c r="A179" s="40"/>
      <c r="B179" s="46"/>
      <c r="C179" s="294" t="s">
        <v>106</v>
      </c>
      <c r="D179" s="295" t="s">
        <v>107</v>
      </c>
      <c r="E179" s="296" t="s">
        <v>108</v>
      </c>
      <c r="F179" s="297">
        <v>3.069</v>
      </c>
      <c r="G179" s="40"/>
      <c r="H179" s="46"/>
    </row>
    <row r="180" s="2" customFormat="1" ht="16.8" customHeight="1">
      <c r="A180" s="40"/>
      <c r="B180" s="46"/>
      <c r="C180" s="298" t="s">
        <v>19</v>
      </c>
      <c r="D180" s="298" t="s">
        <v>1904</v>
      </c>
      <c r="E180" s="19" t="s">
        <v>19</v>
      </c>
      <c r="F180" s="299">
        <v>4.7249999999999996</v>
      </c>
      <c r="G180" s="40"/>
      <c r="H180" s="46"/>
    </row>
    <row r="181" s="2" customFormat="1" ht="16.8" customHeight="1">
      <c r="A181" s="40"/>
      <c r="B181" s="46"/>
      <c r="C181" s="298" t="s">
        <v>19</v>
      </c>
      <c r="D181" s="298" t="s">
        <v>1964</v>
      </c>
      <c r="E181" s="19" t="s">
        <v>19</v>
      </c>
      <c r="F181" s="299">
        <v>-0.152</v>
      </c>
      <c r="G181" s="40"/>
      <c r="H181" s="46"/>
    </row>
    <row r="182" s="2" customFormat="1" ht="16.8" customHeight="1">
      <c r="A182" s="40"/>
      <c r="B182" s="46"/>
      <c r="C182" s="298" t="s">
        <v>19</v>
      </c>
      <c r="D182" s="298" t="s">
        <v>1965</v>
      </c>
      <c r="E182" s="19" t="s">
        <v>19</v>
      </c>
      <c r="F182" s="299">
        <v>-0.186</v>
      </c>
      <c r="G182" s="40"/>
      <c r="H182" s="46"/>
    </row>
    <row r="183" s="2" customFormat="1" ht="16.8" customHeight="1">
      <c r="A183" s="40"/>
      <c r="B183" s="46"/>
      <c r="C183" s="298" t="s">
        <v>19</v>
      </c>
      <c r="D183" s="298" t="s">
        <v>1966</v>
      </c>
      <c r="E183" s="19" t="s">
        <v>19</v>
      </c>
      <c r="F183" s="299">
        <v>-0.128</v>
      </c>
      <c r="G183" s="40"/>
      <c r="H183" s="46"/>
    </row>
    <row r="184" s="2" customFormat="1" ht="16.8" customHeight="1">
      <c r="A184" s="40"/>
      <c r="B184" s="46"/>
      <c r="C184" s="298" t="s">
        <v>19</v>
      </c>
      <c r="D184" s="298" t="s">
        <v>1967</v>
      </c>
      <c r="E184" s="19" t="s">
        <v>19</v>
      </c>
      <c r="F184" s="299">
        <v>-1.19</v>
      </c>
      <c r="G184" s="40"/>
      <c r="H184" s="46"/>
    </row>
    <row r="185" s="2" customFormat="1" ht="16.8" customHeight="1">
      <c r="A185" s="40"/>
      <c r="B185" s="46"/>
      <c r="C185" s="298" t="s">
        <v>19</v>
      </c>
      <c r="D185" s="298" t="s">
        <v>262</v>
      </c>
      <c r="E185" s="19" t="s">
        <v>19</v>
      </c>
      <c r="F185" s="299">
        <v>3.069</v>
      </c>
      <c r="G185" s="40"/>
      <c r="H185" s="46"/>
    </row>
    <row r="186" s="2" customFormat="1" ht="16.8" customHeight="1">
      <c r="A186" s="40"/>
      <c r="B186" s="46"/>
      <c r="C186" s="300" t="s">
        <v>1968</v>
      </c>
      <c r="D186" s="40"/>
      <c r="E186" s="40"/>
      <c r="F186" s="40"/>
      <c r="G186" s="40"/>
      <c r="H186" s="46"/>
    </row>
    <row r="187" s="2" customFormat="1" ht="16.8" customHeight="1">
      <c r="A187" s="40"/>
      <c r="B187" s="46"/>
      <c r="C187" s="298" t="s">
        <v>309</v>
      </c>
      <c r="D187" s="298" t="s">
        <v>310</v>
      </c>
      <c r="E187" s="19" t="s">
        <v>108</v>
      </c>
      <c r="F187" s="299">
        <v>76.716999999999999</v>
      </c>
      <c r="G187" s="40"/>
      <c r="H187" s="46"/>
    </row>
    <row r="188" s="2" customFormat="1" ht="16.8" customHeight="1">
      <c r="A188" s="40"/>
      <c r="B188" s="46"/>
      <c r="C188" s="298" t="s">
        <v>724</v>
      </c>
      <c r="D188" s="298" t="s">
        <v>725</v>
      </c>
      <c r="E188" s="19" t="s">
        <v>108</v>
      </c>
      <c r="F188" s="299">
        <v>3.069</v>
      </c>
      <c r="G188" s="40"/>
      <c r="H188" s="46"/>
    </row>
    <row r="189" s="2" customFormat="1">
      <c r="A189" s="40"/>
      <c r="B189" s="46"/>
      <c r="C189" s="298" t="s">
        <v>730</v>
      </c>
      <c r="D189" s="298" t="s">
        <v>731</v>
      </c>
      <c r="E189" s="19" t="s">
        <v>108</v>
      </c>
      <c r="F189" s="299">
        <v>3.069</v>
      </c>
      <c r="G189" s="40"/>
      <c r="H189" s="46"/>
    </row>
    <row r="190" s="2" customFormat="1">
      <c r="A190" s="40"/>
      <c r="B190" s="46"/>
      <c r="C190" s="298" t="s">
        <v>741</v>
      </c>
      <c r="D190" s="298" t="s">
        <v>742</v>
      </c>
      <c r="E190" s="19" t="s">
        <v>108</v>
      </c>
      <c r="F190" s="299">
        <v>3.069</v>
      </c>
      <c r="G190" s="40"/>
      <c r="H190" s="46"/>
    </row>
    <row r="191" s="2" customFormat="1" ht="16.8" customHeight="1">
      <c r="A191" s="40"/>
      <c r="B191" s="46"/>
      <c r="C191" s="298" t="s">
        <v>792</v>
      </c>
      <c r="D191" s="298" t="s">
        <v>793</v>
      </c>
      <c r="E191" s="19" t="s">
        <v>108</v>
      </c>
      <c r="F191" s="299">
        <v>3.069</v>
      </c>
      <c r="G191" s="40"/>
      <c r="H191" s="46"/>
    </row>
    <row r="192" s="2" customFormat="1">
      <c r="A192" s="40"/>
      <c r="B192" s="46"/>
      <c r="C192" s="298" t="s">
        <v>736</v>
      </c>
      <c r="D192" s="298" t="s">
        <v>737</v>
      </c>
      <c r="E192" s="19" t="s">
        <v>108</v>
      </c>
      <c r="F192" s="299">
        <v>3.222</v>
      </c>
      <c r="G192" s="40"/>
      <c r="H192" s="46"/>
    </row>
    <row r="193" s="2" customFormat="1" ht="16.8" customHeight="1">
      <c r="A193" s="40"/>
      <c r="B193" s="46"/>
      <c r="C193" s="294" t="s">
        <v>110</v>
      </c>
      <c r="D193" s="295" t="s">
        <v>111</v>
      </c>
      <c r="E193" s="296" t="s">
        <v>108</v>
      </c>
      <c r="F193" s="297">
        <v>3.2549999999999999</v>
      </c>
      <c r="G193" s="40"/>
      <c r="H193" s="46"/>
    </row>
    <row r="194" s="2" customFormat="1" ht="16.8" customHeight="1">
      <c r="A194" s="40"/>
      <c r="B194" s="46"/>
      <c r="C194" s="298" t="s">
        <v>19</v>
      </c>
      <c r="D194" s="298" t="s">
        <v>1969</v>
      </c>
      <c r="E194" s="19" t="s">
        <v>19</v>
      </c>
      <c r="F194" s="299">
        <v>4.7249999999999996</v>
      </c>
      <c r="G194" s="40"/>
      <c r="H194" s="46"/>
    </row>
    <row r="195" s="2" customFormat="1" ht="16.8" customHeight="1">
      <c r="A195" s="40"/>
      <c r="B195" s="46"/>
      <c r="C195" s="298" t="s">
        <v>19</v>
      </c>
      <c r="D195" s="298" t="s">
        <v>1964</v>
      </c>
      <c r="E195" s="19" t="s">
        <v>19</v>
      </c>
      <c r="F195" s="299">
        <v>-0.152</v>
      </c>
      <c r="G195" s="40"/>
      <c r="H195" s="46"/>
    </row>
    <row r="196" s="2" customFormat="1" ht="16.8" customHeight="1">
      <c r="A196" s="40"/>
      <c r="B196" s="46"/>
      <c r="C196" s="298" t="s">
        <v>19</v>
      </c>
      <c r="D196" s="298" t="s">
        <v>1966</v>
      </c>
      <c r="E196" s="19" t="s">
        <v>19</v>
      </c>
      <c r="F196" s="299">
        <v>-0.128</v>
      </c>
      <c r="G196" s="40"/>
      <c r="H196" s="46"/>
    </row>
    <row r="197" s="2" customFormat="1" ht="16.8" customHeight="1">
      <c r="A197" s="40"/>
      <c r="B197" s="46"/>
      <c r="C197" s="298" t="s">
        <v>19</v>
      </c>
      <c r="D197" s="298" t="s">
        <v>1889</v>
      </c>
      <c r="E197" s="19" t="s">
        <v>19</v>
      </c>
      <c r="F197" s="299">
        <v>0</v>
      </c>
      <c r="G197" s="40"/>
      <c r="H197" s="46"/>
    </row>
    <row r="198" s="2" customFormat="1" ht="16.8" customHeight="1">
      <c r="A198" s="40"/>
      <c r="B198" s="46"/>
      <c r="C198" s="298" t="s">
        <v>19</v>
      </c>
      <c r="D198" s="298" t="s">
        <v>1890</v>
      </c>
      <c r="E198" s="19" t="s">
        <v>19</v>
      </c>
      <c r="F198" s="299">
        <v>-1.19</v>
      </c>
      <c r="G198" s="40"/>
      <c r="H198" s="46"/>
    </row>
    <row r="199" s="2" customFormat="1" ht="16.8" customHeight="1">
      <c r="A199" s="40"/>
      <c r="B199" s="46"/>
      <c r="C199" s="298" t="s">
        <v>19</v>
      </c>
      <c r="D199" s="298" t="s">
        <v>262</v>
      </c>
      <c r="E199" s="19" t="s">
        <v>19</v>
      </c>
      <c r="F199" s="299">
        <v>3.2549999999999999</v>
      </c>
      <c r="G199" s="40"/>
      <c r="H199" s="46"/>
    </row>
    <row r="200" s="2" customFormat="1" ht="16.8" customHeight="1">
      <c r="A200" s="40"/>
      <c r="B200" s="46"/>
      <c r="C200" s="300" t="s">
        <v>1968</v>
      </c>
      <c r="D200" s="40"/>
      <c r="E200" s="40"/>
      <c r="F200" s="40"/>
      <c r="G200" s="40"/>
      <c r="H200" s="46"/>
    </row>
    <row r="201" s="2" customFormat="1" ht="16.8" customHeight="1">
      <c r="A201" s="40"/>
      <c r="B201" s="46"/>
      <c r="C201" s="298" t="s">
        <v>445</v>
      </c>
      <c r="D201" s="298" t="s">
        <v>446</v>
      </c>
      <c r="E201" s="19" t="s">
        <v>108</v>
      </c>
      <c r="F201" s="299">
        <v>80.275000000000006</v>
      </c>
      <c r="G201" s="40"/>
      <c r="H201" s="46"/>
    </row>
    <row r="202" s="2" customFormat="1" ht="16.8" customHeight="1">
      <c r="A202" s="40"/>
      <c r="B202" s="46"/>
      <c r="C202" s="294" t="s">
        <v>114</v>
      </c>
      <c r="D202" s="295" t="s">
        <v>115</v>
      </c>
      <c r="E202" s="296" t="s">
        <v>108</v>
      </c>
      <c r="F202" s="297">
        <v>10.94</v>
      </c>
      <c r="G202" s="40"/>
      <c r="H202" s="46"/>
    </row>
    <row r="203" s="2" customFormat="1" ht="16.8" customHeight="1">
      <c r="A203" s="40"/>
      <c r="B203" s="46"/>
      <c r="C203" s="298" t="s">
        <v>19</v>
      </c>
      <c r="D203" s="298" t="s">
        <v>1891</v>
      </c>
      <c r="E203" s="19" t="s">
        <v>19</v>
      </c>
      <c r="F203" s="299">
        <v>4.9199999999999999</v>
      </c>
      <c r="G203" s="40"/>
      <c r="H203" s="46"/>
    </row>
    <row r="204" s="2" customFormat="1" ht="16.8" customHeight="1">
      <c r="A204" s="40"/>
      <c r="B204" s="46"/>
      <c r="C204" s="298" t="s">
        <v>19</v>
      </c>
      <c r="D204" s="298" t="s">
        <v>1892</v>
      </c>
      <c r="E204" s="19" t="s">
        <v>19</v>
      </c>
      <c r="F204" s="299">
        <v>6.0199999999999996</v>
      </c>
      <c r="G204" s="40"/>
      <c r="H204" s="46"/>
    </row>
    <row r="205" s="2" customFormat="1" ht="16.8" customHeight="1">
      <c r="A205" s="40"/>
      <c r="B205" s="46"/>
      <c r="C205" s="298" t="s">
        <v>19</v>
      </c>
      <c r="D205" s="298" t="s">
        <v>262</v>
      </c>
      <c r="E205" s="19" t="s">
        <v>19</v>
      </c>
      <c r="F205" s="299">
        <v>10.94</v>
      </c>
      <c r="G205" s="40"/>
      <c r="H205" s="46"/>
    </row>
    <row r="206" s="2" customFormat="1" ht="16.8" customHeight="1">
      <c r="A206" s="40"/>
      <c r="B206" s="46"/>
      <c r="C206" s="300" t="s">
        <v>1968</v>
      </c>
      <c r="D206" s="40"/>
      <c r="E206" s="40"/>
      <c r="F206" s="40"/>
      <c r="G206" s="40"/>
      <c r="H206" s="46"/>
    </row>
    <row r="207" s="2" customFormat="1" ht="16.8" customHeight="1">
      <c r="A207" s="40"/>
      <c r="B207" s="46"/>
      <c r="C207" s="298" t="s">
        <v>338</v>
      </c>
      <c r="D207" s="298" t="s">
        <v>339</v>
      </c>
      <c r="E207" s="19" t="s">
        <v>108</v>
      </c>
      <c r="F207" s="299">
        <v>21.879999999999999</v>
      </c>
      <c r="G207" s="40"/>
      <c r="H207" s="46"/>
    </row>
    <row r="208" s="2" customFormat="1" ht="16.8" customHeight="1">
      <c r="A208" s="40"/>
      <c r="B208" s="46"/>
      <c r="C208" s="294" t="s">
        <v>117</v>
      </c>
      <c r="D208" s="295" t="s">
        <v>118</v>
      </c>
      <c r="E208" s="296" t="s">
        <v>108</v>
      </c>
      <c r="F208" s="297">
        <v>18.879999999999999</v>
      </c>
      <c r="G208" s="40"/>
      <c r="H208" s="46"/>
    </row>
    <row r="209" s="2" customFormat="1" ht="16.8" customHeight="1">
      <c r="A209" s="40"/>
      <c r="B209" s="46"/>
      <c r="C209" s="298" t="s">
        <v>19</v>
      </c>
      <c r="D209" s="298" t="s">
        <v>1893</v>
      </c>
      <c r="E209" s="19" t="s">
        <v>19</v>
      </c>
      <c r="F209" s="299">
        <v>23.800000000000001</v>
      </c>
      <c r="G209" s="40"/>
      <c r="H209" s="46"/>
    </row>
    <row r="210" s="2" customFormat="1" ht="16.8" customHeight="1">
      <c r="A210" s="40"/>
      <c r="B210" s="46"/>
      <c r="C210" s="298" t="s">
        <v>19</v>
      </c>
      <c r="D210" s="298" t="s">
        <v>1894</v>
      </c>
      <c r="E210" s="19" t="s">
        <v>19</v>
      </c>
      <c r="F210" s="299">
        <v>0</v>
      </c>
      <c r="G210" s="40"/>
      <c r="H210" s="46"/>
    </row>
    <row r="211" s="2" customFormat="1" ht="16.8" customHeight="1">
      <c r="A211" s="40"/>
      <c r="B211" s="46"/>
      <c r="C211" s="298" t="s">
        <v>19</v>
      </c>
      <c r="D211" s="298" t="s">
        <v>1895</v>
      </c>
      <c r="E211" s="19" t="s">
        <v>19</v>
      </c>
      <c r="F211" s="299">
        <v>-4.9199999999999999</v>
      </c>
      <c r="G211" s="40"/>
      <c r="H211" s="46"/>
    </row>
    <row r="212" s="2" customFormat="1" ht="16.8" customHeight="1">
      <c r="A212" s="40"/>
      <c r="B212" s="46"/>
      <c r="C212" s="298" t="s">
        <v>19</v>
      </c>
      <c r="D212" s="298" t="s">
        <v>262</v>
      </c>
      <c r="E212" s="19" t="s">
        <v>19</v>
      </c>
      <c r="F212" s="299">
        <v>18.879999999999999</v>
      </c>
      <c r="G212" s="40"/>
      <c r="H212" s="46"/>
    </row>
    <row r="213" s="2" customFormat="1" ht="16.8" customHeight="1">
      <c r="A213" s="40"/>
      <c r="B213" s="46"/>
      <c r="C213" s="300" t="s">
        <v>1968</v>
      </c>
      <c r="D213" s="40"/>
      <c r="E213" s="40"/>
      <c r="F213" s="40"/>
      <c r="G213" s="40"/>
      <c r="H213" s="46"/>
    </row>
    <row r="214" s="2" customFormat="1" ht="16.8" customHeight="1">
      <c r="A214" s="40"/>
      <c r="B214" s="46"/>
      <c r="C214" s="298" t="s">
        <v>273</v>
      </c>
      <c r="D214" s="298" t="s">
        <v>274</v>
      </c>
      <c r="E214" s="19" t="s">
        <v>108</v>
      </c>
      <c r="F214" s="299">
        <v>212.262</v>
      </c>
      <c r="G214" s="40"/>
      <c r="H214" s="46"/>
    </row>
    <row r="215" s="2" customFormat="1" ht="16.8" customHeight="1">
      <c r="A215" s="40"/>
      <c r="B215" s="46"/>
      <c r="C215" s="298" t="s">
        <v>302</v>
      </c>
      <c r="D215" s="298" t="s">
        <v>303</v>
      </c>
      <c r="E215" s="19" t="s">
        <v>108</v>
      </c>
      <c r="F215" s="299">
        <v>212.262</v>
      </c>
      <c r="G215" s="40"/>
      <c r="H215" s="46"/>
    </row>
    <row r="216" s="2" customFormat="1" ht="16.8" customHeight="1">
      <c r="A216" s="40"/>
      <c r="B216" s="46"/>
      <c r="C216" s="298" t="s">
        <v>1078</v>
      </c>
      <c r="D216" s="298" t="s">
        <v>1079</v>
      </c>
      <c r="E216" s="19" t="s">
        <v>108</v>
      </c>
      <c r="F216" s="299">
        <v>307.23599999999999</v>
      </c>
      <c r="G216" s="40"/>
      <c r="H216" s="46"/>
    </row>
    <row r="217" s="2" customFormat="1" ht="16.8" customHeight="1">
      <c r="A217" s="40"/>
      <c r="B217" s="46"/>
      <c r="C217" s="298" t="s">
        <v>1108</v>
      </c>
      <c r="D217" s="298" t="s">
        <v>1109</v>
      </c>
      <c r="E217" s="19" t="s">
        <v>108</v>
      </c>
      <c r="F217" s="299">
        <v>290.303</v>
      </c>
      <c r="G217" s="40"/>
      <c r="H217" s="46"/>
    </row>
    <row r="218" s="2" customFormat="1" ht="16.8" customHeight="1">
      <c r="A218" s="40"/>
      <c r="B218" s="46"/>
      <c r="C218" s="294" t="s">
        <v>120</v>
      </c>
      <c r="D218" s="295" t="s">
        <v>121</v>
      </c>
      <c r="E218" s="296" t="s">
        <v>108</v>
      </c>
      <c r="F218" s="297">
        <v>2.7730000000000001</v>
      </c>
      <c r="G218" s="40"/>
      <c r="H218" s="46"/>
    </row>
    <row r="219" s="2" customFormat="1" ht="16.8" customHeight="1">
      <c r="A219" s="40"/>
      <c r="B219" s="46"/>
      <c r="C219" s="298" t="s">
        <v>19</v>
      </c>
      <c r="D219" s="298" t="s">
        <v>123</v>
      </c>
      <c r="E219" s="19" t="s">
        <v>19</v>
      </c>
      <c r="F219" s="299">
        <v>2.7730000000000001</v>
      </c>
      <c r="G219" s="40"/>
      <c r="H219" s="46"/>
    </row>
    <row r="220" s="2" customFormat="1" ht="16.8" customHeight="1">
      <c r="A220" s="40"/>
      <c r="B220" s="46"/>
      <c r="C220" s="300" t="s">
        <v>1968</v>
      </c>
      <c r="D220" s="40"/>
      <c r="E220" s="40"/>
      <c r="F220" s="40"/>
      <c r="G220" s="40"/>
      <c r="H220" s="46"/>
    </row>
    <row r="221" s="2" customFormat="1" ht="16.8" customHeight="1">
      <c r="A221" s="40"/>
      <c r="B221" s="46"/>
      <c r="C221" s="298" t="s">
        <v>868</v>
      </c>
      <c r="D221" s="298" t="s">
        <v>869</v>
      </c>
      <c r="E221" s="19" t="s">
        <v>108</v>
      </c>
      <c r="F221" s="299">
        <v>2.7730000000000001</v>
      </c>
      <c r="G221" s="40"/>
      <c r="H221" s="46"/>
    </row>
    <row r="222" s="2" customFormat="1" ht="16.8" customHeight="1">
      <c r="A222" s="40"/>
      <c r="B222" s="46"/>
      <c r="C222" s="298" t="s">
        <v>880</v>
      </c>
      <c r="D222" s="298" t="s">
        <v>881</v>
      </c>
      <c r="E222" s="19" t="s">
        <v>108</v>
      </c>
      <c r="F222" s="299">
        <v>21.491</v>
      </c>
      <c r="G222" s="40"/>
      <c r="H222" s="46"/>
    </row>
    <row r="223" s="2" customFormat="1" ht="16.8" customHeight="1">
      <c r="A223" s="40"/>
      <c r="B223" s="46"/>
      <c r="C223" s="298" t="s">
        <v>886</v>
      </c>
      <c r="D223" s="298" t="s">
        <v>887</v>
      </c>
      <c r="E223" s="19" t="s">
        <v>108</v>
      </c>
      <c r="F223" s="299">
        <v>21.491</v>
      </c>
      <c r="G223" s="40"/>
      <c r="H223" s="46"/>
    </row>
    <row r="224" s="2" customFormat="1" ht="16.8" customHeight="1">
      <c r="A224" s="40"/>
      <c r="B224" s="46"/>
      <c r="C224" s="298" t="s">
        <v>1103</v>
      </c>
      <c r="D224" s="298" t="s">
        <v>1104</v>
      </c>
      <c r="E224" s="19" t="s">
        <v>108</v>
      </c>
      <c r="F224" s="299">
        <v>89.747</v>
      </c>
      <c r="G224" s="40"/>
      <c r="H224" s="46"/>
    </row>
    <row r="225" s="2" customFormat="1">
      <c r="A225" s="40"/>
      <c r="B225" s="46"/>
      <c r="C225" s="298" t="s">
        <v>892</v>
      </c>
      <c r="D225" s="298" t="s">
        <v>893</v>
      </c>
      <c r="E225" s="19" t="s">
        <v>108</v>
      </c>
      <c r="F225" s="299">
        <v>22.565999999999999</v>
      </c>
      <c r="G225" s="40"/>
      <c r="H225" s="46"/>
    </row>
    <row r="226" s="2" customFormat="1" ht="16.8" customHeight="1">
      <c r="A226" s="40"/>
      <c r="B226" s="46"/>
      <c r="C226" s="294" t="s">
        <v>123</v>
      </c>
      <c r="D226" s="295" t="s">
        <v>124</v>
      </c>
      <c r="E226" s="296" t="s">
        <v>108</v>
      </c>
      <c r="F226" s="297">
        <v>2.7730000000000001</v>
      </c>
      <c r="G226" s="40"/>
      <c r="H226" s="46"/>
    </row>
    <row r="227" s="2" customFormat="1" ht="16.8" customHeight="1">
      <c r="A227" s="40"/>
      <c r="B227" s="46"/>
      <c r="C227" s="298" t="s">
        <v>19</v>
      </c>
      <c r="D227" s="298" t="s">
        <v>1896</v>
      </c>
      <c r="E227" s="19" t="s">
        <v>19</v>
      </c>
      <c r="F227" s="299">
        <v>2.573</v>
      </c>
      <c r="G227" s="40"/>
      <c r="H227" s="46"/>
    </row>
    <row r="228" s="2" customFormat="1" ht="16.8" customHeight="1">
      <c r="A228" s="40"/>
      <c r="B228" s="46"/>
      <c r="C228" s="298" t="s">
        <v>19</v>
      </c>
      <c r="D228" s="298" t="s">
        <v>1970</v>
      </c>
      <c r="E228" s="19" t="s">
        <v>19</v>
      </c>
      <c r="F228" s="299">
        <v>0.080000000000000002</v>
      </c>
      <c r="G228" s="40"/>
      <c r="H228" s="46"/>
    </row>
    <row r="229" s="2" customFormat="1" ht="16.8" customHeight="1">
      <c r="A229" s="40"/>
      <c r="B229" s="46"/>
      <c r="C229" s="298" t="s">
        <v>19</v>
      </c>
      <c r="D229" s="298" t="s">
        <v>1897</v>
      </c>
      <c r="E229" s="19" t="s">
        <v>19</v>
      </c>
      <c r="F229" s="299">
        <v>0.12</v>
      </c>
      <c r="G229" s="40"/>
      <c r="H229" s="46"/>
    </row>
    <row r="230" s="2" customFormat="1" ht="16.8" customHeight="1">
      <c r="A230" s="40"/>
      <c r="B230" s="46"/>
      <c r="C230" s="298" t="s">
        <v>19</v>
      </c>
      <c r="D230" s="298" t="s">
        <v>262</v>
      </c>
      <c r="E230" s="19" t="s">
        <v>19</v>
      </c>
      <c r="F230" s="299">
        <v>2.7730000000000001</v>
      </c>
      <c r="G230" s="40"/>
      <c r="H230" s="46"/>
    </row>
    <row r="231" s="2" customFormat="1" ht="16.8" customHeight="1">
      <c r="A231" s="40"/>
      <c r="B231" s="46"/>
      <c r="C231" s="300" t="s">
        <v>1968</v>
      </c>
      <c r="D231" s="40"/>
      <c r="E231" s="40"/>
      <c r="F231" s="40"/>
      <c r="G231" s="40"/>
      <c r="H231" s="46"/>
    </row>
    <row r="232" s="2" customFormat="1" ht="16.8" customHeight="1">
      <c r="A232" s="40"/>
      <c r="B232" s="46"/>
      <c r="C232" s="298" t="s">
        <v>309</v>
      </c>
      <c r="D232" s="298" t="s">
        <v>310</v>
      </c>
      <c r="E232" s="19" t="s">
        <v>108</v>
      </c>
      <c r="F232" s="299">
        <v>76.716999999999999</v>
      </c>
      <c r="G232" s="40"/>
      <c r="H232" s="46"/>
    </row>
    <row r="233" s="2" customFormat="1" ht="16.8" customHeight="1">
      <c r="A233" s="40"/>
      <c r="B233" s="46"/>
      <c r="C233" s="298" t="s">
        <v>534</v>
      </c>
      <c r="D233" s="298" t="s">
        <v>535</v>
      </c>
      <c r="E233" s="19" t="s">
        <v>108</v>
      </c>
      <c r="F233" s="299">
        <v>2.573</v>
      </c>
      <c r="G233" s="40"/>
      <c r="H233" s="46"/>
    </row>
    <row r="234" s="2" customFormat="1" ht="16.8" customHeight="1">
      <c r="A234" s="40"/>
      <c r="B234" s="46"/>
      <c r="C234" s="298" t="s">
        <v>1078</v>
      </c>
      <c r="D234" s="298" t="s">
        <v>1079</v>
      </c>
      <c r="E234" s="19" t="s">
        <v>108</v>
      </c>
      <c r="F234" s="299">
        <v>307.23599999999999</v>
      </c>
      <c r="G234" s="40"/>
      <c r="H234" s="46"/>
    </row>
    <row r="235" s="2" customFormat="1" ht="16.8" customHeight="1">
      <c r="A235" s="40"/>
      <c r="B235" s="46"/>
      <c r="C235" s="298" t="s">
        <v>1108</v>
      </c>
      <c r="D235" s="298" t="s">
        <v>1109</v>
      </c>
      <c r="E235" s="19" t="s">
        <v>108</v>
      </c>
      <c r="F235" s="299">
        <v>290.303</v>
      </c>
      <c r="G235" s="40"/>
      <c r="H235" s="46"/>
    </row>
    <row r="236" s="2" customFormat="1">
      <c r="A236" s="40"/>
      <c r="B236" s="46"/>
      <c r="C236" s="298" t="s">
        <v>325</v>
      </c>
      <c r="D236" s="298" t="s">
        <v>326</v>
      </c>
      <c r="E236" s="19" t="s">
        <v>108</v>
      </c>
      <c r="F236" s="299">
        <v>78.040999999999997</v>
      </c>
      <c r="G236" s="40"/>
      <c r="H236" s="46"/>
    </row>
    <row r="237" s="2" customFormat="1" ht="16.8" customHeight="1">
      <c r="A237" s="40"/>
      <c r="B237" s="46"/>
      <c r="C237" s="294" t="s">
        <v>126</v>
      </c>
      <c r="D237" s="295" t="s">
        <v>127</v>
      </c>
      <c r="E237" s="296" t="s">
        <v>108</v>
      </c>
      <c r="F237" s="297">
        <v>3.069</v>
      </c>
      <c r="G237" s="40"/>
      <c r="H237" s="46"/>
    </row>
    <row r="238" s="2" customFormat="1" ht="16.8" customHeight="1">
      <c r="A238" s="40"/>
      <c r="B238" s="46"/>
      <c r="C238" s="298" t="s">
        <v>19</v>
      </c>
      <c r="D238" s="298" t="s">
        <v>106</v>
      </c>
      <c r="E238" s="19" t="s">
        <v>19</v>
      </c>
      <c r="F238" s="299">
        <v>3.069</v>
      </c>
      <c r="G238" s="40"/>
      <c r="H238" s="46"/>
    </row>
    <row r="239" s="2" customFormat="1" ht="16.8" customHeight="1">
      <c r="A239" s="40"/>
      <c r="B239" s="46"/>
      <c r="C239" s="298" t="s">
        <v>19</v>
      </c>
      <c r="D239" s="298" t="s">
        <v>262</v>
      </c>
      <c r="E239" s="19" t="s">
        <v>19</v>
      </c>
      <c r="F239" s="299">
        <v>3.069</v>
      </c>
      <c r="G239" s="40"/>
      <c r="H239" s="46"/>
    </row>
    <row r="240" s="2" customFormat="1" ht="16.8" customHeight="1">
      <c r="A240" s="40"/>
      <c r="B240" s="46"/>
      <c r="C240" s="300" t="s">
        <v>1968</v>
      </c>
      <c r="D240" s="40"/>
      <c r="E240" s="40"/>
      <c r="F240" s="40"/>
      <c r="G240" s="40"/>
      <c r="H240" s="46"/>
    </row>
    <row r="241" s="2" customFormat="1" ht="16.8" customHeight="1">
      <c r="A241" s="40"/>
      <c r="B241" s="46"/>
      <c r="C241" s="298" t="s">
        <v>747</v>
      </c>
      <c r="D241" s="298" t="s">
        <v>748</v>
      </c>
      <c r="E241" s="19" t="s">
        <v>108</v>
      </c>
      <c r="F241" s="299">
        <v>3.069</v>
      </c>
      <c r="G241" s="40"/>
      <c r="H241" s="46"/>
    </row>
    <row r="242" s="2" customFormat="1" ht="16.8" customHeight="1">
      <c r="A242" s="40"/>
      <c r="B242" s="46"/>
      <c r="C242" s="294" t="s">
        <v>129</v>
      </c>
      <c r="D242" s="295" t="s">
        <v>130</v>
      </c>
      <c r="E242" s="296" t="s">
        <v>108</v>
      </c>
      <c r="F242" s="297">
        <v>4.4480000000000004</v>
      </c>
      <c r="G242" s="40"/>
      <c r="H242" s="46"/>
    </row>
    <row r="243" s="2" customFormat="1" ht="16.8" customHeight="1">
      <c r="A243" s="40"/>
      <c r="B243" s="46"/>
      <c r="C243" s="298" t="s">
        <v>19</v>
      </c>
      <c r="D243" s="298" t="s">
        <v>1899</v>
      </c>
      <c r="E243" s="19" t="s">
        <v>19</v>
      </c>
      <c r="F243" s="299">
        <v>0</v>
      </c>
      <c r="G243" s="40"/>
      <c r="H243" s="46"/>
    </row>
    <row r="244" s="2" customFormat="1" ht="16.8" customHeight="1">
      <c r="A244" s="40"/>
      <c r="B244" s="46"/>
      <c r="C244" s="298" t="s">
        <v>19</v>
      </c>
      <c r="D244" s="298" t="s">
        <v>1900</v>
      </c>
      <c r="E244" s="19" t="s">
        <v>19</v>
      </c>
      <c r="F244" s="299">
        <v>4.4480000000000004</v>
      </c>
      <c r="G244" s="40"/>
      <c r="H244" s="46"/>
    </row>
    <row r="245" s="2" customFormat="1" ht="16.8" customHeight="1">
      <c r="A245" s="40"/>
      <c r="B245" s="46"/>
      <c r="C245" s="298" t="s">
        <v>19</v>
      </c>
      <c r="D245" s="298" t="s">
        <v>262</v>
      </c>
      <c r="E245" s="19" t="s">
        <v>19</v>
      </c>
      <c r="F245" s="299">
        <v>4.4480000000000004</v>
      </c>
      <c r="G245" s="40"/>
      <c r="H245" s="46"/>
    </row>
    <row r="246" s="2" customFormat="1" ht="16.8" customHeight="1">
      <c r="A246" s="40"/>
      <c r="B246" s="46"/>
      <c r="C246" s="300" t="s">
        <v>1968</v>
      </c>
      <c r="D246" s="40"/>
      <c r="E246" s="40"/>
      <c r="F246" s="40"/>
      <c r="G246" s="40"/>
      <c r="H246" s="46"/>
    </row>
    <row r="247" s="2" customFormat="1" ht="16.8" customHeight="1">
      <c r="A247" s="40"/>
      <c r="B247" s="46"/>
      <c r="C247" s="298" t="s">
        <v>925</v>
      </c>
      <c r="D247" s="298" t="s">
        <v>926</v>
      </c>
      <c r="E247" s="19" t="s">
        <v>108</v>
      </c>
      <c r="F247" s="299">
        <v>4.4480000000000004</v>
      </c>
      <c r="G247" s="40"/>
      <c r="H247" s="46"/>
    </row>
    <row r="248" s="2" customFormat="1" ht="16.8" customHeight="1">
      <c r="A248" s="40"/>
      <c r="B248" s="46"/>
      <c r="C248" s="294" t="s">
        <v>133</v>
      </c>
      <c r="D248" s="295" t="s">
        <v>134</v>
      </c>
      <c r="E248" s="296" t="s">
        <v>135</v>
      </c>
      <c r="F248" s="297">
        <v>8.6999999999999993</v>
      </c>
      <c r="G248" s="40"/>
      <c r="H248" s="46"/>
    </row>
    <row r="249" s="2" customFormat="1" ht="16.8" customHeight="1">
      <c r="A249" s="40"/>
      <c r="B249" s="46"/>
      <c r="C249" s="298" t="s">
        <v>19</v>
      </c>
      <c r="D249" s="298" t="s">
        <v>171</v>
      </c>
      <c r="E249" s="19" t="s">
        <v>19</v>
      </c>
      <c r="F249" s="299">
        <v>8.6999999999999993</v>
      </c>
      <c r="G249" s="40"/>
      <c r="H249" s="46"/>
    </row>
    <row r="250" s="2" customFormat="1" ht="16.8" customHeight="1">
      <c r="A250" s="40"/>
      <c r="B250" s="46"/>
      <c r="C250" s="298" t="s">
        <v>19</v>
      </c>
      <c r="D250" s="298" t="s">
        <v>262</v>
      </c>
      <c r="E250" s="19" t="s">
        <v>19</v>
      </c>
      <c r="F250" s="299">
        <v>8.6999999999999993</v>
      </c>
      <c r="G250" s="40"/>
      <c r="H250" s="46"/>
    </row>
    <row r="251" s="2" customFormat="1" ht="16.8" customHeight="1">
      <c r="A251" s="40"/>
      <c r="B251" s="46"/>
      <c r="C251" s="300" t="s">
        <v>1968</v>
      </c>
      <c r="D251" s="40"/>
      <c r="E251" s="40"/>
      <c r="F251" s="40"/>
      <c r="G251" s="40"/>
      <c r="H251" s="46"/>
    </row>
    <row r="252" s="2" customFormat="1" ht="16.8" customHeight="1">
      <c r="A252" s="40"/>
      <c r="B252" s="46"/>
      <c r="C252" s="298" t="s">
        <v>753</v>
      </c>
      <c r="D252" s="298" t="s">
        <v>754</v>
      </c>
      <c r="E252" s="19" t="s">
        <v>380</v>
      </c>
      <c r="F252" s="299">
        <v>7.2999999999999998</v>
      </c>
      <c r="G252" s="40"/>
      <c r="H252" s="46"/>
    </row>
    <row r="253" s="2" customFormat="1" ht="16.8" customHeight="1">
      <c r="A253" s="40"/>
      <c r="B253" s="46"/>
      <c r="C253" s="298" t="s">
        <v>786</v>
      </c>
      <c r="D253" s="298" t="s">
        <v>787</v>
      </c>
      <c r="E253" s="19" t="s">
        <v>380</v>
      </c>
      <c r="F253" s="299">
        <v>8.6999999999999993</v>
      </c>
      <c r="G253" s="40"/>
      <c r="H253" s="46"/>
    </row>
    <row r="254" s="2" customFormat="1" ht="16.8" customHeight="1">
      <c r="A254" s="40"/>
      <c r="B254" s="46"/>
      <c r="C254" s="294" t="s">
        <v>138</v>
      </c>
      <c r="D254" s="295" t="s">
        <v>139</v>
      </c>
      <c r="E254" s="296" t="s">
        <v>108</v>
      </c>
      <c r="F254" s="297">
        <v>27.98</v>
      </c>
      <c r="G254" s="40"/>
      <c r="H254" s="46"/>
    </row>
    <row r="255" s="2" customFormat="1" ht="16.8" customHeight="1">
      <c r="A255" s="40"/>
      <c r="B255" s="46"/>
      <c r="C255" s="298" t="s">
        <v>19</v>
      </c>
      <c r="D255" s="298" t="s">
        <v>1901</v>
      </c>
      <c r="E255" s="19" t="s">
        <v>19</v>
      </c>
      <c r="F255" s="299">
        <v>29.579999999999998</v>
      </c>
      <c r="G255" s="40"/>
      <c r="H255" s="46"/>
    </row>
    <row r="256" s="2" customFormat="1" ht="16.8" customHeight="1">
      <c r="A256" s="40"/>
      <c r="B256" s="46"/>
      <c r="C256" s="298" t="s">
        <v>19</v>
      </c>
      <c r="D256" s="298" t="s">
        <v>1902</v>
      </c>
      <c r="E256" s="19" t="s">
        <v>19</v>
      </c>
      <c r="F256" s="299">
        <v>0</v>
      </c>
      <c r="G256" s="40"/>
      <c r="H256" s="46"/>
    </row>
    <row r="257" s="2" customFormat="1" ht="16.8" customHeight="1">
      <c r="A257" s="40"/>
      <c r="B257" s="46"/>
      <c r="C257" s="298" t="s">
        <v>19</v>
      </c>
      <c r="D257" s="298" t="s">
        <v>1903</v>
      </c>
      <c r="E257" s="19" t="s">
        <v>19</v>
      </c>
      <c r="F257" s="299">
        <v>-1.6000000000000001</v>
      </c>
      <c r="G257" s="40"/>
      <c r="H257" s="46"/>
    </row>
    <row r="258" s="2" customFormat="1" ht="16.8" customHeight="1">
      <c r="A258" s="40"/>
      <c r="B258" s="46"/>
      <c r="C258" s="298" t="s">
        <v>19</v>
      </c>
      <c r="D258" s="298" t="s">
        <v>262</v>
      </c>
      <c r="E258" s="19" t="s">
        <v>19</v>
      </c>
      <c r="F258" s="299">
        <v>27.98</v>
      </c>
      <c r="G258" s="40"/>
      <c r="H258" s="46"/>
    </row>
    <row r="259" s="2" customFormat="1" ht="16.8" customHeight="1">
      <c r="A259" s="40"/>
      <c r="B259" s="46"/>
      <c r="C259" s="300" t="s">
        <v>1968</v>
      </c>
      <c r="D259" s="40"/>
      <c r="E259" s="40"/>
      <c r="F259" s="40"/>
      <c r="G259" s="40"/>
      <c r="H259" s="46"/>
    </row>
    <row r="260" s="2" customFormat="1" ht="16.8" customHeight="1">
      <c r="A260" s="40"/>
      <c r="B260" s="46"/>
      <c r="C260" s="298" t="s">
        <v>273</v>
      </c>
      <c r="D260" s="298" t="s">
        <v>274</v>
      </c>
      <c r="E260" s="19" t="s">
        <v>108</v>
      </c>
      <c r="F260" s="299">
        <v>212.262</v>
      </c>
      <c r="G260" s="40"/>
      <c r="H260" s="46"/>
    </row>
    <row r="261" s="2" customFormat="1" ht="16.8" customHeight="1">
      <c r="A261" s="40"/>
      <c r="B261" s="46"/>
      <c r="C261" s="298" t="s">
        <v>302</v>
      </c>
      <c r="D261" s="298" t="s">
        <v>303</v>
      </c>
      <c r="E261" s="19" t="s">
        <v>108</v>
      </c>
      <c r="F261" s="299">
        <v>212.262</v>
      </c>
      <c r="G261" s="40"/>
      <c r="H261" s="46"/>
    </row>
    <row r="262" s="2" customFormat="1" ht="16.8" customHeight="1">
      <c r="A262" s="40"/>
      <c r="B262" s="46"/>
      <c r="C262" s="298" t="s">
        <v>1078</v>
      </c>
      <c r="D262" s="298" t="s">
        <v>1079</v>
      </c>
      <c r="E262" s="19" t="s">
        <v>108</v>
      </c>
      <c r="F262" s="299">
        <v>307.23599999999999</v>
      </c>
      <c r="G262" s="40"/>
      <c r="H262" s="46"/>
    </row>
    <row r="263" s="2" customFormat="1" ht="16.8" customHeight="1">
      <c r="A263" s="40"/>
      <c r="B263" s="46"/>
      <c r="C263" s="298" t="s">
        <v>1108</v>
      </c>
      <c r="D263" s="298" t="s">
        <v>1109</v>
      </c>
      <c r="E263" s="19" t="s">
        <v>108</v>
      </c>
      <c r="F263" s="299">
        <v>290.303</v>
      </c>
      <c r="G263" s="40"/>
      <c r="H263" s="46"/>
    </row>
    <row r="264" s="2" customFormat="1" ht="16.8" customHeight="1">
      <c r="A264" s="40"/>
      <c r="B264" s="46"/>
      <c r="C264" s="294" t="s">
        <v>141</v>
      </c>
      <c r="D264" s="295" t="s">
        <v>142</v>
      </c>
      <c r="E264" s="296" t="s">
        <v>108</v>
      </c>
      <c r="F264" s="297">
        <v>4.3929999999999998</v>
      </c>
      <c r="G264" s="40"/>
      <c r="H264" s="46"/>
    </row>
    <row r="265" s="2" customFormat="1" ht="16.8" customHeight="1">
      <c r="A265" s="40"/>
      <c r="B265" s="46"/>
      <c r="C265" s="298" t="s">
        <v>19</v>
      </c>
      <c r="D265" s="298" t="s">
        <v>1969</v>
      </c>
      <c r="E265" s="19" t="s">
        <v>19</v>
      </c>
      <c r="F265" s="299">
        <v>4.7249999999999996</v>
      </c>
      <c r="G265" s="40"/>
      <c r="H265" s="46"/>
    </row>
    <row r="266" s="2" customFormat="1" ht="16.8" customHeight="1">
      <c r="A266" s="40"/>
      <c r="B266" s="46"/>
      <c r="C266" s="298" t="s">
        <v>19</v>
      </c>
      <c r="D266" s="298" t="s">
        <v>1964</v>
      </c>
      <c r="E266" s="19" t="s">
        <v>19</v>
      </c>
      <c r="F266" s="299">
        <v>-0.152</v>
      </c>
      <c r="G266" s="40"/>
      <c r="H266" s="46"/>
    </row>
    <row r="267" s="2" customFormat="1" ht="16.8" customHeight="1">
      <c r="A267" s="40"/>
      <c r="B267" s="46"/>
      <c r="C267" s="298" t="s">
        <v>19</v>
      </c>
      <c r="D267" s="298" t="s">
        <v>1971</v>
      </c>
      <c r="E267" s="19" t="s">
        <v>19</v>
      </c>
      <c r="F267" s="299">
        <v>-0.17999999999999999</v>
      </c>
      <c r="G267" s="40"/>
      <c r="H267" s="46"/>
    </row>
    <row r="268" s="2" customFormat="1" ht="16.8" customHeight="1">
      <c r="A268" s="40"/>
      <c r="B268" s="46"/>
      <c r="C268" s="298" t="s">
        <v>19</v>
      </c>
      <c r="D268" s="298" t="s">
        <v>262</v>
      </c>
      <c r="E268" s="19" t="s">
        <v>19</v>
      </c>
      <c r="F268" s="299">
        <v>4.3929999999999998</v>
      </c>
      <c r="G268" s="40"/>
      <c r="H268" s="46"/>
    </row>
    <row r="269" s="2" customFormat="1" ht="16.8" customHeight="1">
      <c r="A269" s="40"/>
      <c r="B269" s="46"/>
      <c r="C269" s="300" t="s">
        <v>1968</v>
      </c>
      <c r="D269" s="40"/>
      <c r="E269" s="40"/>
      <c r="F269" s="40"/>
      <c r="G269" s="40"/>
      <c r="H269" s="46"/>
    </row>
    <row r="270" s="2" customFormat="1" ht="16.8" customHeight="1">
      <c r="A270" s="40"/>
      <c r="B270" s="46"/>
      <c r="C270" s="298" t="s">
        <v>502</v>
      </c>
      <c r="D270" s="298" t="s">
        <v>503</v>
      </c>
      <c r="E270" s="19" t="s">
        <v>108</v>
      </c>
      <c r="F270" s="299">
        <v>4.3929999999999998</v>
      </c>
      <c r="G270" s="40"/>
      <c r="H270" s="46"/>
    </row>
    <row r="271" s="2" customFormat="1" ht="16.8" customHeight="1">
      <c r="A271" s="40"/>
      <c r="B271" s="46"/>
      <c r="C271" s="298" t="s">
        <v>514</v>
      </c>
      <c r="D271" s="298" t="s">
        <v>515</v>
      </c>
      <c r="E271" s="19" t="s">
        <v>108</v>
      </c>
      <c r="F271" s="299">
        <v>4.3929999999999998</v>
      </c>
      <c r="G271" s="40"/>
      <c r="H271" s="46"/>
    </row>
    <row r="272" s="2" customFormat="1" ht="16.8" customHeight="1">
      <c r="A272" s="40"/>
      <c r="B272" s="46"/>
      <c r="C272" s="298" t="s">
        <v>1078</v>
      </c>
      <c r="D272" s="298" t="s">
        <v>1079</v>
      </c>
      <c r="E272" s="19" t="s">
        <v>108</v>
      </c>
      <c r="F272" s="299">
        <v>307.23599999999999</v>
      </c>
      <c r="G272" s="40"/>
      <c r="H272" s="46"/>
    </row>
    <row r="273" s="2" customFormat="1" ht="16.8" customHeight="1">
      <c r="A273" s="40"/>
      <c r="B273" s="46"/>
      <c r="C273" s="298" t="s">
        <v>1108</v>
      </c>
      <c r="D273" s="298" t="s">
        <v>1109</v>
      </c>
      <c r="E273" s="19" t="s">
        <v>108</v>
      </c>
      <c r="F273" s="299">
        <v>290.303</v>
      </c>
      <c r="G273" s="40"/>
      <c r="H273" s="46"/>
    </row>
    <row r="274" s="2" customFormat="1">
      <c r="A274" s="40"/>
      <c r="B274" s="46"/>
      <c r="C274" s="298" t="s">
        <v>325</v>
      </c>
      <c r="D274" s="298" t="s">
        <v>326</v>
      </c>
      <c r="E274" s="19" t="s">
        <v>108</v>
      </c>
      <c r="F274" s="299">
        <v>78.040999999999997</v>
      </c>
      <c r="G274" s="40"/>
      <c r="H274" s="46"/>
    </row>
    <row r="275" s="2" customFormat="1" ht="16.8" customHeight="1">
      <c r="A275" s="40"/>
      <c r="B275" s="46"/>
      <c r="C275" s="298" t="s">
        <v>1103</v>
      </c>
      <c r="D275" s="298" t="s">
        <v>1104</v>
      </c>
      <c r="E275" s="19" t="s">
        <v>108</v>
      </c>
      <c r="F275" s="299">
        <v>89.747</v>
      </c>
      <c r="G275" s="40"/>
      <c r="H275" s="46"/>
    </row>
    <row r="276" s="2" customFormat="1" ht="16.8" customHeight="1">
      <c r="A276" s="40"/>
      <c r="B276" s="46"/>
      <c r="C276" s="298" t="s">
        <v>509</v>
      </c>
      <c r="D276" s="298" t="s">
        <v>510</v>
      </c>
      <c r="E276" s="19" t="s">
        <v>108</v>
      </c>
      <c r="F276" s="299">
        <v>4.8319999999999999</v>
      </c>
      <c r="G276" s="40"/>
      <c r="H276" s="46"/>
    </row>
    <row r="277" s="2" customFormat="1" ht="16.8" customHeight="1">
      <c r="A277" s="40"/>
      <c r="B277" s="46"/>
      <c r="C277" s="294" t="s">
        <v>144</v>
      </c>
      <c r="D277" s="295" t="s">
        <v>145</v>
      </c>
      <c r="E277" s="296" t="s">
        <v>108</v>
      </c>
      <c r="F277" s="297">
        <v>54.213999999999999</v>
      </c>
      <c r="G277" s="40"/>
      <c r="H277" s="46"/>
    </row>
    <row r="278" s="2" customFormat="1" ht="16.8" customHeight="1">
      <c r="A278" s="40"/>
      <c r="B278" s="46"/>
      <c r="C278" s="298" t="s">
        <v>19</v>
      </c>
      <c r="D278" s="298" t="s">
        <v>1907</v>
      </c>
      <c r="E278" s="19" t="s">
        <v>19</v>
      </c>
      <c r="F278" s="299">
        <v>0</v>
      </c>
      <c r="G278" s="40"/>
      <c r="H278" s="46"/>
    </row>
    <row r="279" s="2" customFormat="1" ht="16.8" customHeight="1">
      <c r="A279" s="40"/>
      <c r="B279" s="46"/>
      <c r="C279" s="298" t="s">
        <v>19</v>
      </c>
      <c r="D279" s="298" t="s">
        <v>1908</v>
      </c>
      <c r="E279" s="19" t="s">
        <v>19</v>
      </c>
      <c r="F279" s="299">
        <v>57.119999999999997</v>
      </c>
      <c r="G279" s="40"/>
      <c r="H279" s="46"/>
    </row>
    <row r="280" s="2" customFormat="1" ht="16.8" customHeight="1">
      <c r="A280" s="40"/>
      <c r="B280" s="46"/>
      <c r="C280" s="298" t="s">
        <v>19</v>
      </c>
      <c r="D280" s="298" t="s">
        <v>1909</v>
      </c>
      <c r="E280" s="19" t="s">
        <v>19</v>
      </c>
      <c r="F280" s="299">
        <v>1.3600000000000001</v>
      </c>
      <c r="G280" s="40"/>
      <c r="H280" s="46"/>
    </row>
    <row r="281" s="2" customFormat="1" ht="16.8" customHeight="1">
      <c r="A281" s="40"/>
      <c r="B281" s="46"/>
      <c r="C281" s="298" t="s">
        <v>19</v>
      </c>
      <c r="D281" s="298" t="s">
        <v>1910</v>
      </c>
      <c r="E281" s="19" t="s">
        <v>19</v>
      </c>
      <c r="F281" s="299">
        <v>0</v>
      </c>
      <c r="G281" s="40"/>
      <c r="H281" s="46"/>
    </row>
    <row r="282" s="2" customFormat="1" ht="16.8" customHeight="1">
      <c r="A282" s="40"/>
      <c r="B282" s="46"/>
      <c r="C282" s="298" t="s">
        <v>19</v>
      </c>
      <c r="D282" s="298" t="s">
        <v>1911</v>
      </c>
      <c r="E282" s="19" t="s">
        <v>19</v>
      </c>
      <c r="F282" s="299">
        <v>4.0499999999999998</v>
      </c>
      <c r="G282" s="40"/>
      <c r="H282" s="46"/>
    </row>
    <row r="283" s="2" customFormat="1" ht="16.8" customHeight="1">
      <c r="A283" s="40"/>
      <c r="B283" s="46"/>
      <c r="C283" s="298" t="s">
        <v>19</v>
      </c>
      <c r="D283" s="298" t="s">
        <v>1912</v>
      </c>
      <c r="E283" s="19" t="s">
        <v>19</v>
      </c>
      <c r="F283" s="299">
        <v>1.03</v>
      </c>
      <c r="G283" s="40"/>
      <c r="H283" s="46"/>
    </row>
    <row r="284" s="2" customFormat="1" ht="16.8" customHeight="1">
      <c r="A284" s="40"/>
      <c r="B284" s="46"/>
      <c r="C284" s="298" t="s">
        <v>19</v>
      </c>
      <c r="D284" s="298" t="s">
        <v>1913</v>
      </c>
      <c r="E284" s="19" t="s">
        <v>19</v>
      </c>
      <c r="F284" s="299">
        <v>0</v>
      </c>
      <c r="G284" s="40"/>
      <c r="H284" s="46"/>
    </row>
    <row r="285" s="2" customFormat="1" ht="16.8" customHeight="1">
      <c r="A285" s="40"/>
      <c r="B285" s="46"/>
      <c r="C285" s="298" t="s">
        <v>19</v>
      </c>
      <c r="D285" s="298" t="s">
        <v>1903</v>
      </c>
      <c r="E285" s="19" t="s">
        <v>19</v>
      </c>
      <c r="F285" s="299">
        <v>-1.6000000000000001</v>
      </c>
      <c r="G285" s="40"/>
      <c r="H285" s="46"/>
    </row>
    <row r="286" s="2" customFormat="1" ht="16.8" customHeight="1">
      <c r="A286" s="40"/>
      <c r="B286" s="46"/>
      <c r="C286" s="298" t="s">
        <v>19</v>
      </c>
      <c r="D286" s="298" t="s">
        <v>1914</v>
      </c>
      <c r="E286" s="19" t="s">
        <v>19</v>
      </c>
      <c r="F286" s="299">
        <v>-3.456</v>
      </c>
      <c r="G286" s="40"/>
      <c r="H286" s="46"/>
    </row>
    <row r="287" s="2" customFormat="1" ht="16.8" customHeight="1">
      <c r="A287" s="40"/>
      <c r="B287" s="46"/>
      <c r="C287" s="298" t="s">
        <v>19</v>
      </c>
      <c r="D287" s="298" t="s">
        <v>320</v>
      </c>
      <c r="E287" s="19" t="s">
        <v>19</v>
      </c>
      <c r="F287" s="299">
        <v>0</v>
      </c>
      <c r="G287" s="40"/>
      <c r="H287" s="46"/>
    </row>
    <row r="288" s="2" customFormat="1" ht="16.8" customHeight="1">
      <c r="A288" s="40"/>
      <c r="B288" s="46"/>
      <c r="C288" s="298" t="s">
        <v>19</v>
      </c>
      <c r="D288" s="298" t="s">
        <v>1915</v>
      </c>
      <c r="E288" s="19" t="s">
        <v>19</v>
      </c>
      <c r="F288" s="299">
        <v>-4.29</v>
      </c>
      <c r="G288" s="40"/>
      <c r="H288" s="46"/>
    </row>
    <row r="289" s="2" customFormat="1" ht="16.8" customHeight="1">
      <c r="A289" s="40"/>
      <c r="B289" s="46"/>
      <c r="C289" s="298" t="s">
        <v>19</v>
      </c>
      <c r="D289" s="298" t="s">
        <v>262</v>
      </c>
      <c r="E289" s="19" t="s">
        <v>19</v>
      </c>
      <c r="F289" s="299">
        <v>54.213999999999999</v>
      </c>
      <c r="G289" s="40"/>
      <c r="H289" s="46"/>
    </row>
    <row r="290" s="2" customFormat="1" ht="16.8" customHeight="1">
      <c r="A290" s="40"/>
      <c r="B290" s="46"/>
      <c r="C290" s="300" t="s">
        <v>1968</v>
      </c>
      <c r="D290" s="40"/>
      <c r="E290" s="40"/>
      <c r="F290" s="40"/>
      <c r="G290" s="40"/>
      <c r="H290" s="46"/>
    </row>
    <row r="291" s="2" customFormat="1" ht="16.8" customHeight="1">
      <c r="A291" s="40"/>
      <c r="B291" s="46"/>
      <c r="C291" s="298" t="s">
        <v>273</v>
      </c>
      <c r="D291" s="298" t="s">
        <v>274</v>
      </c>
      <c r="E291" s="19" t="s">
        <v>108</v>
      </c>
      <c r="F291" s="299">
        <v>212.262</v>
      </c>
      <c r="G291" s="40"/>
      <c r="H291" s="46"/>
    </row>
    <row r="292" s="2" customFormat="1" ht="16.8" customHeight="1">
      <c r="A292" s="40"/>
      <c r="B292" s="46"/>
      <c r="C292" s="298" t="s">
        <v>302</v>
      </c>
      <c r="D292" s="298" t="s">
        <v>303</v>
      </c>
      <c r="E292" s="19" t="s">
        <v>108</v>
      </c>
      <c r="F292" s="299">
        <v>212.262</v>
      </c>
      <c r="G292" s="40"/>
      <c r="H292" s="46"/>
    </row>
    <row r="293" s="2" customFormat="1" ht="16.8" customHeight="1">
      <c r="A293" s="40"/>
      <c r="B293" s="46"/>
      <c r="C293" s="298" t="s">
        <v>1078</v>
      </c>
      <c r="D293" s="298" t="s">
        <v>1079</v>
      </c>
      <c r="E293" s="19" t="s">
        <v>108</v>
      </c>
      <c r="F293" s="299">
        <v>307.23599999999999</v>
      </c>
      <c r="G293" s="40"/>
      <c r="H293" s="46"/>
    </row>
    <row r="294" s="2" customFormat="1" ht="16.8" customHeight="1">
      <c r="A294" s="40"/>
      <c r="B294" s="46"/>
      <c r="C294" s="298" t="s">
        <v>1108</v>
      </c>
      <c r="D294" s="298" t="s">
        <v>1109</v>
      </c>
      <c r="E294" s="19" t="s">
        <v>108</v>
      </c>
      <c r="F294" s="299">
        <v>290.303</v>
      </c>
      <c r="G294" s="40"/>
      <c r="H294" s="46"/>
    </row>
    <row r="295" s="2" customFormat="1" ht="16.8" customHeight="1">
      <c r="A295" s="40"/>
      <c r="B295" s="46"/>
      <c r="C295" s="294" t="s">
        <v>147</v>
      </c>
      <c r="D295" s="295" t="s">
        <v>148</v>
      </c>
      <c r="E295" s="296" t="s">
        <v>108</v>
      </c>
      <c r="F295" s="297">
        <v>18.718</v>
      </c>
      <c r="G295" s="40"/>
      <c r="H295" s="46"/>
    </row>
    <row r="296" s="2" customFormat="1" ht="16.8" customHeight="1">
      <c r="A296" s="40"/>
      <c r="B296" s="46"/>
      <c r="C296" s="298" t="s">
        <v>19</v>
      </c>
      <c r="D296" s="298" t="s">
        <v>1519</v>
      </c>
      <c r="E296" s="19" t="s">
        <v>19</v>
      </c>
      <c r="F296" s="299">
        <v>0</v>
      </c>
      <c r="G296" s="40"/>
      <c r="H296" s="46"/>
    </row>
    <row r="297" s="2" customFormat="1" ht="16.8" customHeight="1">
      <c r="A297" s="40"/>
      <c r="B297" s="46"/>
      <c r="C297" s="300" t="s">
        <v>1968</v>
      </c>
      <c r="D297" s="40"/>
      <c r="E297" s="40"/>
      <c r="F297" s="40"/>
      <c r="G297" s="40"/>
      <c r="H297" s="46"/>
    </row>
    <row r="298" s="2" customFormat="1" ht="16.8" customHeight="1">
      <c r="A298" s="40"/>
      <c r="B298" s="46"/>
      <c r="C298" s="298" t="s">
        <v>309</v>
      </c>
      <c r="D298" s="298" t="s">
        <v>310</v>
      </c>
      <c r="E298" s="19" t="s">
        <v>108</v>
      </c>
      <c r="F298" s="299">
        <v>76.716999999999999</v>
      </c>
      <c r="G298" s="40"/>
      <c r="H298" s="46"/>
    </row>
    <row r="299" s="2" customFormat="1" ht="16.8" customHeight="1">
      <c r="A299" s="40"/>
      <c r="B299" s="46"/>
      <c r="C299" s="298" t="s">
        <v>1078</v>
      </c>
      <c r="D299" s="298" t="s">
        <v>1079</v>
      </c>
      <c r="E299" s="19" t="s">
        <v>108</v>
      </c>
      <c r="F299" s="299">
        <v>307.23599999999999</v>
      </c>
      <c r="G299" s="40"/>
      <c r="H299" s="46"/>
    </row>
    <row r="300" s="2" customFormat="1" ht="16.8" customHeight="1">
      <c r="A300" s="40"/>
      <c r="B300" s="46"/>
      <c r="C300" s="298" t="s">
        <v>1108</v>
      </c>
      <c r="D300" s="298" t="s">
        <v>1109</v>
      </c>
      <c r="E300" s="19" t="s">
        <v>108</v>
      </c>
      <c r="F300" s="299">
        <v>290.303</v>
      </c>
      <c r="G300" s="40"/>
      <c r="H300" s="46"/>
    </row>
    <row r="301" s="2" customFormat="1">
      <c r="A301" s="40"/>
      <c r="B301" s="46"/>
      <c r="C301" s="298" t="s">
        <v>325</v>
      </c>
      <c r="D301" s="298" t="s">
        <v>326</v>
      </c>
      <c r="E301" s="19" t="s">
        <v>108</v>
      </c>
      <c r="F301" s="299">
        <v>78.040999999999997</v>
      </c>
      <c r="G301" s="40"/>
      <c r="H301" s="46"/>
    </row>
    <row r="302" s="2" customFormat="1" ht="16.8" customHeight="1">
      <c r="A302" s="40"/>
      <c r="B302" s="46"/>
      <c r="C302" s="298" t="s">
        <v>1103</v>
      </c>
      <c r="D302" s="298" t="s">
        <v>1104</v>
      </c>
      <c r="E302" s="19" t="s">
        <v>108</v>
      </c>
      <c r="F302" s="299">
        <v>89.747</v>
      </c>
      <c r="G302" s="40"/>
      <c r="H302" s="46"/>
    </row>
    <row r="303" s="2" customFormat="1" ht="16.8" customHeight="1">
      <c r="A303" s="40"/>
      <c r="B303" s="46"/>
      <c r="C303" s="294" t="s">
        <v>150</v>
      </c>
      <c r="D303" s="295" t="s">
        <v>151</v>
      </c>
      <c r="E303" s="296" t="s">
        <v>108</v>
      </c>
      <c r="F303" s="297">
        <v>18.718</v>
      </c>
      <c r="G303" s="40"/>
      <c r="H303" s="46"/>
    </row>
    <row r="304" s="2" customFormat="1" ht="16.8" customHeight="1">
      <c r="A304" s="40"/>
      <c r="B304" s="46"/>
      <c r="C304" s="298" t="s">
        <v>19</v>
      </c>
      <c r="D304" s="298" t="s">
        <v>150</v>
      </c>
      <c r="E304" s="19" t="s">
        <v>19</v>
      </c>
      <c r="F304" s="299">
        <v>18.718</v>
      </c>
      <c r="G304" s="40"/>
      <c r="H304" s="46"/>
    </row>
    <row r="305" s="2" customFormat="1" ht="16.8" customHeight="1">
      <c r="A305" s="40"/>
      <c r="B305" s="46"/>
      <c r="C305" s="300" t="s">
        <v>1968</v>
      </c>
      <c r="D305" s="40"/>
      <c r="E305" s="40"/>
      <c r="F305" s="40"/>
      <c r="G305" s="40"/>
      <c r="H305" s="46"/>
    </row>
    <row r="306" s="2" customFormat="1" ht="16.8" customHeight="1">
      <c r="A306" s="40"/>
      <c r="B306" s="46"/>
      <c r="C306" s="298" t="s">
        <v>874</v>
      </c>
      <c r="D306" s="298" t="s">
        <v>875</v>
      </c>
      <c r="E306" s="19" t="s">
        <v>108</v>
      </c>
      <c r="F306" s="299">
        <v>18.718</v>
      </c>
      <c r="G306" s="40"/>
      <c r="H306" s="46"/>
    </row>
    <row r="307" s="2" customFormat="1" ht="16.8" customHeight="1">
      <c r="A307" s="40"/>
      <c r="B307" s="46"/>
      <c r="C307" s="298" t="s">
        <v>880</v>
      </c>
      <c r="D307" s="298" t="s">
        <v>881</v>
      </c>
      <c r="E307" s="19" t="s">
        <v>108</v>
      </c>
      <c r="F307" s="299">
        <v>21.491</v>
      </c>
      <c r="G307" s="40"/>
      <c r="H307" s="46"/>
    </row>
    <row r="308" s="2" customFormat="1" ht="16.8" customHeight="1">
      <c r="A308" s="40"/>
      <c r="B308" s="46"/>
      <c r="C308" s="298" t="s">
        <v>886</v>
      </c>
      <c r="D308" s="298" t="s">
        <v>887</v>
      </c>
      <c r="E308" s="19" t="s">
        <v>108</v>
      </c>
      <c r="F308" s="299">
        <v>21.491</v>
      </c>
      <c r="G308" s="40"/>
      <c r="H308" s="46"/>
    </row>
    <row r="309" s="2" customFormat="1">
      <c r="A309" s="40"/>
      <c r="B309" s="46"/>
      <c r="C309" s="298" t="s">
        <v>892</v>
      </c>
      <c r="D309" s="298" t="s">
        <v>893</v>
      </c>
      <c r="E309" s="19" t="s">
        <v>108</v>
      </c>
      <c r="F309" s="299">
        <v>22.565999999999999</v>
      </c>
      <c r="G309" s="40"/>
      <c r="H309" s="46"/>
    </row>
    <row r="310" s="2" customFormat="1" ht="16.8" customHeight="1">
      <c r="A310" s="40"/>
      <c r="B310" s="46"/>
      <c r="C310" s="294" t="s">
        <v>152</v>
      </c>
      <c r="D310" s="295" t="s">
        <v>153</v>
      </c>
      <c r="E310" s="296" t="s">
        <v>108</v>
      </c>
      <c r="F310" s="297">
        <v>60.639000000000003</v>
      </c>
      <c r="G310" s="40"/>
      <c r="H310" s="46"/>
    </row>
    <row r="311" s="2" customFormat="1" ht="16.8" customHeight="1">
      <c r="A311" s="40"/>
      <c r="B311" s="46"/>
      <c r="C311" s="298" t="s">
        <v>19</v>
      </c>
      <c r="D311" s="298" t="s">
        <v>1923</v>
      </c>
      <c r="E311" s="19" t="s">
        <v>19</v>
      </c>
      <c r="F311" s="299">
        <v>62.899999999999999</v>
      </c>
      <c r="G311" s="40"/>
      <c r="H311" s="46"/>
    </row>
    <row r="312" s="2" customFormat="1" ht="16.8" customHeight="1">
      <c r="A312" s="40"/>
      <c r="B312" s="46"/>
      <c r="C312" s="298" t="s">
        <v>19</v>
      </c>
      <c r="D312" s="298" t="s">
        <v>1924</v>
      </c>
      <c r="E312" s="19" t="s">
        <v>19</v>
      </c>
      <c r="F312" s="299">
        <v>0</v>
      </c>
      <c r="G312" s="40"/>
      <c r="H312" s="46"/>
    </row>
    <row r="313" s="2" customFormat="1" ht="16.8" customHeight="1">
      <c r="A313" s="40"/>
      <c r="B313" s="46"/>
      <c r="C313" s="298" t="s">
        <v>19</v>
      </c>
      <c r="D313" s="298" t="s">
        <v>1925</v>
      </c>
      <c r="E313" s="19" t="s">
        <v>19</v>
      </c>
      <c r="F313" s="299">
        <v>2.04</v>
      </c>
      <c r="G313" s="40"/>
      <c r="H313" s="46"/>
    </row>
    <row r="314" s="2" customFormat="1" ht="16.8" customHeight="1">
      <c r="A314" s="40"/>
      <c r="B314" s="46"/>
      <c r="C314" s="298" t="s">
        <v>19</v>
      </c>
      <c r="D314" s="298" t="s">
        <v>1926</v>
      </c>
      <c r="E314" s="19" t="s">
        <v>19</v>
      </c>
      <c r="F314" s="299">
        <v>1.3</v>
      </c>
      <c r="G314" s="40"/>
      <c r="H314" s="46"/>
    </row>
    <row r="315" s="2" customFormat="1" ht="16.8" customHeight="1">
      <c r="A315" s="40"/>
      <c r="B315" s="46"/>
      <c r="C315" s="298" t="s">
        <v>19</v>
      </c>
      <c r="D315" s="298" t="s">
        <v>1894</v>
      </c>
      <c r="E315" s="19" t="s">
        <v>19</v>
      </c>
      <c r="F315" s="299">
        <v>0</v>
      </c>
      <c r="G315" s="40"/>
      <c r="H315" s="46"/>
    </row>
    <row r="316" s="2" customFormat="1" ht="16.8" customHeight="1">
      <c r="A316" s="40"/>
      <c r="B316" s="46"/>
      <c r="C316" s="298" t="s">
        <v>19</v>
      </c>
      <c r="D316" s="298" t="s">
        <v>1914</v>
      </c>
      <c r="E316" s="19" t="s">
        <v>19</v>
      </c>
      <c r="F316" s="299">
        <v>-3.456</v>
      </c>
      <c r="G316" s="40"/>
      <c r="H316" s="46"/>
    </row>
    <row r="317" s="2" customFormat="1" ht="16.8" customHeight="1">
      <c r="A317" s="40"/>
      <c r="B317" s="46"/>
      <c r="C317" s="298" t="s">
        <v>19</v>
      </c>
      <c r="D317" s="298" t="s">
        <v>1927</v>
      </c>
      <c r="E317" s="19" t="s">
        <v>19</v>
      </c>
      <c r="F317" s="299">
        <v>-2.145</v>
      </c>
      <c r="G317" s="40"/>
      <c r="H317" s="46"/>
    </row>
    <row r="318" s="2" customFormat="1" ht="16.8" customHeight="1">
      <c r="A318" s="40"/>
      <c r="B318" s="46"/>
      <c r="C318" s="298" t="s">
        <v>19</v>
      </c>
      <c r="D318" s="298" t="s">
        <v>262</v>
      </c>
      <c r="E318" s="19" t="s">
        <v>19</v>
      </c>
      <c r="F318" s="299">
        <v>60.639000000000003</v>
      </c>
      <c r="G318" s="40"/>
      <c r="H318" s="46"/>
    </row>
    <row r="319" s="2" customFormat="1" ht="16.8" customHeight="1">
      <c r="A319" s="40"/>
      <c r="B319" s="46"/>
      <c r="C319" s="300" t="s">
        <v>1968</v>
      </c>
      <c r="D319" s="40"/>
      <c r="E319" s="40"/>
      <c r="F319" s="40"/>
      <c r="G319" s="40"/>
      <c r="H319" s="46"/>
    </row>
    <row r="320" s="2" customFormat="1" ht="16.8" customHeight="1">
      <c r="A320" s="40"/>
      <c r="B320" s="46"/>
      <c r="C320" s="298" t="s">
        <v>273</v>
      </c>
      <c r="D320" s="298" t="s">
        <v>274</v>
      </c>
      <c r="E320" s="19" t="s">
        <v>108</v>
      </c>
      <c r="F320" s="299">
        <v>212.262</v>
      </c>
      <c r="G320" s="40"/>
      <c r="H320" s="46"/>
    </row>
    <row r="321" s="2" customFormat="1" ht="16.8" customHeight="1">
      <c r="A321" s="40"/>
      <c r="B321" s="46"/>
      <c r="C321" s="298" t="s">
        <v>302</v>
      </c>
      <c r="D321" s="298" t="s">
        <v>303</v>
      </c>
      <c r="E321" s="19" t="s">
        <v>108</v>
      </c>
      <c r="F321" s="299">
        <v>212.262</v>
      </c>
      <c r="G321" s="40"/>
      <c r="H321" s="46"/>
    </row>
    <row r="322" s="2" customFormat="1" ht="16.8" customHeight="1">
      <c r="A322" s="40"/>
      <c r="B322" s="46"/>
      <c r="C322" s="298" t="s">
        <v>1078</v>
      </c>
      <c r="D322" s="298" t="s">
        <v>1079</v>
      </c>
      <c r="E322" s="19" t="s">
        <v>108</v>
      </c>
      <c r="F322" s="299">
        <v>307.23599999999999</v>
      </c>
      <c r="G322" s="40"/>
      <c r="H322" s="46"/>
    </row>
    <row r="323" s="2" customFormat="1" ht="16.8" customHeight="1">
      <c r="A323" s="40"/>
      <c r="B323" s="46"/>
      <c r="C323" s="298" t="s">
        <v>1108</v>
      </c>
      <c r="D323" s="298" t="s">
        <v>1109</v>
      </c>
      <c r="E323" s="19" t="s">
        <v>108</v>
      </c>
      <c r="F323" s="299">
        <v>290.303</v>
      </c>
      <c r="G323" s="40"/>
      <c r="H323" s="46"/>
    </row>
    <row r="324" s="2" customFormat="1" ht="16.8" customHeight="1">
      <c r="A324" s="40"/>
      <c r="B324" s="46"/>
      <c r="C324" s="294" t="s">
        <v>155</v>
      </c>
      <c r="D324" s="295" t="s">
        <v>156</v>
      </c>
      <c r="E324" s="296" t="s">
        <v>108</v>
      </c>
      <c r="F324" s="297">
        <v>21.422000000000001</v>
      </c>
      <c r="G324" s="40"/>
      <c r="H324" s="46"/>
    </row>
    <row r="325" s="2" customFormat="1" ht="16.8" customHeight="1">
      <c r="A325" s="40"/>
      <c r="B325" s="46"/>
      <c r="C325" s="298" t="s">
        <v>19</v>
      </c>
      <c r="D325" s="298" t="s">
        <v>158</v>
      </c>
      <c r="E325" s="19" t="s">
        <v>19</v>
      </c>
      <c r="F325" s="299">
        <v>21.422000000000001</v>
      </c>
      <c r="G325" s="40"/>
      <c r="H325" s="46"/>
    </row>
    <row r="326" s="2" customFormat="1" ht="16.8" customHeight="1">
      <c r="A326" s="40"/>
      <c r="B326" s="46"/>
      <c r="C326" s="298" t="s">
        <v>19</v>
      </c>
      <c r="D326" s="298" t="s">
        <v>262</v>
      </c>
      <c r="E326" s="19" t="s">
        <v>19</v>
      </c>
      <c r="F326" s="299">
        <v>21.422000000000001</v>
      </c>
      <c r="G326" s="40"/>
      <c r="H326" s="46"/>
    </row>
    <row r="327" s="2" customFormat="1" ht="16.8" customHeight="1">
      <c r="A327" s="40"/>
      <c r="B327" s="46"/>
      <c r="C327" s="300" t="s">
        <v>1968</v>
      </c>
      <c r="D327" s="40"/>
      <c r="E327" s="40"/>
      <c r="F327" s="40"/>
      <c r="G327" s="40"/>
      <c r="H327" s="46"/>
    </row>
    <row r="328" s="2" customFormat="1" ht="16.8" customHeight="1">
      <c r="A328" s="40"/>
      <c r="B328" s="46"/>
      <c r="C328" s="298" t="s">
        <v>309</v>
      </c>
      <c r="D328" s="298" t="s">
        <v>310</v>
      </c>
      <c r="E328" s="19" t="s">
        <v>108</v>
      </c>
      <c r="F328" s="299">
        <v>76.716999999999999</v>
      </c>
      <c r="G328" s="40"/>
      <c r="H328" s="46"/>
    </row>
    <row r="329" s="2" customFormat="1" ht="16.8" customHeight="1">
      <c r="A329" s="40"/>
      <c r="B329" s="46"/>
      <c r="C329" s="298" t="s">
        <v>1078</v>
      </c>
      <c r="D329" s="298" t="s">
        <v>1079</v>
      </c>
      <c r="E329" s="19" t="s">
        <v>108</v>
      </c>
      <c r="F329" s="299">
        <v>307.23599999999999</v>
      </c>
      <c r="G329" s="40"/>
      <c r="H329" s="46"/>
    </row>
    <row r="330" s="2" customFormat="1" ht="16.8" customHeight="1">
      <c r="A330" s="40"/>
      <c r="B330" s="46"/>
      <c r="C330" s="298" t="s">
        <v>1108</v>
      </c>
      <c r="D330" s="298" t="s">
        <v>1109</v>
      </c>
      <c r="E330" s="19" t="s">
        <v>108</v>
      </c>
      <c r="F330" s="299">
        <v>290.303</v>
      </c>
      <c r="G330" s="40"/>
      <c r="H330" s="46"/>
    </row>
    <row r="331" s="2" customFormat="1">
      <c r="A331" s="40"/>
      <c r="B331" s="46"/>
      <c r="C331" s="298" t="s">
        <v>325</v>
      </c>
      <c r="D331" s="298" t="s">
        <v>326</v>
      </c>
      <c r="E331" s="19" t="s">
        <v>108</v>
      </c>
      <c r="F331" s="299">
        <v>78.040999999999997</v>
      </c>
      <c r="G331" s="40"/>
      <c r="H331" s="46"/>
    </row>
    <row r="332" s="2" customFormat="1" ht="16.8" customHeight="1">
      <c r="A332" s="40"/>
      <c r="B332" s="46"/>
      <c r="C332" s="298" t="s">
        <v>1103</v>
      </c>
      <c r="D332" s="298" t="s">
        <v>1104</v>
      </c>
      <c r="E332" s="19" t="s">
        <v>108</v>
      </c>
      <c r="F332" s="299">
        <v>89.747</v>
      </c>
      <c r="G332" s="40"/>
      <c r="H332" s="46"/>
    </row>
    <row r="333" s="2" customFormat="1" ht="16.8" customHeight="1">
      <c r="A333" s="40"/>
      <c r="B333" s="46"/>
      <c r="C333" s="294" t="s">
        <v>158</v>
      </c>
      <c r="D333" s="295" t="s">
        <v>159</v>
      </c>
      <c r="E333" s="296" t="s">
        <v>108</v>
      </c>
      <c r="F333" s="297">
        <v>21.422000000000001</v>
      </c>
      <c r="G333" s="40"/>
      <c r="H333" s="46"/>
    </row>
    <row r="334" s="2" customFormat="1" ht="16.8" customHeight="1">
      <c r="A334" s="40"/>
      <c r="B334" s="46"/>
      <c r="C334" s="298" t="s">
        <v>19</v>
      </c>
      <c r="D334" s="298" t="s">
        <v>1928</v>
      </c>
      <c r="E334" s="19" t="s">
        <v>19</v>
      </c>
      <c r="F334" s="299">
        <v>21.059999999999999</v>
      </c>
      <c r="G334" s="40"/>
      <c r="H334" s="46"/>
    </row>
    <row r="335" s="2" customFormat="1" ht="16.8" customHeight="1">
      <c r="A335" s="40"/>
      <c r="B335" s="46"/>
      <c r="C335" s="298" t="s">
        <v>19</v>
      </c>
      <c r="D335" s="298" t="s">
        <v>1919</v>
      </c>
      <c r="E335" s="19" t="s">
        <v>19</v>
      </c>
      <c r="F335" s="299">
        <v>0</v>
      </c>
      <c r="G335" s="40"/>
      <c r="H335" s="46"/>
    </row>
    <row r="336" s="2" customFormat="1" ht="16.8" customHeight="1">
      <c r="A336" s="40"/>
      <c r="B336" s="46"/>
      <c r="C336" s="298" t="s">
        <v>19</v>
      </c>
      <c r="D336" s="298" t="s">
        <v>1972</v>
      </c>
      <c r="E336" s="19" t="s">
        <v>19</v>
      </c>
      <c r="F336" s="299">
        <v>-0.33800000000000002</v>
      </c>
      <c r="G336" s="40"/>
      <c r="H336" s="46"/>
    </row>
    <row r="337" s="2" customFormat="1" ht="16.8" customHeight="1">
      <c r="A337" s="40"/>
      <c r="B337" s="46"/>
      <c r="C337" s="298" t="s">
        <v>19</v>
      </c>
      <c r="D337" s="298" t="s">
        <v>1913</v>
      </c>
      <c r="E337" s="19" t="s">
        <v>19</v>
      </c>
      <c r="F337" s="299">
        <v>0</v>
      </c>
      <c r="G337" s="40"/>
      <c r="H337" s="46"/>
    </row>
    <row r="338" s="2" customFormat="1" ht="16.8" customHeight="1">
      <c r="A338" s="40"/>
      <c r="B338" s="46"/>
      <c r="C338" s="298" t="s">
        <v>19</v>
      </c>
      <c r="D338" s="298" t="s">
        <v>1973</v>
      </c>
      <c r="E338" s="19" t="s">
        <v>19</v>
      </c>
      <c r="F338" s="299">
        <v>0.375</v>
      </c>
      <c r="G338" s="40"/>
      <c r="H338" s="46"/>
    </row>
    <row r="339" s="2" customFormat="1" ht="16.8" customHeight="1">
      <c r="A339" s="40"/>
      <c r="B339" s="46"/>
      <c r="C339" s="298" t="s">
        <v>19</v>
      </c>
      <c r="D339" s="298" t="s">
        <v>1931</v>
      </c>
      <c r="E339" s="19" t="s">
        <v>19</v>
      </c>
      <c r="F339" s="299">
        <v>0</v>
      </c>
      <c r="G339" s="40"/>
      <c r="H339" s="46"/>
    </row>
    <row r="340" s="2" customFormat="1" ht="16.8" customHeight="1">
      <c r="A340" s="40"/>
      <c r="B340" s="46"/>
      <c r="C340" s="298" t="s">
        <v>19</v>
      </c>
      <c r="D340" s="298" t="s">
        <v>1932</v>
      </c>
      <c r="E340" s="19" t="s">
        <v>19</v>
      </c>
      <c r="F340" s="299">
        <v>0.32500000000000001</v>
      </c>
      <c r="G340" s="40"/>
      <c r="H340" s="46"/>
    </row>
    <row r="341" s="2" customFormat="1" ht="16.8" customHeight="1">
      <c r="A341" s="40"/>
      <c r="B341" s="46"/>
      <c r="C341" s="298" t="s">
        <v>19</v>
      </c>
      <c r="D341" s="298" t="s">
        <v>262</v>
      </c>
      <c r="E341" s="19" t="s">
        <v>19</v>
      </c>
      <c r="F341" s="299">
        <v>21.422000000000001</v>
      </c>
      <c r="G341" s="40"/>
      <c r="H341" s="46"/>
    </row>
    <row r="342" s="2" customFormat="1" ht="16.8" customHeight="1">
      <c r="A342" s="40"/>
      <c r="B342" s="46"/>
      <c r="C342" s="300" t="s">
        <v>1968</v>
      </c>
      <c r="D342" s="40"/>
      <c r="E342" s="40"/>
      <c r="F342" s="40"/>
      <c r="G342" s="40"/>
      <c r="H342" s="46"/>
    </row>
    <row r="343" s="2" customFormat="1" ht="16.8" customHeight="1">
      <c r="A343" s="40"/>
      <c r="B343" s="46"/>
      <c r="C343" s="298" t="s">
        <v>806</v>
      </c>
      <c r="D343" s="298" t="s">
        <v>807</v>
      </c>
      <c r="E343" s="19" t="s">
        <v>108</v>
      </c>
      <c r="F343" s="299">
        <v>52.156999999999996</v>
      </c>
      <c r="G343" s="40"/>
      <c r="H343" s="46"/>
    </row>
    <row r="344" s="2" customFormat="1" ht="16.8" customHeight="1">
      <c r="A344" s="40"/>
      <c r="B344" s="46"/>
      <c r="C344" s="298" t="s">
        <v>837</v>
      </c>
      <c r="D344" s="298" t="s">
        <v>838</v>
      </c>
      <c r="E344" s="19" t="s">
        <v>108</v>
      </c>
      <c r="F344" s="299">
        <v>52.156999999999996</v>
      </c>
      <c r="G344" s="40"/>
      <c r="H344" s="46"/>
    </row>
    <row r="345" s="2" customFormat="1" ht="16.8" customHeight="1">
      <c r="A345" s="40"/>
      <c r="B345" s="46"/>
      <c r="C345" s="298" t="s">
        <v>848</v>
      </c>
      <c r="D345" s="298" t="s">
        <v>849</v>
      </c>
      <c r="E345" s="19" t="s">
        <v>108</v>
      </c>
      <c r="F345" s="299">
        <v>52.156999999999996</v>
      </c>
      <c r="G345" s="40"/>
      <c r="H345" s="46"/>
    </row>
    <row r="346" s="2" customFormat="1" ht="16.8" customHeight="1">
      <c r="A346" s="40"/>
      <c r="B346" s="46"/>
      <c r="C346" s="298" t="s">
        <v>856</v>
      </c>
      <c r="D346" s="298" t="s">
        <v>857</v>
      </c>
      <c r="E346" s="19" t="s">
        <v>108</v>
      </c>
      <c r="F346" s="299">
        <v>52.156999999999996</v>
      </c>
      <c r="G346" s="40"/>
      <c r="H346" s="46"/>
    </row>
    <row r="347" s="2" customFormat="1">
      <c r="A347" s="40"/>
      <c r="B347" s="46"/>
      <c r="C347" s="298" t="s">
        <v>843</v>
      </c>
      <c r="D347" s="298" t="s">
        <v>844</v>
      </c>
      <c r="E347" s="19" t="s">
        <v>108</v>
      </c>
      <c r="F347" s="299">
        <v>54.765000000000001</v>
      </c>
      <c r="G347" s="40"/>
      <c r="H347" s="46"/>
    </row>
    <row r="348" s="2" customFormat="1" ht="16.8" customHeight="1">
      <c r="A348" s="40"/>
      <c r="B348" s="46"/>
      <c r="C348" s="298" t="s">
        <v>853</v>
      </c>
      <c r="D348" s="298" t="s">
        <v>854</v>
      </c>
      <c r="E348" s="19" t="s">
        <v>108</v>
      </c>
      <c r="F348" s="299">
        <v>54.765000000000001</v>
      </c>
      <c r="G348" s="40"/>
      <c r="H348" s="46"/>
    </row>
    <row r="349" s="2" customFormat="1" ht="16.8" customHeight="1">
      <c r="A349" s="40"/>
      <c r="B349" s="46"/>
      <c r="C349" s="294" t="s">
        <v>160</v>
      </c>
      <c r="D349" s="295" t="s">
        <v>161</v>
      </c>
      <c r="E349" s="296" t="s">
        <v>108</v>
      </c>
      <c r="F349" s="297">
        <v>3.29</v>
      </c>
      <c r="G349" s="40"/>
      <c r="H349" s="46"/>
    </row>
    <row r="350" s="2" customFormat="1" ht="16.8" customHeight="1">
      <c r="A350" s="40"/>
      <c r="B350" s="46"/>
      <c r="C350" s="298" t="s">
        <v>19</v>
      </c>
      <c r="D350" s="298" t="s">
        <v>1933</v>
      </c>
      <c r="E350" s="19" t="s">
        <v>19</v>
      </c>
      <c r="F350" s="299">
        <v>1.96</v>
      </c>
      <c r="G350" s="40"/>
      <c r="H350" s="46"/>
    </row>
    <row r="351" s="2" customFormat="1" ht="16.8" customHeight="1">
      <c r="A351" s="40"/>
      <c r="B351" s="46"/>
      <c r="C351" s="298" t="s">
        <v>19</v>
      </c>
      <c r="D351" s="298" t="s">
        <v>1934</v>
      </c>
      <c r="E351" s="19" t="s">
        <v>19</v>
      </c>
      <c r="F351" s="299">
        <v>1.3300000000000001</v>
      </c>
      <c r="G351" s="40"/>
      <c r="H351" s="46"/>
    </row>
    <row r="352" s="2" customFormat="1" ht="16.8" customHeight="1">
      <c r="A352" s="40"/>
      <c r="B352" s="46"/>
      <c r="C352" s="298" t="s">
        <v>19</v>
      </c>
      <c r="D352" s="298" t="s">
        <v>262</v>
      </c>
      <c r="E352" s="19" t="s">
        <v>19</v>
      </c>
      <c r="F352" s="299">
        <v>3.29</v>
      </c>
      <c r="G352" s="40"/>
      <c r="H352" s="46"/>
    </row>
    <row r="353" s="2" customFormat="1" ht="16.8" customHeight="1">
      <c r="A353" s="40"/>
      <c r="B353" s="46"/>
      <c r="C353" s="300" t="s">
        <v>1968</v>
      </c>
      <c r="D353" s="40"/>
      <c r="E353" s="40"/>
      <c r="F353" s="40"/>
      <c r="G353" s="40"/>
      <c r="H353" s="46"/>
    </row>
    <row r="354" s="2" customFormat="1" ht="16.8" customHeight="1">
      <c r="A354" s="40"/>
      <c r="B354" s="46"/>
      <c r="C354" s="298" t="s">
        <v>273</v>
      </c>
      <c r="D354" s="298" t="s">
        <v>274</v>
      </c>
      <c r="E354" s="19" t="s">
        <v>108</v>
      </c>
      <c r="F354" s="299">
        <v>212.262</v>
      </c>
      <c r="G354" s="40"/>
      <c r="H354" s="46"/>
    </row>
    <row r="355" s="2" customFormat="1" ht="16.8" customHeight="1">
      <c r="A355" s="40"/>
      <c r="B355" s="46"/>
      <c r="C355" s="298" t="s">
        <v>302</v>
      </c>
      <c r="D355" s="298" t="s">
        <v>303</v>
      </c>
      <c r="E355" s="19" t="s">
        <v>108</v>
      </c>
      <c r="F355" s="299">
        <v>212.262</v>
      </c>
      <c r="G355" s="40"/>
      <c r="H355" s="46"/>
    </row>
    <row r="356" s="2" customFormat="1" ht="16.8" customHeight="1">
      <c r="A356" s="40"/>
      <c r="B356" s="46"/>
      <c r="C356" s="298" t="s">
        <v>919</v>
      </c>
      <c r="D356" s="298" t="s">
        <v>920</v>
      </c>
      <c r="E356" s="19" t="s">
        <v>108</v>
      </c>
      <c r="F356" s="299">
        <v>20.222999999999999</v>
      </c>
      <c r="G356" s="40"/>
      <c r="H356" s="46"/>
    </row>
    <row r="357" s="2" customFormat="1">
      <c r="A357" s="40"/>
      <c r="B357" s="46"/>
      <c r="C357" s="298" t="s">
        <v>954</v>
      </c>
      <c r="D357" s="298" t="s">
        <v>955</v>
      </c>
      <c r="E357" s="19" t="s">
        <v>108</v>
      </c>
      <c r="F357" s="299">
        <v>3.29</v>
      </c>
      <c r="G357" s="40"/>
      <c r="H357" s="46"/>
    </row>
    <row r="358" s="2" customFormat="1" ht="16.8" customHeight="1">
      <c r="A358" s="40"/>
      <c r="B358" s="46"/>
      <c r="C358" s="298" t="s">
        <v>1000</v>
      </c>
      <c r="D358" s="298" t="s">
        <v>1001</v>
      </c>
      <c r="E358" s="19" t="s">
        <v>108</v>
      </c>
      <c r="F358" s="299">
        <v>20.222999999999999</v>
      </c>
      <c r="G358" s="40"/>
      <c r="H358" s="46"/>
    </row>
    <row r="359" s="2" customFormat="1" ht="16.8" customHeight="1">
      <c r="A359" s="40"/>
      <c r="B359" s="46"/>
      <c r="C359" s="298" t="s">
        <v>1078</v>
      </c>
      <c r="D359" s="298" t="s">
        <v>1079</v>
      </c>
      <c r="E359" s="19" t="s">
        <v>108</v>
      </c>
      <c r="F359" s="299">
        <v>307.23599999999999</v>
      </c>
      <c r="G359" s="40"/>
      <c r="H359" s="46"/>
    </row>
    <row r="360" s="2" customFormat="1" ht="16.8" customHeight="1">
      <c r="A360" s="40"/>
      <c r="B360" s="46"/>
      <c r="C360" s="298" t="s">
        <v>1108</v>
      </c>
      <c r="D360" s="298" t="s">
        <v>1109</v>
      </c>
      <c r="E360" s="19" t="s">
        <v>108</v>
      </c>
      <c r="F360" s="299">
        <v>290.303</v>
      </c>
      <c r="G360" s="40"/>
      <c r="H360" s="46"/>
    </row>
    <row r="361" s="2" customFormat="1" ht="16.8" customHeight="1">
      <c r="A361" s="40"/>
      <c r="B361" s="46"/>
      <c r="C361" s="298" t="s">
        <v>960</v>
      </c>
      <c r="D361" s="298" t="s">
        <v>961</v>
      </c>
      <c r="E361" s="19" t="s">
        <v>108</v>
      </c>
      <c r="F361" s="299">
        <v>3.6190000000000002</v>
      </c>
      <c r="G361" s="40"/>
      <c r="H361" s="46"/>
    </row>
    <row r="362" s="2" customFormat="1" ht="16.8" customHeight="1">
      <c r="A362" s="40"/>
      <c r="B362" s="46"/>
      <c r="C362" s="294" t="s">
        <v>163</v>
      </c>
      <c r="D362" s="295" t="s">
        <v>164</v>
      </c>
      <c r="E362" s="296" t="s">
        <v>108</v>
      </c>
      <c r="F362" s="297">
        <v>16.933</v>
      </c>
      <c r="G362" s="40"/>
      <c r="H362" s="46"/>
    </row>
    <row r="363" s="2" customFormat="1" ht="16.8" customHeight="1">
      <c r="A363" s="40"/>
      <c r="B363" s="46"/>
      <c r="C363" s="298" t="s">
        <v>19</v>
      </c>
      <c r="D363" s="298" t="s">
        <v>1935</v>
      </c>
      <c r="E363" s="19" t="s">
        <v>19</v>
      </c>
      <c r="F363" s="299">
        <v>0</v>
      </c>
      <c r="G363" s="40"/>
      <c r="H363" s="46"/>
    </row>
    <row r="364" s="2" customFormat="1" ht="16.8" customHeight="1">
      <c r="A364" s="40"/>
      <c r="B364" s="46"/>
      <c r="C364" s="298" t="s">
        <v>19</v>
      </c>
      <c r="D364" s="298" t="s">
        <v>1936</v>
      </c>
      <c r="E364" s="19" t="s">
        <v>19</v>
      </c>
      <c r="F364" s="299">
        <v>19.140000000000001</v>
      </c>
      <c r="G364" s="40"/>
      <c r="H364" s="46"/>
    </row>
    <row r="365" s="2" customFormat="1" ht="16.8" customHeight="1">
      <c r="A365" s="40"/>
      <c r="B365" s="46"/>
      <c r="C365" s="298" t="s">
        <v>19</v>
      </c>
      <c r="D365" s="298" t="s">
        <v>1974</v>
      </c>
      <c r="E365" s="19" t="s">
        <v>19</v>
      </c>
      <c r="F365" s="299">
        <v>-0.83999999999999997</v>
      </c>
      <c r="G365" s="40"/>
      <c r="H365" s="46"/>
    </row>
    <row r="366" s="2" customFormat="1" ht="16.8" customHeight="1">
      <c r="A366" s="40"/>
      <c r="B366" s="46"/>
      <c r="C366" s="298" t="s">
        <v>19</v>
      </c>
      <c r="D366" s="298" t="s">
        <v>1975</v>
      </c>
      <c r="E366" s="19" t="s">
        <v>19</v>
      </c>
      <c r="F366" s="299">
        <v>0.23300000000000001</v>
      </c>
      <c r="G366" s="40"/>
      <c r="H366" s="46"/>
    </row>
    <row r="367" s="2" customFormat="1" ht="16.8" customHeight="1">
      <c r="A367" s="40"/>
      <c r="B367" s="46"/>
      <c r="C367" s="298" t="s">
        <v>19</v>
      </c>
      <c r="D367" s="298" t="s">
        <v>1902</v>
      </c>
      <c r="E367" s="19" t="s">
        <v>19</v>
      </c>
      <c r="F367" s="299">
        <v>0</v>
      </c>
      <c r="G367" s="40"/>
      <c r="H367" s="46"/>
    </row>
    <row r="368" s="2" customFormat="1" ht="16.8" customHeight="1">
      <c r="A368" s="40"/>
      <c r="B368" s="46"/>
      <c r="C368" s="298" t="s">
        <v>19</v>
      </c>
      <c r="D368" s="298" t="s">
        <v>1903</v>
      </c>
      <c r="E368" s="19" t="s">
        <v>19</v>
      </c>
      <c r="F368" s="299">
        <v>-1.6000000000000001</v>
      </c>
      <c r="G368" s="40"/>
      <c r="H368" s="46"/>
    </row>
    <row r="369" s="2" customFormat="1" ht="16.8" customHeight="1">
      <c r="A369" s="40"/>
      <c r="B369" s="46"/>
      <c r="C369" s="298" t="s">
        <v>19</v>
      </c>
      <c r="D369" s="298" t="s">
        <v>262</v>
      </c>
      <c r="E369" s="19" t="s">
        <v>19</v>
      </c>
      <c r="F369" s="299">
        <v>16.933</v>
      </c>
      <c r="G369" s="40"/>
      <c r="H369" s="46"/>
    </row>
    <row r="370" s="2" customFormat="1" ht="16.8" customHeight="1">
      <c r="A370" s="40"/>
      <c r="B370" s="46"/>
      <c r="C370" s="300" t="s">
        <v>1968</v>
      </c>
      <c r="D370" s="40"/>
      <c r="E370" s="40"/>
      <c r="F370" s="40"/>
      <c r="G370" s="40"/>
      <c r="H370" s="46"/>
    </row>
    <row r="371" s="2" customFormat="1" ht="16.8" customHeight="1">
      <c r="A371" s="40"/>
      <c r="B371" s="46"/>
      <c r="C371" s="298" t="s">
        <v>273</v>
      </c>
      <c r="D371" s="298" t="s">
        <v>274</v>
      </c>
      <c r="E371" s="19" t="s">
        <v>108</v>
      </c>
      <c r="F371" s="299">
        <v>212.262</v>
      </c>
      <c r="G371" s="40"/>
      <c r="H371" s="46"/>
    </row>
    <row r="372" s="2" customFormat="1" ht="16.8" customHeight="1">
      <c r="A372" s="40"/>
      <c r="B372" s="46"/>
      <c r="C372" s="298" t="s">
        <v>302</v>
      </c>
      <c r="D372" s="298" t="s">
        <v>303</v>
      </c>
      <c r="E372" s="19" t="s">
        <v>108</v>
      </c>
      <c r="F372" s="299">
        <v>212.262</v>
      </c>
      <c r="G372" s="40"/>
      <c r="H372" s="46"/>
    </row>
    <row r="373" s="2" customFormat="1" ht="16.8" customHeight="1">
      <c r="A373" s="40"/>
      <c r="B373" s="46"/>
      <c r="C373" s="298" t="s">
        <v>919</v>
      </c>
      <c r="D373" s="298" t="s">
        <v>920</v>
      </c>
      <c r="E373" s="19" t="s">
        <v>108</v>
      </c>
      <c r="F373" s="299">
        <v>20.222999999999999</v>
      </c>
      <c r="G373" s="40"/>
      <c r="H373" s="46"/>
    </row>
    <row r="374" s="2" customFormat="1">
      <c r="A374" s="40"/>
      <c r="B374" s="46"/>
      <c r="C374" s="298" t="s">
        <v>943</v>
      </c>
      <c r="D374" s="298" t="s">
        <v>944</v>
      </c>
      <c r="E374" s="19" t="s">
        <v>108</v>
      </c>
      <c r="F374" s="299">
        <v>16.933</v>
      </c>
      <c r="G374" s="40"/>
      <c r="H374" s="46"/>
    </row>
    <row r="375" s="2" customFormat="1" ht="16.8" customHeight="1">
      <c r="A375" s="40"/>
      <c r="B375" s="46"/>
      <c r="C375" s="298" t="s">
        <v>1000</v>
      </c>
      <c r="D375" s="298" t="s">
        <v>1001</v>
      </c>
      <c r="E375" s="19" t="s">
        <v>108</v>
      </c>
      <c r="F375" s="299">
        <v>20.222999999999999</v>
      </c>
      <c r="G375" s="40"/>
      <c r="H375" s="46"/>
    </row>
    <row r="376" s="2" customFormat="1" ht="16.8" customHeight="1">
      <c r="A376" s="40"/>
      <c r="B376" s="46"/>
      <c r="C376" s="298" t="s">
        <v>1108</v>
      </c>
      <c r="D376" s="298" t="s">
        <v>1109</v>
      </c>
      <c r="E376" s="19" t="s">
        <v>108</v>
      </c>
      <c r="F376" s="299">
        <v>290.303</v>
      </c>
      <c r="G376" s="40"/>
      <c r="H376" s="46"/>
    </row>
    <row r="377" s="2" customFormat="1" ht="16.8" customHeight="1">
      <c r="A377" s="40"/>
      <c r="B377" s="46"/>
      <c r="C377" s="298" t="s">
        <v>949</v>
      </c>
      <c r="D377" s="298" t="s">
        <v>950</v>
      </c>
      <c r="E377" s="19" t="s">
        <v>108</v>
      </c>
      <c r="F377" s="299">
        <v>17.780000000000001</v>
      </c>
      <c r="G377" s="40"/>
      <c r="H377" s="46"/>
    </row>
    <row r="378" s="2" customFormat="1" ht="16.8" customHeight="1">
      <c r="A378" s="40"/>
      <c r="B378" s="46"/>
      <c r="C378" s="294" t="s">
        <v>166</v>
      </c>
      <c r="D378" s="295" t="s">
        <v>167</v>
      </c>
      <c r="E378" s="296" t="s">
        <v>108</v>
      </c>
      <c r="F378" s="297">
        <v>0</v>
      </c>
      <c r="G378" s="40"/>
      <c r="H378" s="46"/>
    </row>
    <row r="379" s="2" customFormat="1" ht="16.8" customHeight="1">
      <c r="A379" s="40"/>
      <c r="B379" s="46"/>
      <c r="C379" s="300" t="s">
        <v>1968</v>
      </c>
      <c r="D379" s="40"/>
      <c r="E379" s="40"/>
      <c r="F379" s="40"/>
      <c r="G379" s="40"/>
      <c r="H379" s="46"/>
    </row>
    <row r="380" s="2" customFormat="1" ht="16.8" customHeight="1">
      <c r="A380" s="40"/>
      <c r="B380" s="46"/>
      <c r="C380" s="298" t="s">
        <v>294</v>
      </c>
      <c r="D380" s="298" t="s">
        <v>295</v>
      </c>
      <c r="E380" s="19" t="s">
        <v>108</v>
      </c>
      <c r="F380" s="299">
        <v>4.0599999999999996</v>
      </c>
      <c r="G380" s="40"/>
      <c r="H380" s="46"/>
    </row>
    <row r="381" s="2" customFormat="1" ht="16.8" customHeight="1">
      <c r="A381" s="40"/>
      <c r="B381" s="46"/>
      <c r="C381" s="294" t="s">
        <v>168</v>
      </c>
      <c r="D381" s="295" t="s">
        <v>169</v>
      </c>
      <c r="E381" s="296" t="s">
        <v>108</v>
      </c>
      <c r="F381" s="297">
        <v>7</v>
      </c>
      <c r="G381" s="40"/>
      <c r="H381" s="46"/>
    </row>
    <row r="382" s="2" customFormat="1" ht="16.8" customHeight="1">
      <c r="A382" s="40"/>
      <c r="B382" s="46"/>
      <c r="C382" s="298" t="s">
        <v>19</v>
      </c>
      <c r="D382" s="298" t="s">
        <v>1938</v>
      </c>
      <c r="E382" s="19" t="s">
        <v>19</v>
      </c>
      <c r="F382" s="299">
        <v>7</v>
      </c>
      <c r="G382" s="40"/>
      <c r="H382" s="46"/>
    </row>
    <row r="383" s="2" customFormat="1" ht="16.8" customHeight="1">
      <c r="A383" s="40"/>
      <c r="B383" s="46"/>
      <c r="C383" s="300" t="s">
        <v>1968</v>
      </c>
      <c r="D383" s="40"/>
      <c r="E383" s="40"/>
      <c r="F383" s="40"/>
      <c r="G383" s="40"/>
      <c r="H383" s="46"/>
    </row>
    <row r="384" s="2" customFormat="1" ht="16.8" customHeight="1">
      <c r="A384" s="40"/>
      <c r="B384" s="46"/>
      <c r="C384" s="298" t="s">
        <v>445</v>
      </c>
      <c r="D384" s="298" t="s">
        <v>446</v>
      </c>
      <c r="E384" s="19" t="s">
        <v>108</v>
      </c>
      <c r="F384" s="299">
        <v>80.275000000000006</v>
      </c>
      <c r="G384" s="40"/>
      <c r="H384" s="46"/>
    </row>
    <row r="385" s="2" customFormat="1" ht="16.8" customHeight="1">
      <c r="A385" s="40"/>
      <c r="B385" s="46"/>
      <c r="C385" s="294" t="s">
        <v>171</v>
      </c>
      <c r="D385" s="295" t="s">
        <v>172</v>
      </c>
      <c r="E385" s="296" t="s">
        <v>135</v>
      </c>
      <c r="F385" s="297">
        <v>8.6999999999999993</v>
      </c>
      <c r="G385" s="40"/>
      <c r="H385" s="46"/>
    </row>
    <row r="386" s="2" customFormat="1" ht="16.8" customHeight="1">
      <c r="A386" s="40"/>
      <c r="B386" s="46"/>
      <c r="C386" s="298" t="s">
        <v>19</v>
      </c>
      <c r="D386" s="298" t="s">
        <v>1939</v>
      </c>
      <c r="E386" s="19" t="s">
        <v>19</v>
      </c>
      <c r="F386" s="299">
        <v>8.6999999999999993</v>
      </c>
      <c r="G386" s="40"/>
      <c r="H386" s="46"/>
    </row>
    <row r="387" s="2" customFormat="1" ht="16.8" customHeight="1">
      <c r="A387" s="40"/>
      <c r="B387" s="46"/>
      <c r="C387" s="298" t="s">
        <v>19</v>
      </c>
      <c r="D387" s="298" t="s">
        <v>262</v>
      </c>
      <c r="E387" s="19" t="s">
        <v>19</v>
      </c>
      <c r="F387" s="299">
        <v>8.6999999999999993</v>
      </c>
      <c r="G387" s="40"/>
      <c r="H387" s="46"/>
    </row>
    <row r="388" s="2" customFormat="1" ht="16.8" customHeight="1">
      <c r="A388" s="40"/>
      <c r="B388" s="46"/>
      <c r="C388" s="300" t="s">
        <v>1968</v>
      </c>
      <c r="D388" s="40"/>
      <c r="E388" s="40"/>
      <c r="F388" s="40"/>
      <c r="G388" s="40"/>
      <c r="H388" s="46"/>
    </row>
    <row r="389" s="2" customFormat="1" ht="16.8" customHeight="1">
      <c r="A389" s="40"/>
      <c r="B389" s="46"/>
      <c r="C389" s="298" t="s">
        <v>445</v>
      </c>
      <c r="D389" s="298" t="s">
        <v>446</v>
      </c>
      <c r="E389" s="19" t="s">
        <v>108</v>
      </c>
      <c r="F389" s="299">
        <v>80.275000000000006</v>
      </c>
      <c r="G389" s="40"/>
      <c r="H389" s="46"/>
    </row>
    <row r="390" s="2" customFormat="1" ht="16.8" customHeight="1">
      <c r="A390" s="40"/>
      <c r="B390" s="46"/>
      <c r="C390" s="298" t="s">
        <v>965</v>
      </c>
      <c r="D390" s="298" t="s">
        <v>966</v>
      </c>
      <c r="E390" s="19" t="s">
        <v>380</v>
      </c>
      <c r="F390" s="299">
        <v>17.100000000000001</v>
      </c>
      <c r="G390" s="40"/>
      <c r="H390" s="46"/>
    </row>
    <row r="391" s="2" customFormat="1" ht="16.8" customHeight="1">
      <c r="A391" s="40"/>
      <c r="B391" s="46"/>
      <c r="C391" s="298" t="s">
        <v>974</v>
      </c>
      <c r="D391" s="298" t="s">
        <v>975</v>
      </c>
      <c r="E391" s="19" t="s">
        <v>380</v>
      </c>
      <c r="F391" s="299">
        <v>18.809999999999999</v>
      </c>
      <c r="G391" s="40"/>
      <c r="H391" s="46"/>
    </row>
    <row r="392" s="2" customFormat="1" ht="16.8" customHeight="1">
      <c r="A392" s="40"/>
      <c r="B392" s="46"/>
      <c r="C392" s="294" t="s">
        <v>173</v>
      </c>
      <c r="D392" s="295" t="s">
        <v>174</v>
      </c>
      <c r="E392" s="296" t="s">
        <v>135</v>
      </c>
      <c r="F392" s="297">
        <v>18.399999999999999</v>
      </c>
      <c r="G392" s="40"/>
      <c r="H392" s="46"/>
    </row>
    <row r="393" s="2" customFormat="1" ht="16.8" customHeight="1">
      <c r="A393" s="40"/>
      <c r="B393" s="46"/>
      <c r="C393" s="298" t="s">
        <v>19</v>
      </c>
      <c r="D393" s="298" t="s">
        <v>1941</v>
      </c>
      <c r="E393" s="19" t="s">
        <v>19</v>
      </c>
      <c r="F393" s="299">
        <v>16.800000000000001</v>
      </c>
      <c r="G393" s="40"/>
      <c r="H393" s="46"/>
    </row>
    <row r="394" s="2" customFormat="1" ht="16.8" customHeight="1">
      <c r="A394" s="40"/>
      <c r="B394" s="46"/>
      <c r="C394" s="298" t="s">
        <v>19</v>
      </c>
      <c r="D394" s="298" t="s">
        <v>1942</v>
      </c>
      <c r="E394" s="19" t="s">
        <v>19</v>
      </c>
      <c r="F394" s="299">
        <v>0.40000000000000002</v>
      </c>
      <c r="G394" s="40"/>
      <c r="H394" s="46"/>
    </row>
    <row r="395" s="2" customFormat="1" ht="16.8" customHeight="1">
      <c r="A395" s="40"/>
      <c r="B395" s="46"/>
      <c r="C395" s="298" t="s">
        <v>19</v>
      </c>
      <c r="D395" s="298" t="s">
        <v>1976</v>
      </c>
      <c r="E395" s="19" t="s">
        <v>19</v>
      </c>
      <c r="F395" s="299">
        <v>1.2</v>
      </c>
      <c r="G395" s="40"/>
      <c r="H395" s="46"/>
    </row>
    <row r="396" s="2" customFormat="1" ht="16.8" customHeight="1">
      <c r="A396" s="40"/>
      <c r="B396" s="46"/>
      <c r="C396" s="298" t="s">
        <v>19</v>
      </c>
      <c r="D396" s="298" t="s">
        <v>262</v>
      </c>
      <c r="E396" s="19" t="s">
        <v>19</v>
      </c>
      <c r="F396" s="299">
        <v>18.399999999999999</v>
      </c>
      <c r="G396" s="40"/>
      <c r="H396" s="46"/>
    </row>
    <row r="397" s="2" customFormat="1" ht="16.8" customHeight="1">
      <c r="A397" s="40"/>
      <c r="B397" s="46"/>
      <c r="C397" s="300" t="s">
        <v>1968</v>
      </c>
      <c r="D397" s="40"/>
      <c r="E397" s="40"/>
      <c r="F397" s="40"/>
      <c r="G397" s="40"/>
      <c r="H397" s="46"/>
    </row>
    <row r="398" s="2" customFormat="1" ht="16.8" customHeight="1">
      <c r="A398" s="40"/>
      <c r="B398" s="46"/>
      <c r="C398" s="298" t="s">
        <v>445</v>
      </c>
      <c r="D398" s="298" t="s">
        <v>446</v>
      </c>
      <c r="E398" s="19" t="s">
        <v>108</v>
      </c>
      <c r="F398" s="299">
        <v>80.275000000000006</v>
      </c>
      <c r="G398" s="40"/>
      <c r="H398" s="46"/>
    </row>
    <row r="399" s="2" customFormat="1" ht="16.8" customHeight="1">
      <c r="A399" s="40"/>
      <c r="B399" s="46"/>
      <c r="C399" s="294" t="s">
        <v>176</v>
      </c>
      <c r="D399" s="295" t="s">
        <v>177</v>
      </c>
      <c r="E399" s="296" t="s">
        <v>135</v>
      </c>
      <c r="F399" s="297">
        <v>18.5</v>
      </c>
      <c r="G399" s="40"/>
      <c r="H399" s="46"/>
    </row>
    <row r="400" s="2" customFormat="1" ht="16.8" customHeight="1">
      <c r="A400" s="40"/>
      <c r="B400" s="46"/>
      <c r="C400" s="298" t="s">
        <v>19</v>
      </c>
      <c r="D400" s="298" t="s">
        <v>1943</v>
      </c>
      <c r="E400" s="19" t="s">
        <v>19</v>
      </c>
      <c r="F400" s="299">
        <v>18.5</v>
      </c>
      <c r="G400" s="40"/>
      <c r="H400" s="46"/>
    </row>
    <row r="401" s="2" customFormat="1" ht="16.8" customHeight="1">
      <c r="A401" s="40"/>
      <c r="B401" s="46"/>
      <c r="C401" s="300" t="s">
        <v>1968</v>
      </c>
      <c r="D401" s="40"/>
      <c r="E401" s="40"/>
      <c r="F401" s="40"/>
      <c r="G401" s="40"/>
      <c r="H401" s="46"/>
    </row>
    <row r="402" s="2" customFormat="1" ht="16.8" customHeight="1">
      <c r="A402" s="40"/>
      <c r="B402" s="46"/>
      <c r="C402" s="298" t="s">
        <v>445</v>
      </c>
      <c r="D402" s="298" t="s">
        <v>446</v>
      </c>
      <c r="E402" s="19" t="s">
        <v>108</v>
      </c>
      <c r="F402" s="299">
        <v>80.275000000000006</v>
      </c>
      <c r="G402" s="40"/>
      <c r="H402" s="46"/>
    </row>
    <row r="403" s="2" customFormat="1" ht="16.8" customHeight="1">
      <c r="A403" s="40"/>
      <c r="B403" s="46"/>
      <c r="C403" s="298" t="s">
        <v>812</v>
      </c>
      <c r="D403" s="298" t="s">
        <v>813</v>
      </c>
      <c r="E403" s="19" t="s">
        <v>380</v>
      </c>
      <c r="F403" s="299">
        <v>39.140000000000001</v>
      </c>
      <c r="G403" s="40"/>
      <c r="H403" s="46"/>
    </row>
    <row r="404" s="2" customFormat="1" ht="16.8" customHeight="1">
      <c r="A404" s="40"/>
      <c r="B404" s="46"/>
      <c r="C404" s="298" t="s">
        <v>820</v>
      </c>
      <c r="D404" s="298" t="s">
        <v>821</v>
      </c>
      <c r="E404" s="19" t="s">
        <v>380</v>
      </c>
      <c r="F404" s="299">
        <v>39.140000000000001</v>
      </c>
      <c r="G404" s="40"/>
      <c r="H404" s="46"/>
    </row>
    <row r="405" s="2" customFormat="1" ht="16.8" customHeight="1">
      <c r="A405" s="40"/>
      <c r="B405" s="46"/>
      <c r="C405" s="294" t="s">
        <v>179</v>
      </c>
      <c r="D405" s="295" t="s">
        <v>180</v>
      </c>
      <c r="E405" s="296" t="s">
        <v>135</v>
      </c>
      <c r="F405" s="297">
        <v>24.420000000000002</v>
      </c>
      <c r="G405" s="40"/>
      <c r="H405" s="46"/>
    </row>
    <row r="406" s="2" customFormat="1" ht="16.8" customHeight="1">
      <c r="A406" s="40"/>
      <c r="B406" s="46"/>
      <c r="C406" s="298" t="s">
        <v>19</v>
      </c>
      <c r="D406" s="298" t="s">
        <v>1944</v>
      </c>
      <c r="E406" s="19" t="s">
        <v>19</v>
      </c>
      <c r="F406" s="299">
        <v>22.399999999999999</v>
      </c>
      <c r="G406" s="40"/>
      <c r="H406" s="46"/>
    </row>
    <row r="407" s="2" customFormat="1" ht="16.8" customHeight="1">
      <c r="A407" s="40"/>
      <c r="B407" s="46"/>
      <c r="C407" s="298" t="s">
        <v>19</v>
      </c>
      <c r="D407" s="298" t="s">
        <v>1977</v>
      </c>
      <c r="E407" s="19" t="s">
        <v>19</v>
      </c>
      <c r="F407" s="299">
        <v>0.47999999999999998</v>
      </c>
      <c r="G407" s="40"/>
      <c r="H407" s="46"/>
    </row>
    <row r="408" s="2" customFormat="1" ht="16.8" customHeight="1">
      <c r="A408" s="40"/>
      <c r="B408" s="46"/>
      <c r="C408" s="298" t="s">
        <v>19</v>
      </c>
      <c r="D408" s="298" t="s">
        <v>1978</v>
      </c>
      <c r="E408" s="19" t="s">
        <v>19</v>
      </c>
      <c r="F408" s="299">
        <v>0.34000000000000002</v>
      </c>
      <c r="G408" s="40"/>
      <c r="H408" s="46"/>
    </row>
    <row r="409" s="2" customFormat="1" ht="16.8" customHeight="1">
      <c r="A409" s="40"/>
      <c r="B409" s="46"/>
      <c r="C409" s="298" t="s">
        <v>19</v>
      </c>
      <c r="D409" s="298" t="s">
        <v>1976</v>
      </c>
      <c r="E409" s="19" t="s">
        <v>19</v>
      </c>
      <c r="F409" s="299">
        <v>1.2</v>
      </c>
      <c r="G409" s="40"/>
      <c r="H409" s="46"/>
    </row>
    <row r="410" s="2" customFormat="1" ht="16.8" customHeight="1">
      <c r="A410" s="40"/>
      <c r="B410" s="46"/>
      <c r="C410" s="298" t="s">
        <v>19</v>
      </c>
      <c r="D410" s="298" t="s">
        <v>262</v>
      </c>
      <c r="E410" s="19" t="s">
        <v>19</v>
      </c>
      <c r="F410" s="299">
        <v>24.420000000000002</v>
      </c>
      <c r="G410" s="40"/>
      <c r="H410" s="46"/>
    </row>
    <row r="411" s="2" customFormat="1" ht="16.8" customHeight="1">
      <c r="A411" s="40"/>
      <c r="B411" s="46"/>
      <c r="C411" s="300" t="s">
        <v>1968</v>
      </c>
      <c r="D411" s="40"/>
      <c r="E411" s="40"/>
      <c r="F411" s="40"/>
      <c r="G411" s="40"/>
      <c r="H411" s="46"/>
    </row>
    <row r="412" s="2" customFormat="1" ht="16.8" customHeight="1">
      <c r="A412" s="40"/>
      <c r="B412" s="46"/>
      <c r="C412" s="298" t="s">
        <v>445</v>
      </c>
      <c r="D412" s="298" t="s">
        <v>446</v>
      </c>
      <c r="E412" s="19" t="s">
        <v>108</v>
      </c>
      <c r="F412" s="299">
        <v>80.275000000000006</v>
      </c>
      <c r="G412" s="40"/>
      <c r="H412" s="46"/>
    </row>
    <row r="413" s="2" customFormat="1" ht="16.8" customHeight="1">
      <c r="A413" s="40"/>
      <c r="B413" s="46"/>
      <c r="C413" s="298" t="s">
        <v>812</v>
      </c>
      <c r="D413" s="298" t="s">
        <v>813</v>
      </c>
      <c r="E413" s="19" t="s">
        <v>380</v>
      </c>
      <c r="F413" s="299">
        <v>39.140000000000001</v>
      </c>
      <c r="G413" s="40"/>
      <c r="H413" s="46"/>
    </row>
    <row r="414" s="2" customFormat="1" ht="16.8" customHeight="1">
      <c r="A414" s="40"/>
      <c r="B414" s="46"/>
      <c r="C414" s="298" t="s">
        <v>820</v>
      </c>
      <c r="D414" s="298" t="s">
        <v>821</v>
      </c>
      <c r="E414" s="19" t="s">
        <v>380</v>
      </c>
      <c r="F414" s="299">
        <v>39.140000000000001</v>
      </c>
      <c r="G414" s="40"/>
      <c r="H414" s="46"/>
    </row>
    <row r="415" s="2" customFormat="1" ht="16.8" customHeight="1">
      <c r="A415" s="40"/>
      <c r="B415" s="46"/>
      <c r="C415" s="294" t="s">
        <v>182</v>
      </c>
      <c r="D415" s="295" t="s">
        <v>183</v>
      </c>
      <c r="E415" s="296" t="s">
        <v>135</v>
      </c>
      <c r="F415" s="297">
        <v>7</v>
      </c>
      <c r="G415" s="40"/>
      <c r="H415" s="46"/>
    </row>
    <row r="416" s="2" customFormat="1" ht="16.8" customHeight="1">
      <c r="A416" s="40"/>
      <c r="B416" s="46"/>
      <c r="C416" s="298" t="s">
        <v>19</v>
      </c>
      <c r="D416" s="298" t="s">
        <v>168</v>
      </c>
      <c r="E416" s="19" t="s">
        <v>19</v>
      </c>
      <c r="F416" s="299">
        <v>7</v>
      </c>
      <c r="G416" s="40"/>
      <c r="H416" s="46"/>
    </row>
    <row r="417" s="2" customFormat="1" ht="16.8" customHeight="1">
      <c r="A417" s="40"/>
      <c r="B417" s="46"/>
      <c r="C417" s="300" t="s">
        <v>1968</v>
      </c>
      <c r="D417" s="40"/>
      <c r="E417" s="40"/>
      <c r="F417" s="40"/>
      <c r="G417" s="40"/>
      <c r="H417" s="46"/>
    </row>
    <row r="418" s="2" customFormat="1" ht="16.8" customHeight="1">
      <c r="A418" s="40"/>
      <c r="B418" s="46"/>
      <c r="C418" s="298" t="s">
        <v>897</v>
      </c>
      <c r="D418" s="298" t="s">
        <v>898</v>
      </c>
      <c r="E418" s="19" t="s">
        <v>380</v>
      </c>
      <c r="F418" s="299">
        <v>20.859999999999999</v>
      </c>
      <c r="G418" s="40"/>
      <c r="H418" s="46"/>
    </row>
    <row r="419" s="2" customFormat="1" ht="16.8" customHeight="1">
      <c r="A419" s="40"/>
      <c r="B419" s="46"/>
      <c r="C419" s="298" t="s">
        <v>906</v>
      </c>
      <c r="D419" s="298" t="s">
        <v>907</v>
      </c>
      <c r="E419" s="19" t="s">
        <v>380</v>
      </c>
      <c r="F419" s="299">
        <v>21.902999999999999</v>
      </c>
      <c r="G419" s="40"/>
      <c r="H419" s="46"/>
    </row>
    <row r="420" s="2" customFormat="1" ht="16.8" customHeight="1">
      <c r="A420" s="40"/>
      <c r="B420" s="46"/>
      <c r="C420" s="294" t="s">
        <v>184</v>
      </c>
      <c r="D420" s="295" t="s">
        <v>185</v>
      </c>
      <c r="E420" s="296" t="s">
        <v>135</v>
      </c>
      <c r="F420" s="297">
        <v>18.399999999999999</v>
      </c>
      <c r="G420" s="40"/>
      <c r="H420" s="46"/>
    </row>
    <row r="421" s="2" customFormat="1" ht="16.8" customHeight="1">
      <c r="A421" s="40"/>
      <c r="B421" s="46"/>
      <c r="C421" s="298" t="s">
        <v>19</v>
      </c>
      <c r="D421" s="298" t="s">
        <v>173</v>
      </c>
      <c r="E421" s="19" t="s">
        <v>19</v>
      </c>
      <c r="F421" s="299">
        <v>18.399999999999999</v>
      </c>
      <c r="G421" s="40"/>
      <c r="H421" s="46"/>
    </row>
    <row r="422" s="2" customFormat="1" ht="16.8" customHeight="1">
      <c r="A422" s="40"/>
      <c r="B422" s="46"/>
      <c r="C422" s="300" t="s">
        <v>1968</v>
      </c>
      <c r="D422" s="40"/>
      <c r="E422" s="40"/>
      <c r="F422" s="40"/>
      <c r="G422" s="40"/>
      <c r="H422" s="46"/>
    </row>
    <row r="423" s="2" customFormat="1" ht="16.8" customHeight="1">
      <c r="A423" s="40"/>
      <c r="B423" s="46"/>
      <c r="C423" s="298" t="s">
        <v>897</v>
      </c>
      <c r="D423" s="298" t="s">
        <v>898</v>
      </c>
      <c r="E423" s="19" t="s">
        <v>380</v>
      </c>
      <c r="F423" s="299">
        <v>20.859999999999999</v>
      </c>
      <c r="G423" s="40"/>
      <c r="H423" s="46"/>
    </row>
    <row r="424" s="2" customFormat="1" ht="16.8" customHeight="1">
      <c r="A424" s="40"/>
      <c r="B424" s="46"/>
      <c r="C424" s="298" t="s">
        <v>906</v>
      </c>
      <c r="D424" s="298" t="s">
        <v>907</v>
      </c>
      <c r="E424" s="19" t="s">
        <v>380</v>
      </c>
      <c r="F424" s="299">
        <v>21.902999999999999</v>
      </c>
      <c r="G424" s="40"/>
      <c r="H424" s="46"/>
    </row>
    <row r="425" s="2" customFormat="1" ht="16.8" customHeight="1">
      <c r="A425" s="40"/>
      <c r="B425" s="46"/>
      <c r="C425" s="294" t="s">
        <v>1945</v>
      </c>
      <c r="D425" s="295" t="s">
        <v>1946</v>
      </c>
      <c r="E425" s="296" t="s">
        <v>135</v>
      </c>
      <c r="F425" s="297">
        <v>24.420000000000002</v>
      </c>
      <c r="G425" s="40"/>
      <c r="H425" s="46"/>
    </row>
    <row r="426" s="2" customFormat="1" ht="16.8" customHeight="1">
      <c r="A426" s="40"/>
      <c r="B426" s="46"/>
      <c r="C426" s="298" t="s">
        <v>19</v>
      </c>
      <c r="D426" s="298" t="s">
        <v>179</v>
      </c>
      <c r="E426" s="19" t="s">
        <v>19</v>
      </c>
      <c r="F426" s="299">
        <v>24.420000000000002</v>
      </c>
      <c r="G426" s="40"/>
      <c r="H426" s="46"/>
    </row>
    <row r="427" s="2" customFormat="1" ht="16.8" customHeight="1">
      <c r="A427" s="40"/>
      <c r="B427" s="46"/>
      <c r="C427" s="294" t="s">
        <v>186</v>
      </c>
      <c r="D427" s="295" t="s">
        <v>187</v>
      </c>
      <c r="E427" s="296" t="s">
        <v>188</v>
      </c>
      <c r="F427" s="297">
        <v>70.772000000000006</v>
      </c>
      <c r="G427" s="40"/>
      <c r="H427" s="46"/>
    </row>
    <row r="428" s="2" customFormat="1" ht="16.8" customHeight="1">
      <c r="A428" s="40"/>
      <c r="B428" s="46"/>
      <c r="C428" s="298" t="s">
        <v>19</v>
      </c>
      <c r="D428" s="298" t="s">
        <v>1947</v>
      </c>
      <c r="E428" s="19" t="s">
        <v>19</v>
      </c>
      <c r="F428" s="299">
        <v>76.159999999999997</v>
      </c>
      <c r="G428" s="40"/>
      <c r="H428" s="46"/>
    </row>
    <row r="429" s="2" customFormat="1" ht="16.8" customHeight="1">
      <c r="A429" s="40"/>
      <c r="B429" s="46"/>
      <c r="C429" s="298" t="s">
        <v>19</v>
      </c>
      <c r="D429" s="298" t="s">
        <v>1924</v>
      </c>
      <c r="E429" s="19" t="s">
        <v>19</v>
      </c>
      <c r="F429" s="299">
        <v>0</v>
      </c>
      <c r="G429" s="40"/>
      <c r="H429" s="46"/>
    </row>
    <row r="430" s="2" customFormat="1" ht="16.8" customHeight="1">
      <c r="A430" s="40"/>
      <c r="B430" s="46"/>
      <c r="C430" s="298" t="s">
        <v>19</v>
      </c>
      <c r="D430" s="298" t="s">
        <v>1948</v>
      </c>
      <c r="E430" s="19" t="s">
        <v>19</v>
      </c>
      <c r="F430" s="299">
        <v>2.0550000000000002</v>
      </c>
      <c r="G430" s="40"/>
      <c r="H430" s="46"/>
    </row>
    <row r="431" s="2" customFormat="1" ht="16.8" customHeight="1">
      <c r="A431" s="40"/>
      <c r="B431" s="46"/>
      <c r="C431" s="298" t="s">
        <v>19</v>
      </c>
      <c r="D431" s="298" t="s">
        <v>1949</v>
      </c>
      <c r="E431" s="19" t="s">
        <v>19</v>
      </c>
      <c r="F431" s="299">
        <v>1.05</v>
      </c>
      <c r="G431" s="40"/>
      <c r="H431" s="46"/>
    </row>
    <row r="432" s="2" customFormat="1" ht="16.8" customHeight="1">
      <c r="A432" s="40"/>
      <c r="B432" s="46"/>
      <c r="C432" s="298" t="s">
        <v>19</v>
      </c>
      <c r="D432" s="298" t="s">
        <v>1950</v>
      </c>
      <c r="E432" s="19" t="s">
        <v>19</v>
      </c>
      <c r="F432" s="299">
        <v>0</v>
      </c>
      <c r="G432" s="40"/>
      <c r="H432" s="46"/>
    </row>
    <row r="433" s="2" customFormat="1" ht="16.8" customHeight="1">
      <c r="A433" s="40"/>
      <c r="B433" s="46"/>
      <c r="C433" s="298" t="s">
        <v>19</v>
      </c>
      <c r="D433" s="298" t="s">
        <v>1951</v>
      </c>
      <c r="E433" s="19" t="s">
        <v>19</v>
      </c>
      <c r="F433" s="299">
        <v>1.0609999999999999</v>
      </c>
      <c r="G433" s="40"/>
      <c r="H433" s="46"/>
    </row>
    <row r="434" s="2" customFormat="1" ht="16.8" customHeight="1">
      <c r="A434" s="40"/>
      <c r="B434" s="46"/>
      <c r="C434" s="298" t="s">
        <v>19</v>
      </c>
      <c r="D434" s="298" t="s">
        <v>1952</v>
      </c>
      <c r="E434" s="19" t="s">
        <v>19</v>
      </c>
      <c r="F434" s="299">
        <v>1.498</v>
      </c>
      <c r="G434" s="40"/>
      <c r="H434" s="46"/>
    </row>
    <row r="435" s="2" customFormat="1" ht="16.8" customHeight="1">
      <c r="A435" s="40"/>
      <c r="B435" s="46"/>
      <c r="C435" s="298" t="s">
        <v>19</v>
      </c>
      <c r="D435" s="298" t="s">
        <v>1953</v>
      </c>
      <c r="E435" s="19" t="s">
        <v>19</v>
      </c>
      <c r="F435" s="299">
        <v>0</v>
      </c>
      <c r="G435" s="40"/>
      <c r="H435" s="46"/>
    </row>
    <row r="436" s="2" customFormat="1" ht="16.8" customHeight="1">
      <c r="A436" s="40"/>
      <c r="B436" s="46"/>
      <c r="C436" s="298" t="s">
        <v>19</v>
      </c>
      <c r="D436" s="298" t="s">
        <v>1915</v>
      </c>
      <c r="E436" s="19" t="s">
        <v>19</v>
      </c>
      <c r="F436" s="299">
        <v>-4.29</v>
      </c>
      <c r="G436" s="40"/>
      <c r="H436" s="46"/>
    </row>
    <row r="437" s="2" customFormat="1" ht="16.8" customHeight="1">
      <c r="A437" s="40"/>
      <c r="B437" s="46"/>
      <c r="C437" s="298" t="s">
        <v>19</v>
      </c>
      <c r="D437" s="298" t="s">
        <v>1913</v>
      </c>
      <c r="E437" s="19" t="s">
        <v>19</v>
      </c>
      <c r="F437" s="299">
        <v>0</v>
      </c>
      <c r="G437" s="40"/>
      <c r="H437" s="46"/>
    </row>
    <row r="438" s="2" customFormat="1" ht="16.8" customHeight="1">
      <c r="A438" s="40"/>
      <c r="B438" s="46"/>
      <c r="C438" s="298" t="s">
        <v>19</v>
      </c>
      <c r="D438" s="298" t="s">
        <v>1954</v>
      </c>
      <c r="E438" s="19" t="s">
        <v>19</v>
      </c>
      <c r="F438" s="299">
        <v>-6.7619999999999996</v>
      </c>
      <c r="G438" s="40"/>
      <c r="H438" s="46"/>
    </row>
    <row r="439" s="2" customFormat="1" ht="16.8" customHeight="1">
      <c r="A439" s="40"/>
      <c r="B439" s="46"/>
      <c r="C439" s="298" t="s">
        <v>19</v>
      </c>
      <c r="D439" s="298" t="s">
        <v>262</v>
      </c>
      <c r="E439" s="19" t="s">
        <v>19</v>
      </c>
      <c r="F439" s="299">
        <v>70.772000000000006</v>
      </c>
      <c r="G439" s="40"/>
      <c r="H439" s="46"/>
    </row>
    <row r="440" s="2" customFormat="1" ht="16.8" customHeight="1">
      <c r="A440" s="40"/>
      <c r="B440" s="46"/>
      <c r="C440" s="300" t="s">
        <v>1968</v>
      </c>
      <c r="D440" s="40"/>
      <c r="E440" s="40"/>
      <c r="F440" s="40"/>
      <c r="G440" s="40"/>
      <c r="H440" s="46"/>
    </row>
    <row r="441" s="2" customFormat="1" ht="16.8" customHeight="1">
      <c r="A441" s="40"/>
      <c r="B441" s="46"/>
      <c r="C441" s="298" t="s">
        <v>273</v>
      </c>
      <c r="D441" s="298" t="s">
        <v>274</v>
      </c>
      <c r="E441" s="19" t="s">
        <v>108</v>
      </c>
      <c r="F441" s="299">
        <v>212.262</v>
      </c>
      <c r="G441" s="40"/>
      <c r="H441" s="46"/>
    </row>
    <row r="442" s="2" customFormat="1" ht="16.8" customHeight="1">
      <c r="A442" s="40"/>
      <c r="B442" s="46"/>
      <c r="C442" s="298" t="s">
        <v>302</v>
      </c>
      <c r="D442" s="298" t="s">
        <v>303</v>
      </c>
      <c r="E442" s="19" t="s">
        <v>108</v>
      </c>
      <c r="F442" s="299">
        <v>212.262</v>
      </c>
      <c r="G442" s="40"/>
      <c r="H442" s="46"/>
    </row>
    <row r="443" s="2" customFormat="1" ht="16.8" customHeight="1">
      <c r="A443" s="40"/>
      <c r="B443" s="46"/>
      <c r="C443" s="298" t="s">
        <v>1078</v>
      </c>
      <c r="D443" s="298" t="s">
        <v>1079</v>
      </c>
      <c r="E443" s="19" t="s">
        <v>108</v>
      </c>
      <c r="F443" s="299">
        <v>307.23599999999999</v>
      </c>
      <c r="G443" s="40"/>
      <c r="H443" s="46"/>
    </row>
    <row r="444" s="2" customFormat="1" ht="16.8" customHeight="1">
      <c r="A444" s="40"/>
      <c r="B444" s="46"/>
      <c r="C444" s="298" t="s">
        <v>1108</v>
      </c>
      <c r="D444" s="298" t="s">
        <v>1109</v>
      </c>
      <c r="E444" s="19" t="s">
        <v>108</v>
      </c>
      <c r="F444" s="299">
        <v>290.303</v>
      </c>
      <c r="G444" s="40"/>
      <c r="H444" s="46"/>
    </row>
    <row r="445" s="2" customFormat="1" ht="16.8" customHeight="1">
      <c r="A445" s="40"/>
      <c r="B445" s="46"/>
      <c r="C445" s="294" t="s">
        <v>190</v>
      </c>
      <c r="D445" s="295" t="s">
        <v>191</v>
      </c>
      <c r="E445" s="296" t="s">
        <v>108</v>
      </c>
      <c r="F445" s="297">
        <v>30.734999999999999</v>
      </c>
      <c r="G445" s="40"/>
      <c r="H445" s="46"/>
    </row>
    <row r="446" s="2" customFormat="1" ht="16.8" customHeight="1">
      <c r="A446" s="40"/>
      <c r="B446" s="46"/>
      <c r="C446" s="298" t="s">
        <v>19</v>
      </c>
      <c r="D446" s="298" t="s">
        <v>193</v>
      </c>
      <c r="E446" s="19" t="s">
        <v>19</v>
      </c>
      <c r="F446" s="299">
        <v>30.734999999999999</v>
      </c>
      <c r="G446" s="40"/>
      <c r="H446" s="46"/>
    </row>
    <row r="447" s="2" customFormat="1" ht="16.8" customHeight="1">
      <c r="A447" s="40"/>
      <c r="B447" s="46"/>
      <c r="C447" s="300" t="s">
        <v>1968</v>
      </c>
      <c r="D447" s="40"/>
      <c r="E447" s="40"/>
      <c r="F447" s="40"/>
      <c r="G447" s="40"/>
      <c r="H447" s="46"/>
    </row>
    <row r="448" s="2" customFormat="1" ht="16.8" customHeight="1">
      <c r="A448" s="40"/>
      <c r="B448" s="46"/>
      <c r="C448" s="298" t="s">
        <v>309</v>
      </c>
      <c r="D448" s="298" t="s">
        <v>310</v>
      </c>
      <c r="E448" s="19" t="s">
        <v>108</v>
      </c>
      <c r="F448" s="299">
        <v>76.716999999999999</v>
      </c>
      <c r="G448" s="40"/>
      <c r="H448" s="46"/>
    </row>
    <row r="449" s="2" customFormat="1" ht="16.8" customHeight="1">
      <c r="A449" s="40"/>
      <c r="B449" s="46"/>
      <c r="C449" s="298" t="s">
        <v>1078</v>
      </c>
      <c r="D449" s="298" t="s">
        <v>1079</v>
      </c>
      <c r="E449" s="19" t="s">
        <v>108</v>
      </c>
      <c r="F449" s="299">
        <v>307.23599999999999</v>
      </c>
      <c r="G449" s="40"/>
      <c r="H449" s="46"/>
    </row>
    <row r="450" s="2" customFormat="1" ht="16.8" customHeight="1">
      <c r="A450" s="40"/>
      <c r="B450" s="46"/>
      <c r="C450" s="298" t="s">
        <v>1108</v>
      </c>
      <c r="D450" s="298" t="s">
        <v>1109</v>
      </c>
      <c r="E450" s="19" t="s">
        <v>108</v>
      </c>
      <c r="F450" s="299">
        <v>290.303</v>
      </c>
      <c r="G450" s="40"/>
      <c r="H450" s="46"/>
    </row>
    <row r="451" s="2" customFormat="1">
      <c r="A451" s="40"/>
      <c r="B451" s="46"/>
      <c r="C451" s="298" t="s">
        <v>325</v>
      </c>
      <c r="D451" s="298" t="s">
        <v>326</v>
      </c>
      <c r="E451" s="19" t="s">
        <v>108</v>
      </c>
      <c r="F451" s="299">
        <v>78.040999999999997</v>
      </c>
      <c r="G451" s="40"/>
      <c r="H451" s="46"/>
    </row>
    <row r="452" s="2" customFormat="1" ht="16.8" customHeight="1">
      <c r="A452" s="40"/>
      <c r="B452" s="46"/>
      <c r="C452" s="298" t="s">
        <v>1103</v>
      </c>
      <c r="D452" s="298" t="s">
        <v>1104</v>
      </c>
      <c r="E452" s="19" t="s">
        <v>108</v>
      </c>
      <c r="F452" s="299">
        <v>89.747</v>
      </c>
      <c r="G452" s="40"/>
      <c r="H452" s="46"/>
    </row>
    <row r="453" s="2" customFormat="1" ht="16.8" customHeight="1">
      <c r="A453" s="40"/>
      <c r="B453" s="46"/>
      <c r="C453" s="294" t="s">
        <v>193</v>
      </c>
      <c r="D453" s="295" t="s">
        <v>194</v>
      </c>
      <c r="E453" s="296" t="s">
        <v>108</v>
      </c>
      <c r="F453" s="297">
        <v>30.734999999999999</v>
      </c>
      <c r="G453" s="40"/>
      <c r="H453" s="46"/>
    </row>
    <row r="454" s="2" customFormat="1" ht="16.8" customHeight="1">
      <c r="A454" s="40"/>
      <c r="B454" s="46"/>
      <c r="C454" s="298" t="s">
        <v>19</v>
      </c>
      <c r="D454" s="298" t="s">
        <v>1955</v>
      </c>
      <c r="E454" s="19" t="s">
        <v>19</v>
      </c>
      <c r="F454" s="299">
        <v>29.954999999999998</v>
      </c>
      <c r="G454" s="40"/>
      <c r="H454" s="46"/>
    </row>
    <row r="455" s="2" customFormat="1" ht="16.8" customHeight="1">
      <c r="A455" s="40"/>
      <c r="B455" s="46"/>
      <c r="C455" s="298" t="s">
        <v>19</v>
      </c>
      <c r="D455" s="298" t="s">
        <v>1917</v>
      </c>
      <c r="E455" s="19" t="s">
        <v>19</v>
      </c>
      <c r="F455" s="299">
        <v>0</v>
      </c>
      <c r="G455" s="40"/>
      <c r="H455" s="46"/>
    </row>
    <row r="456" s="2" customFormat="1" ht="16.8" customHeight="1">
      <c r="A456" s="40"/>
      <c r="B456" s="46"/>
      <c r="C456" s="298" t="s">
        <v>19</v>
      </c>
      <c r="D456" s="298" t="s">
        <v>1979</v>
      </c>
      <c r="E456" s="19" t="s">
        <v>19</v>
      </c>
      <c r="F456" s="299">
        <v>0.78000000000000003</v>
      </c>
      <c r="G456" s="40"/>
      <c r="H456" s="46"/>
    </row>
    <row r="457" s="2" customFormat="1" ht="16.8" customHeight="1">
      <c r="A457" s="40"/>
      <c r="B457" s="46"/>
      <c r="C457" s="298" t="s">
        <v>19</v>
      </c>
      <c r="D457" s="298" t="s">
        <v>262</v>
      </c>
      <c r="E457" s="19" t="s">
        <v>19</v>
      </c>
      <c r="F457" s="299">
        <v>30.734999999999999</v>
      </c>
      <c r="G457" s="40"/>
      <c r="H457" s="46"/>
    </row>
    <row r="458" s="2" customFormat="1" ht="16.8" customHeight="1">
      <c r="A458" s="40"/>
      <c r="B458" s="46"/>
      <c r="C458" s="300" t="s">
        <v>1968</v>
      </c>
      <c r="D458" s="40"/>
      <c r="E458" s="40"/>
      <c r="F458" s="40"/>
      <c r="G458" s="40"/>
      <c r="H458" s="46"/>
    </row>
    <row r="459" s="2" customFormat="1" ht="16.8" customHeight="1">
      <c r="A459" s="40"/>
      <c r="B459" s="46"/>
      <c r="C459" s="298" t="s">
        <v>806</v>
      </c>
      <c r="D459" s="298" t="s">
        <v>807</v>
      </c>
      <c r="E459" s="19" t="s">
        <v>108</v>
      </c>
      <c r="F459" s="299">
        <v>52.156999999999996</v>
      </c>
      <c r="G459" s="40"/>
      <c r="H459" s="46"/>
    </row>
    <row r="460" s="2" customFormat="1" ht="16.8" customHeight="1">
      <c r="A460" s="40"/>
      <c r="B460" s="46"/>
      <c r="C460" s="298" t="s">
        <v>837</v>
      </c>
      <c r="D460" s="298" t="s">
        <v>838</v>
      </c>
      <c r="E460" s="19" t="s">
        <v>108</v>
      </c>
      <c r="F460" s="299">
        <v>52.156999999999996</v>
      </c>
      <c r="G460" s="40"/>
      <c r="H460" s="46"/>
    </row>
    <row r="461" s="2" customFormat="1" ht="16.8" customHeight="1">
      <c r="A461" s="40"/>
      <c r="B461" s="46"/>
      <c r="C461" s="298" t="s">
        <v>848</v>
      </c>
      <c r="D461" s="298" t="s">
        <v>849</v>
      </c>
      <c r="E461" s="19" t="s">
        <v>108</v>
      </c>
      <c r="F461" s="299">
        <v>52.156999999999996</v>
      </c>
      <c r="G461" s="40"/>
      <c r="H461" s="46"/>
    </row>
    <row r="462" s="2" customFormat="1" ht="16.8" customHeight="1">
      <c r="A462" s="40"/>
      <c r="B462" s="46"/>
      <c r="C462" s="298" t="s">
        <v>856</v>
      </c>
      <c r="D462" s="298" t="s">
        <v>857</v>
      </c>
      <c r="E462" s="19" t="s">
        <v>108</v>
      </c>
      <c r="F462" s="299">
        <v>52.156999999999996</v>
      </c>
      <c r="G462" s="40"/>
      <c r="H462" s="46"/>
    </row>
    <row r="463" s="2" customFormat="1">
      <c r="A463" s="40"/>
      <c r="B463" s="46"/>
      <c r="C463" s="298" t="s">
        <v>843</v>
      </c>
      <c r="D463" s="298" t="s">
        <v>844</v>
      </c>
      <c r="E463" s="19" t="s">
        <v>108</v>
      </c>
      <c r="F463" s="299">
        <v>54.765000000000001</v>
      </c>
      <c r="G463" s="40"/>
      <c r="H463" s="46"/>
    </row>
    <row r="464" s="2" customFormat="1" ht="16.8" customHeight="1">
      <c r="A464" s="40"/>
      <c r="B464" s="46"/>
      <c r="C464" s="298" t="s">
        <v>853</v>
      </c>
      <c r="D464" s="298" t="s">
        <v>854</v>
      </c>
      <c r="E464" s="19" t="s">
        <v>108</v>
      </c>
      <c r="F464" s="299">
        <v>54.765000000000001</v>
      </c>
      <c r="G464" s="40"/>
      <c r="H464" s="46"/>
    </row>
    <row r="465" s="2" customFormat="1" ht="16.8" customHeight="1">
      <c r="A465" s="40"/>
      <c r="B465" s="46"/>
      <c r="C465" s="294" t="s">
        <v>195</v>
      </c>
      <c r="D465" s="295" t="s">
        <v>196</v>
      </c>
      <c r="E465" s="296" t="s">
        <v>108</v>
      </c>
      <c r="F465" s="297">
        <v>9.9450000000000003</v>
      </c>
      <c r="G465" s="40"/>
      <c r="H465" s="46"/>
    </row>
    <row r="466" s="2" customFormat="1" ht="16.8" customHeight="1">
      <c r="A466" s="40"/>
      <c r="B466" s="46"/>
      <c r="C466" s="298" t="s">
        <v>19</v>
      </c>
      <c r="D466" s="298" t="s">
        <v>1960</v>
      </c>
      <c r="E466" s="19" t="s">
        <v>19</v>
      </c>
      <c r="F466" s="299">
        <v>7.7999999999999998</v>
      </c>
      <c r="G466" s="40"/>
      <c r="H466" s="46"/>
    </row>
    <row r="467" s="2" customFormat="1" ht="16.8" customHeight="1">
      <c r="A467" s="40"/>
      <c r="B467" s="46"/>
      <c r="C467" s="298" t="s">
        <v>19</v>
      </c>
      <c r="D467" s="298" t="s">
        <v>1961</v>
      </c>
      <c r="E467" s="19" t="s">
        <v>19</v>
      </c>
      <c r="F467" s="299">
        <v>2.145</v>
      </c>
      <c r="G467" s="40"/>
      <c r="H467" s="46"/>
    </row>
    <row r="468" s="2" customFormat="1" ht="16.8" customHeight="1">
      <c r="A468" s="40"/>
      <c r="B468" s="46"/>
      <c r="C468" s="298" t="s">
        <v>19</v>
      </c>
      <c r="D468" s="298" t="s">
        <v>262</v>
      </c>
      <c r="E468" s="19" t="s">
        <v>19</v>
      </c>
      <c r="F468" s="299">
        <v>9.9450000000000003</v>
      </c>
      <c r="G468" s="40"/>
      <c r="H468" s="46"/>
    </row>
    <row r="469" s="2" customFormat="1" ht="16.8" customHeight="1">
      <c r="A469" s="40"/>
      <c r="B469" s="46"/>
      <c r="C469" s="300" t="s">
        <v>1968</v>
      </c>
      <c r="D469" s="40"/>
      <c r="E469" s="40"/>
      <c r="F469" s="40"/>
      <c r="G469" s="40"/>
      <c r="H469" s="46"/>
    </row>
    <row r="470" s="2" customFormat="1" ht="16.8" customHeight="1">
      <c r="A470" s="40"/>
      <c r="B470" s="46"/>
      <c r="C470" s="298" t="s">
        <v>315</v>
      </c>
      <c r="D470" s="298" t="s">
        <v>316</v>
      </c>
      <c r="E470" s="19" t="s">
        <v>108</v>
      </c>
      <c r="F470" s="299">
        <v>9.9450000000000003</v>
      </c>
      <c r="G470" s="40"/>
      <c r="H470" s="46"/>
    </row>
    <row r="471" s="2" customFormat="1" ht="16.8" customHeight="1">
      <c r="A471" s="40"/>
      <c r="B471" s="46"/>
      <c r="C471" s="298" t="s">
        <v>333</v>
      </c>
      <c r="D471" s="298" t="s">
        <v>334</v>
      </c>
      <c r="E471" s="19" t="s">
        <v>108</v>
      </c>
      <c r="F471" s="299">
        <v>9.9450000000000003</v>
      </c>
      <c r="G471" s="40"/>
      <c r="H471" s="46"/>
    </row>
    <row r="472" s="2" customFormat="1" ht="16.8" customHeight="1">
      <c r="A472" s="40"/>
      <c r="B472" s="46"/>
      <c r="C472" s="294" t="s">
        <v>198</v>
      </c>
      <c r="D472" s="295" t="s">
        <v>199</v>
      </c>
      <c r="E472" s="296" t="s">
        <v>108</v>
      </c>
      <c r="F472" s="297">
        <v>70.402000000000001</v>
      </c>
      <c r="G472" s="40"/>
      <c r="H472" s="46"/>
    </row>
    <row r="473" s="2" customFormat="1" ht="16.8" customHeight="1">
      <c r="A473" s="40"/>
      <c r="B473" s="46"/>
      <c r="C473" s="298" t="s">
        <v>19</v>
      </c>
      <c r="D473" s="298" t="s">
        <v>123</v>
      </c>
      <c r="E473" s="19" t="s">
        <v>19</v>
      </c>
      <c r="F473" s="299">
        <v>2.7730000000000001</v>
      </c>
      <c r="G473" s="40"/>
      <c r="H473" s="46"/>
    </row>
    <row r="474" s="2" customFormat="1" ht="16.8" customHeight="1">
      <c r="A474" s="40"/>
      <c r="B474" s="46"/>
      <c r="C474" s="298" t="s">
        <v>19</v>
      </c>
      <c r="D474" s="298" t="s">
        <v>106</v>
      </c>
      <c r="E474" s="19" t="s">
        <v>19</v>
      </c>
      <c r="F474" s="299">
        <v>3.069</v>
      </c>
      <c r="G474" s="40"/>
      <c r="H474" s="46"/>
    </row>
    <row r="475" s="2" customFormat="1" ht="16.8" customHeight="1">
      <c r="A475" s="40"/>
      <c r="B475" s="46"/>
      <c r="C475" s="298" t="s">
        <v>19</v>
      </c>
      <c r="D475" s="298" t="s">
        <v>147</v>
      </c>
      <c r="E475" s="19" t="s">
        <v>19</v>
      </c>
      <c r="F475" s="299">
        <v>18.718</v>
      </c>
      <c r="G475" s="40"/>
      <c r="H475" s="46"/>
    </row>
    <row r="476" s="2" customFormat="1" ht="16.8" customHeight="1">
      <c r="A476" s="40"/>
      <c r="B476" s="46"/>
      <c r="C476" s="298" t="s">
        <v>19</v>
      </c>
      <c r="D476" s="298" t="s">
        <v>179</v>
      </c>
      <c r="E476" s="19" t="s">
        <v>19</v>
      </c>
      <c r="F476" s="299">
        <v>24.420000000000002</v>
      </c>
      <c r="G476" s="40"/>
      <c r="H476" s="46"/>
    </row>
    <row r="477" s="2" customFormat="1" ht="16.8" customHeight="1">
      <c r="A477" s="40"/>
      <c r="B477" s="46"/>
      <c r="C477" s="298" t="s">
        <v>19</v>
      </c>
      <c r="D477" s="298" t="s">
        <v>158</v>
      </c>
      <c r="E477" s="19" t="s">
        <v>19</v>
      </c>
      <c r="F477" s="299">
        <v>21.422000000000001</v>
      </c>
      <c r="G477" s="40"/>
      <c r="H477" s="46"/>
    </row>
    <row r="478" s="2" customFormat="1" ht="16.8" customHeight="1">
      <c r="A478" s="40"/>
      <c r="B478" s="46"/>
      <c r="C478" s="298" t="s">
        <v>19</v>
      </c>
      <c r="D478" s="298" t="s">
        <v>262</v>
      </c>
      <c r="E478" s="19" t="s">
        <v>19</v>
      </c>
      <c r="F478" s="299">
        <v>70.402000000000001</v>
      </c>
      <c r="G478" s="40"/>
      <c r="H478" s="46"/>
    </row>
    <row r="479" s="2" customFormat="1" ht="16.8" customHeight="1">
      <c r="A479" s="40"/>
      <c r="B479" s="46"/>
      <c r="C479" s="300" t="s">
        <v>1968</v>
      </c>
      <c r="D479" s="40"/>
      <c r="E479" s="40"/>
      <c r="F479" s="40"/>
      <c r="G479" s="40"/>
      <c r="H479" s="46"/>
    </row>
    <row r="480" s="2" customFormat="1" ht="16.8" customHeight="1">
      <c r="A480" s="40"/>
      <c r="B480" s="46"/>
      <c r="C480" s="298" t="s">
        <v>1097</v>
      </c>
      <c r="D480" s="298" t="s">
        <v>1098</v>
      </c>
      <c r="E480" s="19" t="s">
        <v>108</v>
      </c>
      <c r="F480" s="299">
        <v>70.402000000000001</v>
      </c>
      <c r="G480" s="40"/>
      <c r="H480" s="46"/>
    </row>
    <row r="481" s="2" customFormat="1" ht="16.8" customHeight="1">
      <c r="A481" s="40"/>
      <c r="B481" s="46"/>
      <c r="C481" s="298" t="s">
        <v>345</v>
      </c>
      <c r="D481" s="298" t="s">
        <v>346</v>
      </c>
      <c r="E481" s="19" t="s">
        <v>108</v>
      </c>
      <c r="F481" s="299">
        <v>140.804</v>
      </c>
      <c r="G481" s="40"/>
      <c r="H481" s="46"/>
    </row>
    <row r="482" s="2" customFormat="1" ht="16.8" customHeight="1">
      <c r="A482" s="40"/>
      <c r="B482" s="46"/>
      <c r="C482" s="298" t="s">
        <v>352</v>
      </c>
      <c r="D482" s="298" t="s">
        <v>353</v>
      </c>
      <c r="E482" s="19" t="s">
        <v>108</v>
      </c>
      <c r="F482" s="299">
        <v>70.402000000000001</v>
      </c>
      <c r="G482" s="40"/>
      <c r="H482" s="46"/>
    </row>
    <row r="483" s="2" customFormat="1" ht="16.8" customHeight="1">
      <c r="A483" s="40"/>
      <c r="B483" s="46"/>
      <c r="C483" s="294" t="s">
        <v>201</v>
      </c>
      <c r="D483" s="295" t="s">
        <v>202</v>
      </c>
      <c r="E483" s="296" t="s">
        <v>108</v>
      </c>
      <c r="F483" s="297">
        <v>78.040999999999997</v>
      </c>
      <c r="G483" s="40"/>
      <c r="H483" s="46"/>
    </row>
    <row r="484" s="2" customFormat="1" ht="16.8" customHeight="1">
      <c r="A484" s="40"/>
      <c r="B484" s="46"/>
      <c r="C484" s="298" t="s">
        <v>19</v>
      </c>
      <c r="D484" s="298" t="s">
        <v>123</v>
      </c>
      <c r="E484" s="19" t="s">
        <v>19</v>
      </c>
      <c r="F484" s="299">
        <v>2.7730000000000001</v>
      </c>
      <c r="G484" s="40"/>
      <c r="H484" s="46"/>
    </row>
    <row r="485" s="2" customFormat="1" ht="16.8" customHeight="1">
      <c r="A485" s="40"/>
      <c r="B485" s="46"/>
      <c r="C485" s="298" t="s">
        <v>19</v>
      </c>
      <c r="D485" s="298" t="s">
        <v>158</v>
      </c>
      <c r="E485" s="19" t="s">
        <v>19</v>
      </c>
      <c r="F485" s="299">
        <v>21.422000000000001</v>
      </c>
      <c r="G485" s="40"/>
      <c r="H485" s="46"/>
    </row>
    <row r="486" s="2" customFormat="1" ht="16.8" customHeight="1">
      <c r="A486" s="40"/>
      <c r="B486" s="46"/>
      <c r="C486" s="298" t="s">
        <v>19</v>
      </c>
      <c r="D486" s="298" t="s">
        <v>193</v>
      </c>
      <c r="E486" s="19" t="s">
        <v>19</v>
      </c>
      <c r="F486" s="299">
        <v>30.734999999999999</v>
      </c>
      <c r="G486" s="40"/>
      <c r="H486" s="46"/>
    </row>
    <row r="487" s="2" customFormat="1" ht="16.8" customHeight="1">
      <c r="A487" s="40"/>
      <c r="B487" s="46"/>
      <c r="C487" s="298" t="s">
        <v>19</v>
      </c>
      <c r="D487" s="298" t="s">
        <v>141</v>
      </c>
      <c r="E487" s="19" t="s">
        <v>19</v>
      </c>
      <c r="F487" s="299">
        <v>4.3929999999999998</v>
      </c>
      <c r="G487" s="40"/>
      <c r="H487" s="46"/>
    </row>
    <row r="488" s="2" customFormat="1" ht="16.8" customHeight="1">
      <c r="A488" s="40"/>
      <c r="B488" s="46"/>
      <c r="C488" s="298" t="s">
        <v>19</v>
      </c>
      <c r="D488" s="298" t="s">
        <v>147</v>
      </c>
      <c r="E488" s="19" t="s">
        <v>19</v>
      </c>
      <c r="F488" s="299">
        <v>18.718</v>
      </c>
      <c r="G488" s="40"/>
      <c r="H488" s="46"/>
    </row>
    <row r="489" s="2" customFormat="1" ht="16.8" customHeight="1">
      <c r="A489" s="40"/>
      <c r="B489" s="46"/>
      <c r="C489" s="298" t="s">
        <v>19</v>
      </c>
      <c r="D489" s="298" t="s">
        <v>262</v>
      </c>
      <c r="E489" s="19" t="s">
        <v>19</v>
      </c>
      <c r="F489" s="299">
        <v>78.040999999999997</v>
      </c>
      <c r="G489" s="40"/>
      <c r="H489" s="46"/>
    </row>
    <row r="490" s="2" customFormat="1" ht="16.8" customHeight="1">
      <c r="A490" s="40"/>
      <c r="B490" s="46"/>
      <c r="C490" s="300" t="s">
        <v>1968</v>
      </c>
      <c r="D490" s="40"/>
      <c r="E490" s="40"/>
      <c r="F490" s="40"/>
      <c r="G490" s="40"/>
      <c r="H490" s="46"/>
    </row>
    <row r="491" s="2" customFormat="1" ht="16.8" customHeight="1">
      <c r="A491" s="40"/>
      <c r="B491" s="46"/>
      <c r="C491" s="298" t="s">
        <v>491</v>
      </c>
      <c r="D491" s="298" t="s">
        <v>492</v>
      </c>
      <c r="E491" s="19" t="s">
        <v>108</v>
      </c>
      <c r="F491" s="299">
        <v>78.040999999999997</v>
      </c>
      <c r="G491" s="40"/>
      <c r="H491" s="46"/>
    </row>
    <row r="492" s="2" customFormat="1" ht="16.8" customHeight="1">
      <c r="A492" s="40"/>
      <c r="B492" s="46"/>
      <c r="C492" s="298" t="s">
        <v>497</v>
      </c>
      <c r="D492" s="298" t="s">
        <v>498</v>
      </c>
      <c r="E492" s="19" t="s">
        <v>108</v>
      </c>
      <c r="F492" s="299">
        <v>78.040999999999997</v>
      </c>
      <c r="G492" s="40"/>
      <c r="H492" s="46"/>
    </row>
    <row r="493" s="2" customFormat="1" ht="26.4" customHeight="1">
      <c r="A493" s="40"/>
      <c r="B493" s="46"/>
      <c r="C493" s="293" t="s">
        <v>1980</v>
      </c>
      <c r="D493" s="293" t="s">
        <v>102</v>
      </c>
      <c r="E493" s="40"/>
      <c r="F493" s="40"/>
      <c r="G493" s="40"/>
      <c r="H493" s="46"/>
    </row>
    <row r="494" s="2" customFormat="1" ht="16.8" customHeight="1">
      <c r="A494" s="40"/>
      <c r="B494" s="46"/>
      <c r="C494" s="294" t="s">
        <v>110</v>
      </c>
      <c r="D494" s="295" t="s">
        <v>111</v>
      </c>
      <c r="E494" s="296" t="s">
        <v>108</v>
      </c>
      <c r="F494" s="297">
        <v>3.2010000000000001</v>
      </c>
      <c r="G494" s="40"/>
      <c r="H494" s="46"/>
    </row>
    <row r="495" s="2" customFormat="1" ht="16.8" customHeight="1">
      <c r="A495" s="40"/>
      <c r="B495" s="46"/>
      <c r="C495" s="298" t="s">
        <v>19</v>
      </c>
      <c r="D495" s="298" t="s">
        <v>1516</v>
      </c>
      <c r="E495" s="19" t="s">
        <v>19</v>
      </c>
      <c r="F495" s="299">
        <v>4.391</v>
      </c>
      <c r="G495" s="40"/>
      <c r="H495" s="46"/>
    </row>
    <row r="496" s="2" customFormat="1" ht="16.8" customHeight="1">
      <c r="A496" s="40"/>
      <c r="B496" s="46"/>
      <c r="C496" s="298" t="s">
        <v>19</v>
      </c>
      <c r="D496" s="298" t="s">
        <v>1889</v>
      </c>
      <c r="E496" s="19" t="s">
        <v>19</v>
      </c>
      <c r="F496" s="299">
        <v>0</v>
      </c>
      <c r="G496" s="40"/>
      <c r="H496" s="46"/>
    </row>
    <row r="497" s="2" customFormat="1" ht="16.8" customHeight="1">
      <c r="A497" s="40"/>
      <c r="B497" s="46"/>
      <c r="C497" s="298" t="s">
        <v>19</v>
      </c>
      <c r="D497" s="298" t="s">
        <v>1890</v>
      </c>
      <c r="E497" s="19" t="s">
        <v>19</v>
      </c>
      <c r="F497" s="299">
        <v>-1.19</v>
      </c>
      <c r="G497" s="40"/>
      <c r="H497" s="46"/>
    </row>
    <row r="498" s="2" customFormat="1" ht="16.8" customHeight="1">
      <c r="A498" s="40"/>
      <c r="B498" s="46"/>
      <c r="C498" s="298" t="s">
        <v>19</v>
      </c>
      <c r="D498" s="298" t="s">
        <v>262</v>
      </c>
      <c r="E498" s="19" t="s">
        <v>19</v>
      </c>
      <c r="F498" s="299">
        <v>3.2010000000000001</v>
      </c>
      <c r="G498" s="40"/>
      <c r="H498" s="46"/>
    </row>
    <row r="499" s="2" customFormat="1" ht="16.8" customHeight="1">
      <c r="A499" s="40"/>
      <c r="B499" s="46"/>
      <c r="C499" s="300" t="s">
        <v>1968</v>
      </c>
      <c r="D499" s="40"/>
      <c r="E499" s="40"/>
      <c r="F499" s="40"/>
      <c r="G499" s="40"/>
      <c r="H499" s="46"/>
    </row>
    <row r="500" s="2" customFormat="1" ht="16.8" customHeight="1">
      <c r="A500" s="40"/>
      <c r="B500" s="46"/>
      <c r="C500" s="298" t="s">
        <v>1620</v>
      </c>
      <c r="D500" s="298" t="s">
        <v>1621</v>
      </c>
      <c r="E500" s="19" t="s">
        <v>108</v>
      </c>
      <c r="F500" s="299">
        <v>3.2010000000000001</v>
      </c>
      <c r="G500" s="40"/>
      <c r="H500" s="46"/>
    </row>
    <row r="501" s="2" customFormat="1" ht="16.8" customHeight="1">
      <c r="A501" s="40"/>
      <c r="B501" s="46"/>
      <c r="C501" s="294" t="s">
        <v>123</v>
      </c>
      <c r="D501" s="295" t="s">
        <v>124</v>
      </c>
      <c r="E501" s="296" t="s">
        <v>108</v>
      </c>
      <c r="F501" s="297">
        <v>2.798</v>
      </c>
      <c r="G501" s="40"/>
      <c r="H501" s="46"/>
    </row>
    <row r="502" s="2" customFormat="1" ht="16.8" customHeight="1">
      <c r="A502" s="40"/>
      <c r="B502" s="46"/>
      <c r="C502" s="298" t="s">
        <v>19</v>
      </c>
      <c r="D502" s="298" t="s">
        <v>1896</v>
      </c>
      <c r="E502" s="19" t="s">
        <v>19</v>
      </c>
      <c r="F502" s="299">
        <v>2.573</v>
      </c>
      <c r="G502" s="40"/>
      <c r="H502" s="46"/>
    </row>
    <row r="503" s="2" customFormat="1" ht="16.8" customHeight="1">
      <c r="A503" s="40"/>
      <c r="B503" s="46"/>
      <c r="C503" s="298" t="s">
        <v>19</v>
      </c>
      <c r="D503" s="298" t="s">
        <v>1897</v>
      </c>
      <c r="E503" s="19" t="s">
        <v>19</v>
      </c>
      <c r="F503" s="299">
        <v>0.12</v>
      </c>
      <c r="G503" s="40"/>
      <c r="H503" s="46"/>
    </row>
    <row r="504" s="2" customFormat="1" ht="16.8" customHeight="1">
      <c r="A504" s="40"/>
      <c r="B504" s="46"/>
      <c r="C504" s="298" t="s">
        <v>19</v>
      </c>
      <c r="D504" s="298" t="s">
        <v>1898</v>
      </c>
      <c r="E504" s="19" t="s">
        <v>19</v>
      </c>
      <c r="F504" s="299">
        <v>0.105</v>
      </c>
      <c r="G504" s="40"/>
      <c r="H504" s="46"/>
    </row>
    <row r="505" s="2" customFormat="1" ht="16.8" customHeight="1">
      <c r="A505" s="40"/>
      <c r="B505" s="46"/>
      <c r="C505" s="298" t="s">
        <v>19</v>
      </c>
      <c r="D505" s="298" t="s">
        <v>262</v>
      </c>
      <c r="E505" s="19" t="s">
        <v>19</v>
      </c>
      <c r="F505" s="299">
        <v>2.798</v>
      </c>
      <c r="G505" s="40"/>
      <c r="H505" s="46"/>
    </row>
    <row r="506" s="2" customFormat="1" ht="16.8" customHeight="1">
      <c r="A506" s="40"/>
      <c r="B506" s="46"/>
      <c r="C506" s="300" t="s">
        <v>1968</v>
      </c>
      <c r="D506" s="40"/>
      <c r="E506" s="40"/>
      <c r="F506" s="40"/>
      <c r="G506" s="40"/>
      <c r="H506" s="46"/>
    </row>
    <row r="507" s="2" customFormat="1">
      <c r="A507" s="40"/>
      <c r="B507" s="46"/>
      <c r="C507" s="298" t="s">
        <v>1540</v>
      </c>
      <c r="D507" s="298" t="s">
        <v>1541</v>
      </c>
      <c r="E507" s="19" t="s">
        <v>1542</v>
      </c>
      <c r="F507" s="299">
        <v>0.35899999999999999</v>
      </c>
      <c r="G507" s="40"/>
      <c r="H507" s="46"/>
    </row>
    <row r="508" s="2" customFormat="1" ht="16.8" customHeight="1">
      <c r="A508" s="40"/>
      <c r="B508" s="46"/>
      <c r="C508" s="298" t="s">
        <v>1548</v>
      </c>
      <c r="D508" s="298" t="s">
        <v>1549</v>
      </c>
      <c r="E508" s="19" t="s">
        <v>1542</v>
      </c>
      <c r="F508" s="299">
        <v>0.35899999999999999</v>
      </c>
      <c r="G508" s="40"/>
      <c r="H508" s="46"/>
    </row>
    <row r="509" s="2" customFormat="1">
      <c r="A509" s="40"/>
      <c r="B509" s="46"/>
      <c r="C509" s="298" t="s">
        <v>1553</v>
      </c>
      <c r="D509" s="298" t="s">
        <v>1554</v>
      </c>
      <c r="E509" s="19" t="s">
        <v>1542</v>
      </c>
      <c r="F509" s="299">
        <v>0.35899999999999999</v>
      </c>
      <c r="G509" s="40"/>
      <c r="H509" s="46"/>
    </row>
    <row r="510" s="2" customFormat="1" ht="16.8" customHeight="1">
      <c r="A510" s="40"/>
      <c r="B510" s="46"/>
      <c r="C510" s="298" t="s">
        <v>1558</v>
      </c>
      <c r="D510" s="298" t="s">
        <v>1559</v>
      </c>
      <c r="E510" s="19" t="s">
        <v>398</v>
      </c>
      <c r="F510" s="299">
        <v>0.036999999999999998</v>
      </c>
      <c r="G510" s="40"/>
      <c r="H510" s="46"/>
    </row>
    <row r="511" s="2" customFormat="1" ht="16.8" customHeight="1">
      <c r="A511" s="40"/>
      <c r="B511" s="46"/>
      <c r="C511" s="298" t="s">
        <v>1565</v>
      </c>
      <c r="D511" s="298" t="s">
        <v>1566</v>
      </c>
      <c r="E511" s="19" t="s">
        <v>108</v>
      </c>
      <c r="F511" s="299">
        <v>7.1890000000000001</v>
      </c>
      <c r="G511" s="40"/>
      <c r="H511" s="46"/>
    </row>
    <row r="512" s="2" customFormat="1" ht="16.8" customHeight="1">
      <c r="A512" s="40"/>
      <c r="B512" s="46"/>
      <c r="C512" s="298" t="s">
        <v>1571</v>
      </c>
      <c r="D512" s="298" t="s">
        <v>1572</v>
      </c>
      <c r="E512" s="19" t="s">
        <v>108</v>
      </c>
      <c r="F512" s="299">
        <v>7.1890000000000001</v>
      </c>
      <c r="G512" s="40"/>
      <c r="H512" s="46"/>
    </row>
    <row r="513" s="2" customFormat="1" ht="16.8" customHeight="1">
      <c r="A513" s="40"/>
      <c r="B513" s="46"/>
      <c r="C513" s="298" t="s">
        <v>1704</v>
      </c>
      <c r="D513" s="298" t="s">
        <v>1705</v>
      </c>
      <c r="E513" s="19" t="s">
        <v>108</v>
      </c>
      <c r="F513" s="299">
        <v>78.063999999999993</v>
      </c>
      <c r="G513" s="40"/>
      <c r="H513" s="46"/>
    </row>
    <row r="514" s="2" customFormat="1" ht="16.8" customHeight="1">
      <c r="A514" s="40"/>
      <c r="B514" s="46"/>
      <c r="C514" s="298" t="s">
        <v>1829</v>
      </c>
      <c r="D514" s="298" t="s">
        <v>1830</v>
      </c>
      <c r="E514" s="19" t="s">
        <v>108</v>
      </c>
      <c r="F514" s="299">
        <v>2.798</v>
      </c>
      <c r="G514" s="40"/>
      <c r="H514" s="46"/>
    </row>
    <row r="515" s="2" customFormat="1">
      <c r="A515" s="40"/>
      <c r="B515" s="46"/>
      <c r="C515" s="298" t="s">
        <v>1614</v>
      </c>
      <c r="D515" s="298" t="s">
        <v>1615</v>
      </c>
      <c r="E515" s="19" t="s">
        <v>1542</v>
      </c>
      <c r="F515" s="299">
        <v>0.57499999999999996</v>
      </c>
      <c r="G515" s="40"/>
      <c r="H515" s="46"/>
    </row>
    <row r="516" s="2" customFormat="1" ht="16.8" customHeight="1">
      <c r="A516" s="40"/>
      <c r="B516" s="46"/>
      <c r="C516" s="298" t="s">
        <v>1625</v>
      </c>
      <c r="D516" s="298" t="s">
        <v>1626</v>
      </c>
      <c r="E516" s="19" t="s">
        <v>1542</v>
      </c>
      <c r="F516" s="299">
        <v>1.4379999999999999</v>
      </c>
      <c r="G516" s="40"/>
      <c r="H516" s="46"/>
    </row>
    <row r="517" s="2" customFormat="1" ht="16.8" customHeight="1">
      <c r="A517" s="40"/>
      <c r="B517" s="46"/>
      <c r="C517" s="298" t="s">
        <v>1715</v>
      </c>
      <c r="D517" s="298" t="s">
        <v>1716</v>
      </c>
      <c r="E517" s="19" t="s">
        <v>108</v>
      </c>
      <c r="F517" s="299">
        <v>7.1890000000000001</v>
      </c>
      <c r="G517" s="40"/>
      <c r="H517" s="46"/>
    </row>
    <row r="518" s="2" customFormat="1" ht="16.8" customHeight="1">
      <c r="A518" s="40"/>
      <c r="B518" s="46"/>
      <c r="C518" s="294" t="s">
        <v>1516</v>
      </c>
      <c r="D518" s="295" t="s">
        <v>1517</v>
      </c>
      <c r="E518" s="296" t="s">
        <v>108</v>
      </c>
      <c r="F518" s="297">
        <v>4.391</v>
      </c>
      <c r="G518" s="40"/>
      <c r="H518" s="46"/>
    </row>
    <row r="519" s="2" customFormat="1" ht="16.8" customHeight="1">
      <c r="A519" s="40"/>
      <c r="B519" s="46"/>
      <c r="C519" s="298" t="s">
        <v>19</v>
      </c>
      <c r="D519" s="298" t="s">
        <v>1904</v>
      </c>
      <c r="E519" s="19" t="s">
        <v>19</v>
      </c>
      <c r="F519" s="299">
        <v>4.7249999999999996</v>
      </c>
      <c r="G519" s="40"/>
      <c r="H519" s="46"/>
    </row>
    <row r="520" s="2" customFormat="1" ht="16.8" customHeight="1">
      <c r="A520" s="40"/>
      <c r="B520" s="46"/>
      <c r="C520" s="298" t="s">
        <v>19</v>
      </c>
      <c r="D520" s="298" t="s">
        <v>1905</v>
      </c>
      <c r="E520" s="19" t="s">
        <v>19</v>
      </c>
      <c r="F520" s="299">
        <v>-0.14799999999999999</v>
      </c>
      <c r="G520" s="40"/>
      <c r="H520" s="46"/>
    </row>
    <row r="521" s="2" customFormat="1" ht="16.8" customHeight="1">
      <c r="A521" s="40"/>
      <c r="B521" s="46"/>
      <c r="C521" s="298" t="s">
        <v>19</v>
      </c>
      <c r="D521" s="298" t="s">
        <v>1906</v>
      </c>
      <c r="E521" s="19" t="s">
        <v>19</v>
      </c>
      <c r="F521" s="299">
        <v>-0.186</v>
      </c>
      <c r="G521" s="40"/>
      <c r="H521" s="46"/>
    </row>
    <row r="522" s="2" customFormat="1" ht="16.8" customHeight="1">
      <c r="A522" s="40"/>
      <c r="B522" s="46"/>
      <c r="C522" s="298" t="s">
        <v>19</v>
      </c>
      <c r="D522" s="298" t="s">
        <v>262</v>
      </c>
      <c r="E522" s="19" t="s">
        <v>19</v>
      </c>
      <c r="F522" s="299">
        <v>4.391</v>
      </c>
      <c r="G522" s="40"/>
      <c r="H522" s="46"/>
    </row>
    <row r="523" s="2" customFormat="1" ht="16.8" customHeight="1">
      <c r="A523" s="40"/>
      <c r="B523" s="46"/>
      <c r="C523" s="300" t="s">
        <v>1968</v>
      </c>
      <c r="D523" s="40"/>
      <c r="E523" s="40"/>
      <c r="F523" s="40"/>
      <c r="G523" s="40"/>
      <c r="H523" s="46"/>
    </row>
    <row r="524" s="2" customFormat="1">
      <c r="A524" s="40"/>
      <c r="B524" s="46"/>
      <c r="C524" s="298" t="s">
        <v>1540</v>
      </c>
      <c r="D524" s="298" t="s">
        <v>1541</v>
      </c>
      <c r="E524" s="19" t="s">
        <v>1542</v>
      </c>
      <c r="F524" s="299">
        <v>0.35899999999999999</v>
      </c>
      <c r="G524" s="40"/>
      <c r="H524" s="46"/>
    </row>
    <row r="525" s="2" customFormat="1" ht="16.8" customHeight="1">
      <c r="A525" s="40"/>
      <c r="B525" s="46"/>
      <c r="C525" s="298" t="s">
        <v>1548</v>
      </c>
      <c r="D525" s="298" t="s">
        <v>1549</v>
      </c>
      <c r="E525" s="19" t="s">
        <v>1542</v>
      </c>
      <c r="F525" s="299">
        <v>0.35899999999999999</v>
      </c>
      <c r="G525" s="40"/>
      <c r="H525" s="46"/>
    </row>
    <row r="526" s="2" customFormat="1">
      <c r="A526" s="40"/>
      <c r="B526" s="46"/>
      <c r="C526" s="298" t="s">
        <v>1553</v>
      </c>
      <c r="D526" s="298" t="s">
        <v>1554</v>
      </c>
      <c r="E526" s="19" t="s">
        <v>1542</v>
      </c>
      <c r="F526" s="299">
        <v>0.35899999999999999</v>
      </c>
      <c r="G526" s="40"/>
      <c r="H526" s="46"/>
    </row>
    <row r="527" s="2" customFormat="1" ht="16.8" customHeight="1">
      <c r="A527" s="40"/>
      <c r="B527" s="46"/>
      <c r="C527" s="298" t="s">
        <v>1558</v>
      </c>
      <c r="D527" s="298" t="s">
        <v>1559</v>
      </c>
      <c r="E527" s="19" t="s">
        <v>398</v>
      </c>
      <c r="F527" s="299">
        <v>0.036999999999999998</v>
      </c>
      <c r="G527" s="40"/>
      <c r="H527" s="46"/>
    </row>
    <row r="528" s="2" customFormat="1" ht="16.8" customHeight="1">
      <c r="A528" s="40"/>
      <c r="B528" s="46"/>
      <c r="C528" s="298" t="s">
        <v>1565</v>
      </c>
      <c r="D528" s="298" t="s">
        <v>1566</v>
      </c>
      <c r="E528" s="19" t="s">
        <v>108</v>
      </c>
      <c r="F528" s="299">
        <v>7.1890000000000001</v>
      </c>
      <c r="G528" s="40"/>
      <c r="H528" s="46"/>
    </row>
    <row r="529" s="2" customFormat="1" ht="16.8" customHeight="1">
      <c r="A529" s="40"/>
      <c r="B529" s="46"/>
      <c r="C529" s="298" t="s">
        <v>1571</v>
      </c>
      <c r="D529" s="298" t="s">
        <v>1572</v>
      </c>
      <c r="E529" s="19" t="s">
        <v>108</v>
      </c>
      <c r="F529" s="299">
        <v>7.1890000000000001</v>
      </c>
      <c r="G529" s="40"/>
      <c r="H529" s="46"/>
    </row>
    <row r="530" s="2" customFormat="1" ht="16.8" customHeight="1">
      <c r="A530" s="40"/>
      <c r="B530" s="46"/>
      <c r="C530" s="298" t="s">
        <v>1704</v>
      </c>
      <c r="D530" s="298" t="s">
        <v>1705</v>
      </c>
      <c r="E530" s="19" t="s">
        <v>108</v>
      </c>
      <c r="F530" s="299">
        <v>78.063999999999993</v>
      </c>
      <c r="G530" s="40"/>
      <c r="H530" s="46"/>
    </row>
    <row r="531" s="2" customFormat="1">
      <c r="A531" s="40"/>
      <c r="B531" s="46"/>
      <c r="C531" s="298" t="s">
        <v>1614</v>
      </c>
      <c r="D531" s="298" t="s">
        <v>1615</v>
      </c>
      <c r="E531" s="19" t="s">
        <v>1542</v>
      </c>
      <c r="F531" s="299">
        <v>0.57499999999999996</v>
      </c>
      <c r="G531" s="40"/>
      <c r="H531" s="46"/>
    </row>
    <row r="532" s="2" customFormat="1" ht="16.8" customHeight="1">
      <c r="A532" s="40"/>
      <c r="B532" s="46"/>
      <c r="C532" s="298" t="s">
        <v>1625</v>
      </c>
      <c r="D532" s="298" t="s">
        <v>1626</v>
      </c>
      <c r="E532" s="19" t="s">
        <v>1542</v>
      </c>
      <c r="F532" s="299">
        <v>1.4379999999999999</v>
      </c>
      <c r="G532" s="40"/>
      <c r="H532" s="46"/>
    </row>
    <row r="533" s="2" customFormat="1" ht="16.8" customHeight="1">
      <c r="A533" s="40"/>
      <c r="B533" s="46"/>
      <c r="C533" s="298" t="s">
        <v>1715</v>
      </c>
      <c r="D533" s="298" t="s">
        <v>1716</v>
      </c>
      <c r="E533" s="19" t="s">
        <v>108</v>
      </c>
      <c r="F533" s="299">
        <v>7.1890000000000001</v>
      </c>
      <c r="G533" s="40"/>
      <c r="H533" s="46"/>
    </row>
    <row r="534" s="2" customFormat="1" ht="16.8" customHeight="1">
      <c r="A534" s="40"/>
      <c r="B534" s="46"/>
      <c r="C534" s="294" t="s">
        <v>1519</v>
      </c>
      <c r="D534" s="295" t="s">
        <v>1520</v>
      </c>
      <c r="E534" s="296" t="s">
        <v>108</v>
      </c>
      <c r="F534" s="297">
        <v>18.718</v>
      </c>
      <c r="G534" s="40"/>
      <c r="H534" s="46"/>
    </row>
    <row r="535" s="2" customFormat="1" ht="16.8" customHeight="1">
      <c r="A535" s="40"/>
      <c r="B535" s="46"/>
      <c r="C535" s="298" t="s">
        <v>19</v>
      </c>
      <c r="D535" s="298" t="s">
        <v>1916</v>
      </c>
      <c r="E535" s="19" t="s">
        <v>19</v>
      </c>
      <c r="F535" s="299">
        <v>17.629999999999999</v>
      </c>
      <c r="G535" s="40"/>
      <c r="H535" s="46"/>
    </row>
    <row r="536" s="2" customFormat="1" ht="16.8" customHeight="1">
      <c r="A536" s="40"/>
      <c r="B536" s="46"/>
      <c r="C536" s="298" t="s">
        <v>19</v>
      </c>
      <c r="D536" s="298" t="s">
        <v>1917</v>
      </c>
      <c r="E536" s="19" t="s">
        <v>19</v>
      </c>
      <c r="F536" s="299">
        <v>0</v>
      </c>
      <c r="G536" s="40"/>
      <c r="H536" s="46"/>
    </row>
    <row r="537" s="2" customFormat="1" ht="16.8" customHeight="1">
      <c r="A537" s="40"/>
      <c r="B537" s="46"/>
      <c r="C537" s="298" t="s">
        <v>19</v>
      </c>
      <c r="D537" s="298" t="s">
        <v>1918</v>
      </c>
      <c r="E537" s="19" t="s">
        <v>19</v>
      </c>
      <c r="F537" s="299">
        <v>0.75</v>
      </c>
      <c r="G537" s="40"/>
      <c r="H537" s="46"/>
    </row>
    <row r="538" s="2" customFormat="1" ht="16.8" customHeight="1">
      <c r="A538" s="40"/>
      <c r="B538" s="46"/>
      <c r="C538" s="298" t="s">
        <v>19</v>
      </c>
      <c r="D538" s="298" t="s">
        <v>1919</v>
      </c>
      <c r="E538" s="19" t="s">
        <v>19</v>
      </c>
      <c r="F538" s="299">
        <v>0</v>
      </c>
      <c r="G538" s="40"/>
      <c r="H538" s="46"/>
    </row>
    <row r="539" s="2" customFormat="1" ht="16.8" customHeight="1">
      <c r="A539" s="40"/>
      <c r="B539" s="46"/>
      <c r="C539" s="298" t="s">
        <v>19</v>
      </c>
      <c r="D539" s="298" t="s">
        <v>1920</v>
      </c>
      <c r="E539" s="19" t="s">
        <v>19</v>
      </c>
      <c r="F539" s="299">
        <v>-0.10000000000000001</v>
      </c>
      <c r="G539" s="40"/>
      <c r="H539" s="46"/>
    </row>
    <row r="540" s="2" customFormat="1" ht="16.8" customHeight="1">
      <c r="A540" s="40"/>
      <c r="B540" s="46"/>
      <c r="C540" s="298" t="s">
        <v>19</v>
      </c>
      <c r="D540" s="298" t="s">
        <v>1921</v>
      </c>
      <c r="E540" s="19" t="s">
        <v>19</v>
      </c>
      <c r="F540" s="299">
        <v>0</v>
      </c>
      <c r="G540" s="40"/>
      <c r="H540" s="46"/>
    </row>
    <row r="541" s="2" customFormat="1" ht="16.8" customHeight="1">
      <c r="A541" s="40"/>
      <c r="B541" s="46"/>
      <c r="C541" s="298" t="s">
        <v>19</v>
      </c>
      <c r="D541" s="298" t="s">
        <v>1922</v>
      </c>
      <c r="E541" s="19" t="s">
        <v>19</v>
      </c>
      <c r="F541" s="299">
        <v>0.438</v>
      </c>
      <c r="G541" s="40"/>
      <c r="H541" s="46"/>
    </row>
    <row r="542" s="2" customFormat="1" ht="16.8" customHeight="1">
      <c r="A542" s="40"/>
      <c r="B542" s="46"/>
      <c r="C542" s="298" t="s">
        <v>19</v>
      </c>
      <c r="D542" s="298" t="s">
        <v>262</v>
      </c>
      <c r="E542" s="19" t="s">
        <v>19</v>
      </c>
      <c r="F542" s="299">
        <v>18.718</v>
      </c>
      <c r="G542" s="40"/>
      <c r="H542" s="46"/>
    </row>
    <row r="543" s="2" customFormat="1" ht="16.8" customHeight="1">
      <c r="A543" s="40"/>
      <c r="B543" s="46"/>
      <c r="C543" s="300" t="s">
        <v>1968</v>
      </c>
      <c r="D543" s="40"/>
      <c r="E543" s="40"/>
      <c r="F543" s="40"/>
      <c r="G543" s="40"/>
      <c r="H543" s="46"/>
    </row>
    <row r="544" s="2" customFormat="1" ht="16.8" customHeight="1">
      <c r="A544" s="40"/>
      <c r="B544" s="46"/>
      <c r="C544" s="298" t="s">
        <v>1704</v>
      </c>
      <c r="D544" s="298" t="s">
        <v>1705</v>
      </c>
      <c r="E544" s="19" t="s">
        <v>108</v>
      </c>
      <c r="F544" s="299">
        <v>78.063999999999993</v>
      </c>
      <c r="G544" s="40"/>
      <c r="H544" s="46"/>
    </row>
    <row r="545" s="2" customFormat="1">
      <c r="A545" s="40"/>
      <c r="B545" s="46"/>
      <c r="C545" s="298" t="s">
        <v>1718</v>
      </c>
      <c r="D545" s="298" t="s">
        <v>1719</v>
      </c>
      <c r="E545" s="19" t="s">
        <v>108</v>
      </c>
      <c r="F545" s="299">
        <v>70.875</v>
      </c>
      <c r="G545" s="40"/>
      <c r="H545" s="46"/>
    </row>
    <row r="546" s="2" customFormat="1">
      <c r="A546" s="40"/>
      <c r="B546" s="46"/>
      <c r="C546" s="298" t="s">
        <v>1754</v>
      </c>
      <c r="D546" s="298" t="s">
        <v>1755</v>
      </c>
      <c r="E546" s="19" t="s">
        <v>108</v>
      </c>
      <c r="F546" s="299">
        <v>70.875</v>
      </c>
      <c r="G546" s="40"/>
      <c r="H546" s="46"/>
    </row>
    <row r="547" s="2" customFormat="1">
      <c r="A547" s="40"/>
      <c r="B547" s="46"/>
      <c r="C547" s="298" t="s">
        <v>1763</v>
      </c>
      <c r="D547" s="298" t="s">
        <v>1764</v>
      </c>
      <c r="E547" s="19" t="s">
        <v>108</v>
      </c>
      <c r="F547" s="299">
        <v>70.875</v>
      </c>
      <c r="G547" s="40"/>
      <c r="H547" s="46"/>
    </row>
    <row r="548" s="2" customFormat="1" ht="16.8" customHeight="1">
      <c r="A548" s="40"/>
      <c r="B548" s="46"/>
      <c r="C548" s="298" t="s">
        <v>1771</v>
      </c>
      <c r="D548" s="298" t="s">
        <v>1772</v>
      </c>
      <c r="E548" s="19" t="s">
        <v>108</v>
      </c>
      <c r="F548" s="299">
        <v>67.578999999999994</v>
      </c>
      <c r="G548" s="40"/>
      <c r="H548" s="46"/>
    </row>
    <row r="549" s="2" customFormat="1" ht="16.8" customHeight="1">
      <c r="A549" s="40"/>
      <c r="B549" s="46"/>
      <c r="C549" s="298" t="s">
        <v>1630</v>
      </c>
      <c r="D549" s="298" t="s">
        <v>1631</v>
      </c>
      <c r="E549" s="19" t="s">
        <v>1542</v>
      </c>
      <c r="F549" s="299">
        <v>7.0880000000000001</v>
      </c>
      <c r="G549" s="40"/>
      <c r="H549" s="46"/>
    </row>
    <row r="550" s="2" customFormat="1" ht="16.8" customHeight="1">
      <c r="A550" s="40"/>
      <c r="B550" s="46"/>
      <c r="C550" s="298" t="s">
        <v>1768</v>
      </c>
      <c r="D550" s="298" t="s">
        <v>1769</v>
      </c>
      <c r="E550" s="19" t="s">
        <v>108</v>
      </c>
      <c r="F550" s="299">
        <v>143.16800000000001</v>
      </c>
      <c r="G550" s="40"/>
      <c r="H550" s="46"/>
    </row>
    <row r="551" s="2" customFormat="1" ht="16.8" customHeight="1">
      <c r="A551" s="40"/>
      <c r="B551" s="46"/>
      <c r="C551" s="298" t="s">
        <v>1760</v>
      </c>
      <c r="D551" s="298" t="s">
        <v>1761</v>
      </c>
      <c r="E551" s="19" t="s">
        <v>108</v>
      </c>
      <c r="F551" s="299">
        <v>74.418999999999997</v>
      </c>
      <c r="G551" s="40"/>
      <c r="H551" s="46"/>
    </row>
    <row r="552" s="2" customFormat="1" ht="16.8" customHeight="1">
      <c r="A552" s="40"/>
      <c r="B552" s="46"/>
      <c r="C552" s="298" t="s">
        <v>1723</v>
      </c>
      <c r="D552" s="298" t="s">
        <v>1724</v>
      </c>
      <c r="E552" s="19" t="s">
        <v>108</v>
      </c>
      <c r="F552" s="299">
        <v>143.16800000000001</v>
      </c>
      <c r="G552" s="40"/>
      <c r="H552" s="46"/>
    </row>
    <row r="553" s="2" customFormat="1" ht="16.8" customHeight="1">
      <c r="A553" s="40"/>
      <c r="B553" s="46"/>
      <c r="C553" s="298" t="s">
        <v>1711</v>
      </c>
      <c r="D553" s="298" t="s">
        <v>1712</v>
      </c>
      <c r="E553" s="19" t="s">
        <v>108</v>
      </c>
      <c r="F553" s="299">
        <v>74.418999999999997</v>
      </c>
      <c r="G553" s="40"/>
      <c r="H553" s="46"/>
    </row>
    <row r="554" s="2" customFormat="1" ht="16.8" customHeight="1">
      <c r="A554" s="40"/>
      <c r="B554" s="46"/>
      <c r="C554" s="294" t="s">
        <v>158</v>
      </c>
      <c r="D554" s="295" t="s">
        <v>159</v>
      </c>
      <c r="E554" s="296" t="s">
        <v>108</v>
      </c>
      <c r="F554" s="297">
        <v>21.422000000000001</v>
      </c>
      <c r="G554" s="40"/>
      <c r="H554" s="46"/>
    </row>
    <row r="555" s="2" customFormat="1" ht="16.8" customHeight="1">
      <c r="A555" s="40"/>
      <c r="B555" s="46"/>
      <c r="C555" s="298" t="s">
        <v>19</v>
      </c>
      <c r="D555" s="298" t="s">
        <v>1928</v>
      </c>
      <c r="E555" s="19" t="s">
        <v>19</v>
      </c>
      <c r="F555" s="299">
        <v>21.059999999999999</v>
      </c>
      <c r="G555" s="40"/>
      <c r="H555" s="46"/>
    </row>
    <row r="556" s="2" customFormat="1" ht="16.8" customHeight="1">
      <c r="A556" s="40"/>
      <c r="B556" s="46"/>
      <c r="C556" s="298" t="s">
        <v>19</v>
      </c>
      <c r="D556" s="298" t="s">
        <v>1919</v>
      </c>
      <c r="E556" s="19" t="s">
        <v>19</v>
      </c>
      <c r="F556" s="299">
        <v>0</v>
      </c>
      <c r="G556" s="40"/>
      <c r="H556" s="46"/>
    </row>
    <row r="557" s="2" customFormat="1" ht="16.8" customHeight="1">
      <c r="A557" s="40"/>
      <c r="B557" s="46"/>
      <c r="C557" s="298" t="s">
        <v>19</v>
      </c>
      <c r="D557" s="298" t="s">
        <v>1972</v>
      </c>
      <c r="E557" s="19" t="s">
        <v>19</v>
      </c>
      <c r="F557" s="299">
        <v>-0.33800000000000002</v>
      </c>
      <c r="G557" s="40"/>
      <c r="H557" s="46"/>
    </row>
    <row r="558" s="2" customFormat="1" ht="16.8" customHeight="1">
      <c r="A558" s="40"/>
      <c r="B558" s="46"/>
      <c r="C558" s="298" t="s">
        <v>19</v>
      </c>
      <c r="D558" s="298" t="s">
        <v>1913</v>
      </c>
      <c r="E558" s="19" t="s">
        <v>19</v>
      </c>
      <c r="F558" s="299">
        <v>0</v>
      </c>
      <c r="G558" s="40"/>
      <c r="H558" s="46"/>
    </row>
    <row r="559" s="2" customFormat="1" ht="16.8" customHeight="1">
      <c r="A559" s="40"/>
      <c r="B559" s="46"/>
      <c r="C559" s="298" t="s">
        <v>19</v>
      </c>
      <c r="D559" s="298" t="s">
        <v>1973</v>
      </c>
      <c r="E559" s="19" t="s">
        <v>19</v>
      </c>
      <c r="F559" s="299">
        <v>0.375</v>
      </c>
      <c r="G559" s="40"/>
      <c r="H559" s="46"/>
    </row>
    <row r="560" s="2" customFormat="1" ht="16.8" customHeight="1">
      <c r="A560" s="40"/>
      <c r="B560" s="46"/>
      <c r="C560" s="298" t="s">
        <v>19</v>
      </c>
      <c r="D560" s="298" t="s">
        <v>1931</v>
      </c>
      <c r="E560" s="19" t="s">
        <v>19</v>
      </c>
      <c r="F560" s="299">
        <v>0</v>
      </c>
      <c r="G560" s="40"/>
      <c r="H560" s="46"/>
    </row>
    <row r="561" s="2" customFormat="1" ht="16.8" customHeight="1">
      <c r="A561" s="40"/>
      <c r="B561" s="46"/>
      <c r="C561" s="298" t="s">
        <v>19</v>
      </c>
      <c r="D561" s="298" t="s">
        <v>1932</v>
      </c>
      <c r="E561" s="19" t="s">
        <v>19</v>
      </c>
      <c r="F561" s="299">
        <v>0.32500000000000001</v>
      </c>
      <c r="G561" s="40"/>
      <c r="H561" s="46"/>
    </row>
    <row r="562" s="2" customFormat="1" ht="16.8" customHeight="1">
      <c r="A562" s="40"/>
      <c r="B562" s="46"/>
      <c r="C562" s="298" t="s">
        <v>19</v>
      </c>
      <c r="D562" s="298" t="s">
        <v>262</v>
      </c>
      <c r="E562" s="19" t="s">
        <v>19</v>
      </c>
      <c r="F562" s="299">
        <v>21.422000000000001</v>
      </c>
      <c r="G562" s="40"/>
      <c r="H562" s="46"/>
    </row>
    <row r="563" s="2" customFormat="1" ht="16.8" customHeight="1">
      <c r="A563" s="40"/>
      <c r="B563" s="46"/>
      <c r="C563" s="300" t="s">
        <v>1968</v>
      </c>
      <c r="D563" s="40"/>
      <c r="E563" s="40"/>
      <c r="F563" s="40"/>
      <c r="G563" s="40"/>
      <c r="H563" s="46"/>
    </row>
    <row r="564" s="2" customFormat="1" ht="16.8" customHeight="1">
      <c r="A564" s="40"/>
      <c r="B564" s="46"/>
      <c r="C564" s="298" t="s">
        <v>1704</v>
      </c>
      <c r="D564" s="298" t="s">
        <v>1705</v>
      </c>
      <c r="E564" s="19" t="s">
        <v>108</v>
      </c>
      <c r="F564" s="299">
        <v>78.063999999999993</v>
      </c>
      <c r="G564" s="40"/>
      <c r="H564" s="46"/>
    </row>
    <row r="565" s="2" customFormat="1">
      <c r="A565" s="40"/>
      <c r="B565" s="46"/>
      <c r="C565" s="298" t="s">
        <v>1718</v>
      </c>
      <c r="D565" s="298" t="s">
        <v>1719</v>
      </c>
      <c r="E565" s="19" t="s">
        <v>108</v>
      </c>
      <c r="F565" s="299">
        <v>70.875</v>
      </c>
      <c r="G565" s="40"/>
      <c r="H565" s="46"/>
    </row>
    <row r="566" s="2" customFormat="1">
      <c r="A566" s="40"/>
      <c r="B566" s="46"/>
      <c r="C566" s="298" t="s">
        <v>1754</v>
      </c>
      <c r="D566" s="298" t="s">
        <v>1755</v>
      </c>
      <c r="E566" s="19" t="s">
        <v>108</v>
      </c>
      <c r="F566" s="299">
        <v>70.875</v>
      </c>
      <c r="G566" s="40"/>
      <c r="H566" s="46"/>
    </row>
    <row r="567" s="2" customFormat="1">
      <c r="A567" s="40"/>
      <c r="B567" s="46"/>
      <c r="C567" s="298" t="s">
        <v>1763</v>
      </c>
      <c r="D567" s="298" t="s">
        <v>1764</v>
      </c>
      <c r="E567" s="19" t="s">
        <v>108</v>
      </c>
      <c r="F567" s="299">
        <v>70.875</v>
      </c>
      <c r="G567" s="40"/>
      <c r="H567" s="46"/>
    </row>
    <row r="568" s="2" customFormat="1" ht="16.8" customHeight="1">
      <c r="A568" s="40"/>
      <c r="B568" s="46"/>
      <c r="C568" s="298" t="s">
        <v>1771</v>
      </c>
      <c r="D568" s="298" t="s">
        <v>1772</v>
      </c>
      <c r="E568" s="19" t="s">
        <v>108</v>
      </c>
      <c r="F568" s="299">
        <v>67.578999999999994</v>
      </c>
      <c r="G568" s="40"/>
      <c r="H568" s="46"/>
    </row>
    <row r="569" s="2" customFormat="1" ht="16.8" customHeight="1">
      <c r="A569" s="40"/>
      <c r="B569" s="46"/>
      <c r="C569" s="298" t="s">
        <v>1778</v>
      </c>
      <c r="D569" s="298" t="s">
        <v>1779</v>
      </c>
      <c r="E569" s="19" t="s">
        <v>108</v>
      </c>
      <c r="F569" s="299">
        <v>21.422000000000001</v>
      </c>
      <c r="G569" s="40"/>
      <c r="H569" s="46"/>
    </row>
    <row r="570" s="2" customFormat="1" ht="16.8" customHeight="1">
      <c r="A570" s="40"/>
      <c r="B570" s="46"/>
      <c r="C570" s="298" t="s">
        <v>1824</v>
      </c>
      <c r="D570" s="298" t="s">
        <v>1825</v>
      </c>
      <c r="E570" s="19" t="s">
        <v>108</v>
      </c>
      <c r="F570" s="299">
        <v>21.422000000000001</v>
      </c>
      <c r="G570" s="40"/>
      <c r="H570" s="46"/>
    </row>
    <row r="571" s="2" customFormat="1" ht="16.8" customHeight="1">
      <c r="A571" s="40"/>
      <c r="B571" s="46"/>
      <c r="C571" s="298" t="s">
        <v>1630</v>
      </c>
      <c r="D571" s="298" t="s">
        <v>1631</v>
      </c>
      <c r="E571" s="19" t="s">
        <v>1542</v>
      </c>
      <c r="F571" s="299">
        <v>7.0880000000000001</v>
      </c>
      <c r="G571" s="40"/>
      <c r="H571" s="46"/>
    </row>
    <row r="572" s="2" customFormat="1" ht="16.8" customHeight="1">
      <c r="A572" s="40"/>
      <c r="B572" s="46"/>
      <c r="C572" s="298" t="s">
        <v>1768</v>
      </c>
      <c r="D572" s="298" t="s">
        <v>1769</v>
      </c>
      <c r="E572" s="19" t="s">
        <v>108</v>
      </c>
      <c r="F572" s="299">
        <v>143.16800000000001</v>
      </c>
      <c r="G572" s="40"/>
      <c r="H572" s="46"/>
    </row>
    <row r="573" s="2" customFormat="1" ht="16.8" customHeight="1">
      <c r="A573" s="40"/>
      <c r="B573" s="46"/>
      <c r="C573" s="298" t="s">
        <v>1760</v>
      </c>
      <c r="D573" s="298" t="s">
        <v>1761</v>
      </c>
      <c r="E573" s="19" t="s">
        <v>108</v>
      </c>
      <c r="F573" s="299">
        <v>74.418999999999997</v>
      </c>
      <c r="G573" s="40"/>
      <c r="H573" s="46"/>
    </row>
    <row r="574" s="2" customFormat="1" ht="16.8" customHeight="1">
      <c r="A574" s="40"/>
      <c r="B574" s="46"/>
      <c r="C574" s="298" t="s">
        <v>1723</v>
      </c>
      <c r="D574" s="298" t="s">
        <v>1724</v>
      </c>
      <c r="E574" s="19" t="s">
        <v>108</v>
      </c>
      <c r="F574" s="299">
        <v>143.16800000000001</v>
      </c>
      <c r="G574" s="40"/>
      <c r="H574" s="46"/>
    </row>
    <row r="575" s="2" customFormat="1" ht="16.8" customHeight="1">
      <c r="A575" s="40"/>
      <c r="B575" s="46"/>
      <c r="C575" s="298" t="s">
        <v>1711</v>
      </c>
      <c r="D575" s="298" t="s">
        <v>1712</v>
      </c>
      <c r="E575" s="19" t="s">
        <v>108</v>
      </c>
      <c r="F575" s="299">
        <v>74.418999999999997</v>
      </c>
      <c r="G575" s="40"/>
      <c r="H575" s="46"/>
    </row>
    <row r="576" s="2" customFormat="1" ht="16.8" customHeight="1">
      <c r="A576" s="40"/>
      <c r="B576" s="46"/>
      <c r="C576" s="294" t="s">
        <v>168</v>
      </c>
      <c r="D576" s="295" t="s">
        <v>169</v>
      </c>
      <c r="E576" s="296" t="s">
        <v>108</v>
      </c>
      <c r="F576" s="297">
        <v>7</v>
      </c>
      <c r="G576" s="40"/>
      <c r="H576" s="46"/>
    </row>
    <row r="577" s="2" customFormat="1" ht="16.8" customHeight="1">
      <c r="A577" s="40"/>
      <c r="B577" s="46"/>
      <c r="C577" s="298" t="s">
        <v>19</v>
      </c>
      <c r="D577" s="298" t="s">
        <v>1938</v>
      </c>
      <c r="E577" s="19" t="s">
        <v>19</v>
      </c>
      <c r="F577" s="299">
        <v>7</v>
      </c>
      <c r="G577" s="40"/>
      <c r="H577" s="46"/>
    </row>
    <row r="578" s="2" customFormat="1" ht="16.8" customHeight="1">
      <c r="A578" s="40"/>
      <c r="B578" s="46"/>
      <c r="C578" s="300" t="s">
        <v>1968</v>
      </c>
      <c r="D578" s="40"/>
      <c r="E578" s="40"/>
      <c r="F578" s="40"/>
      <c r="G578" s="40"/>
      <c r="H578" s="46"/>
    </row>
    <row r="579" s="2" customFormat="1">
      <c r="A579" s="40"/>
      <c r="B579" s="46"/>
      <c r="C579" s="298" t="s">
        <v>1576</v>
      </c>
      <c r="D579" s="298" t="s">
        <v>1577</v>
      </c>
      <c r="E579" s="19" t="s">
        <v>380</v>
      </c>
      <c r="F579" s="299">
        <v>16.48</v>
      </c>
      <c r="G579" s="40"/>
      <c r="H579" s="46"/>
    </row>
    <row r="580" s="2" customFormat="1" ht="16.8" customHeight="1">
      <c r="A580" s="40"/>
      <c r="B580" s="46"/>
      <c r="C580" s="294" t="s">
        <v>171</v>
      </c>
      <c r="D580" s="295" t="s">
        <v>172</v>
      </c>
      <c r="E580" s="296" t="s">
        <v>135</v>
      </c>
      <c r="F580" s="297">
        <v>9.4800000000000004</v>
      </c>
      <c r="G580" s="40"/>
      <c r="H580" s="46"/>
    </row>
    <row r="581" s="2" customFormat="1" ht="16.8" customHeight="1">
      <c r="A581" s="40"/>
      <c r="B581" s="46"/>
      <c r="C581" s="298" t="s">
        <v>19</v>
      </c>
      <c r="D581" s="298" t="s">
        <v>1939</v>
      </c>
      <c r="E581" s="19" t="s">
        <v>19</v>
      </c>
      <c r="F581" s="299">
        <v>8.6999999999999993</v>
      </c>
      <c r="G581" s="40"/>
      <c r="H581" s="46"/>
    </row>
    <row r="582" s="2" customFormat="1" ht="16.8" customHeight="1">
      <c r="A582" s="40"/>
      <c r="B582" s="46"/>
      <c r="C582" s="298" t="s">
        <v>19</v>
      </c>
      <c r="D582" s="298" t="s">
        <v>1940</v>
      </c>
      <c r="E582" s="19" t="s">
        <v>19</v>
      </c>
      <c r="F582" s="299">
        <v>0.78000000000000003</v>
      </c>
      <c r="G582" s="40"/>
      <c r="H582" s="46"/>
    </row>
    <row r="583" s="2" customFormat="1" ht="16.8" customHeight="1">
      <c r="A583" s="40"/>
      <c r="B583" s="46"/>
      <c r="C583" s="298" t="s">
        <v>19</v>
      </c>
      <c r="D583" s="298" t="s">
        <v>262</v>
      </c>
      <c r="E583" s="19" t="s">
        <v>19</v>
      </c>
      <c r="F583" s="299">
        <v>9.4800000000000004</v>
      </c>
      <c r="G583" s="40"/>
      <c r="H583" s="46"/>
    </row>
    <row r="584" s="2" customFormat="1" ht="16.8" customHeight="1">
      <c r="A584" s="40"/>
      <c r="B584" s="46"/>
      <c r="C584" s="300" t="s">
        <v>1968</v>
      </c>
      <c r="D584" s="40"/>
      <c r="E584" s="40"/>
      <c r="F584" s="40"/>
      <c r="G584" s="40"/>
      <c r="H584" s="46"/>
    </row>
    <row r="585" s="2" customFormat="1">
      <c r="A585" s="40"/>
      <c r="B585" s="46"/>
      <c r="C585" s="298" t="s">
        <v>1576</v>
      </c>
      <c r="D585" s="298" t="s">
        <v>1577</v>
      </c>
      <c r="E585" s="19" t="s">
        <v>380</v>
      </c>
      <c r="F585" s="299">
        <v>16.48</v>
      </c>
      <c r="G585" s="40"/>
      <c r="H585" s="46"/>
    </row>
    <row r="586" s="2" customFormat="1" ht="16.8" customHeight="1">
      <c r="A586" s="40"/>
      <c r="B586" s="46"/>
      <c r="C586" s="294" t="s">
        <v>173</v>
      </c>
      <c r="D586" s="295" t="s">
        <v>174</v>
      </c>
      <c r="E586" s="296" t="s">
        <v>135</v>
      </c>
      <c r="F586" s="297">
        <v>18.399999999999999</v>
      </c>
      <c r="G586" s="40"/>
      <c r="H586" s="46"/>
    </row>
    <row r="587" s="2" customFormat="1" ht="16.8" customHeight="1">
      <c r="A587" s="40"/>
      <c r="B587" s="46"/>
      <c r="C587" s="298" t="s">
        <v>19</v>
      </c>
      <c r="D587" s="298" t="s">
        <v>1941</v>
      </c>
      <c r="E587" s="19" t="s">
        <v>19</v>
      </c>
      <c r="F587" s="299">
        <v>16.800000000000001</v>
      </c>
      <c r="G587" s="40"/>
      <c r="H587" s="46"/>
    </row>
    <row r="588" s="2" customFormat="1" ht="16.8" customHeight="1">
      <c r="A588" s="40"/>
      <c r="B588" s="46"/>
      <c r="C588" s="298" t="s">
        <v>19</v>
      </c>
      <c r="D588" s="298" t="s">
        <v>1942</v>
      </c>
      <c r="E588" s="19" t="s">
        <v>19</v>
      </c>
      <c r="F588" s="299">
        <v>0.40000000000000002</v>
      </c>
      <c r="G588" s="40"/>
      <c r="H588" s="46"/>
    </row>
    <row r="589" s="2" customFormat="1" ht="16.8" customHeight="1">
      <c r="A589" s="40"/>
      <c r="B589" s="46"/>
      <c r="C589" s="298" t="s">
        <v>19</v>
      </c>
      <c r="D589" s="298" t="s">
        <v>1976</v>
      </c>
      <c r="E589" s="19" t="s">
        <v>19</v>
      </c>
      <c r="F589" s="299">
        <v>1.2</v>
      </c>
      <c r="G589" s="40"/>
      <c r="H589" s="46"/>
    </row>
    <row r="590" s="2" customFormat="1" ht="16.8" customHeight="1">
      <c r="A590" s="40"/>
      <c r="B590" s="46"/>
      <c r="C590" s="298" t="s">
        <v>19</v>
      </c>
      <c r="D590" s="298" t="s">
        <v>262</v>
      </c>
      <c r="E590" s="19" t="s">
        <v>19</v>
      </c>
      <c r="F590" s="299">
        <v>18.399999999999999</v>
      </c>
      <c r="G590" s="40"/>
      <c r="H590" s="46"/>
    </row>
    <row r="591" s="2" customFormat="1" ht="16.8" customHeight="1">
      <c r="A591" s="40"/>
      <c r="B591" s="46"/>
      <c r="C591" s="300" t="s">
        <v>1968</v>
      </c>
      <c r="D591" s="40"/>
      <c r="E591" s="40"/>
      <c r="F591" s="40"/>
      <c r="G591" s="40"/>
      <c r="H591" s="46"/>
    </row>
    <row r="592" s="2" customFormat="1">
      <c r="A592" s="40"/>
      <c r="B592" s="46"/>
      <c r="C592" s="298" t="s">
        <v>1727</v>
      </c>
      <c r="D592" s="298" t="s">
        <v>1728</v>
      </c>
      <c r="E592" s="19" t="s">
        <v>108</v>
      </c>
      <c r="F592" s="299">
        <v>22.995000000000001</v>
      </c>
      <c r="G592" s="40"/>
      <c r="H592" s="46"/>
    </row>
    <row r="593" s="2" customFormat="1" ht="16.8" customHeight="1">
      <c r="A593" s="40"/>
      <c r="B593" s="46"/>
      <c r="C593" s="298" t="s">
        <v>1734</v>
      </c>
      <c r="D593" s="298" t="s">
        <v>1735</v>
      </c>
      <c r="E593" s="19" t="s">
        <v>108</v>
      </c>
      <c r="F593" s="299">
        <v>24.145</v>
      </c>
      <c r="G593" s="40"/>
      <c r="H593" s="46"/>
    </row>
    <row r="594" s="2" customFormat="1" ht="16.8" customHeight="1">
      <c r="A594" s="40"/>
      <c r="B594" s="46"/>
      <c r="C594" s="294" t="s">
        <v>176</v>
      </c>
      <c r="D594" s="295" t="s">
        <v>177</v>
      </c>
      <c r="E594" s="296" t="s">
        <v>135</v>
      </c>
      <c r="F594" s="297">
        <v>18.5</v>
      </c>
      <c r="G594" s="40"/>
      <c r="H594" s="46"/>
    </row>
    <row r="595" s="2" customFormat="1" ht="16.8" customHeight="1">
      <c r="A595" s="40"/>
      <c r="B595" s="46"/>
      <c r="C595" s="298" t="s">
        <v>19</v>
      </c>
      <c r="D595" s="298" t="s">
        <v>1943</v>
      </c>
      <c r="E595" s="19" t="s">
        <v>19</v>
      </c>
      <c r="F595" s="299">
        <v>18.5</v>
      </c>
      <c r="G595" s="40"/>
      <c r="H595" s="46"/>
    </row>
    <row r="596" s="2" customFormat="1" ht="16.8" customHeight="1">
      <c r="A596" s="40"/>
      <c r="B596" s="46"/>
      <c r="C596" s="300" t="s">
        <v>1968</v>
      </c>
      <c r="D596" s="40"/>
      <c r="E596" s="40"/>
      <c r="F596" s="40"/>
      <c r="G596" s="40"/>
      <c r="H596" s="46"/>
    </row>
    <row r="597" s="2" customFormat="1">
      <c r="A597" s="40"/>
      <c r="B597" s="46"/>
      <c r="C597" s="298" t="s">
        <v>1727</v>
      </c>
      <c r="D597" s="298" t="s">
        <v>1728</v>
      </c>
      <c r="E597" s="19" t="s">
        <v>108</v>
      </c>
      <c r="F597" s="299">
        <v>22.995000000000001</v>
      </c>
      <c r="G597" s="40"/>
      <c r="H597" s="46"/>
    </row>
    <row r="598" s="2" customFormat="1" ht="16.8" customHeight="1">
      <c r="A598" s="40"/>
      <c r="B598" s="46"/>
      <c r="C598" s="298" t="s">
        <v>1734</v>
      </c>
      <c r="D598" s="298" t="s">
        <v>1735</v>
      </c>
      <c r="E598" s="19" t="s">
        <v>108</v>
      </c>
      <c r="F598" s="299">
        <v>24.145</v>
      </c>
      <c r="G598" s="40"/>
      <c r="H598" s="46"/>
    </row>
    <row r="599" s="2" customFormat="1" ht="16.8" customHeight="1">
      <c r="A599" s="40"/>
      <c r="B599" s="46"/>
      <c r="C599" s="294" t="s">
        <v>179</v>
      </c>
      <c r="D599" s="295" t="s">
        <v>180</v>
      </c>
      <c r="E599" s="296" t="s">
        <v>135</v>
      </c>
      <c r="F599" s="297">
        <v>24.420000000000002</v>
      </c>
      <c r="G599" s="40"/>
      <c r="H599" s="46"/>
    </row>
    <row r="600" s="2" customFormat="1" ht="16.8" customHeight="1">
      <c r="A600" s="40"/>
      <c r="B600" s="46"/>
      <c r="C600" s="298" t="s">
        <v>19</v>
      </c>
      <c r="D600" s="298" t="s">
        <v>1944</v>
      </c>
      <c r="E600" s="19" t="s">
        <v>19</v>
      </c>
      <c r="F600" s="299">
        <v>22.399999999999999</v>
      </c>
      <c r="G600" s="40"/>
      <c r="H600" s="46"/>
    </row>
    <row r="601" s="2" customFormat="1" ht="16.8" customHeight="1">
      <c r="A601" s="40"/>
      <c r="B601" s="46"/>
      <c r="C601" s="298" t="s">
        <v>19</v>
      </c>
      <c r="D601" s="298" t="s">
        <v>1977</v>
      </c>
      <c r="E601" s="19" t="s">
        <v>19</v>
      </c>
      <c r="F601" s="299">
        <v>0.47999999999999998</v>
      </c>
      <c r="G601" s="40"/>
      <c r="H601" s="46"/>
    </row>
    <row r="602" s="2" customFormat="1" ht="16.8" customHeight="1">
      <c r="A602" s="40"/>
      <c r="B602" s="46"/>
      <c r="C602" s="298" t="s">
        <v>19</v>
      </c>
      <c r="D602" s="298" t="s">
        <v>1978</v>
      </c>
      <c r="E602" s="19" t="s">
        <v>19</v>
      </c>
      <c r="F602" s="299">
        <v>0.34000000000000002</v>
      </c>
      <c r="G602" s="40"/>
      <c r="H602" s="46"/>
    </row>
    <row r="603" s="2" customFormat="1" ht="16.8" customHeight="1">
      <c r="A603" s="40"/>
      <c r="B603" s="46"/>
      <c r="C603" s="298" t="s">
        <v>19</v>
      </c>
      <c r="D603" s="298" t="s">
        <v>1976</v>
      </c>
      <c r="E603" s="19" t="s">
        <v>19</v>
      </c>
      <c r="F603" s="299">
        <v>1.2</v>
      </c>
      <c r="G603" s="40"/>
      <c r="H603" s="46"/>
    </row>
    <row r="604" s="2" customFormat="1" ht="16.8" customHeight="1">
      <c r="A604" s="40"/>
      <c r="B604" s="46"/>
      <c r="C604" s="298" t="s">
        <v>19</v>
      </c>
      <c r="D604" s="298" t="s">
        <v>262</v>
      </c>
      <c r="E604" s="19" t="s">
        <v>19</v>
      </c>
      <c r="F604" s="299">
        <v>24.420000000000002</v>
      </c>
      <c r="G604" s="40"/>
      <c r="H604" s="46"/>
    </row>
    <row r="605" s="2" customFormat="1" ht="16.8" customHeight="1">
      <c r="A605" s="40"/>
      <c r="B605" s="46"/>
      <c r="C605" s="300" t="s">
        <v>1968</v>
      </c>
      <c r="D605" s="40"/>
      <c r="E605" s="40"/>
      <c r="F605" s="40"/>
      <c r="G605" s="40"/>
      <c r="H605" s="46"/>
    </row>
    <row r="606" s="2" customFormat="1">
      <c r="A606" s="40"/>
      <c r="B606" s="46"/>
      <c r="C606" s="298" t="s">
        <v>1727</v>
      </c>
      <c r="D606" s="298" t="s">
        <v>1728</v>
      </c>
      <c r="E606" s="19" t="s">
        <v>108</v>
      </c>
      <c r="F606" s="299">
        <v>22.995000000000001</v>
      </c>
      <c r="G606" s="40"/>
      <c r="H606" s="46"/>
    </row>
    <row r="607" s="2" customFormat="1" ht="16.8" customHeight="1">
      <c r="A607" s="40"/>
      <c r="B607" s="46"/>
      <c r="C607" s="298" t="s">
        <v>1734</v>
      </c>
      <c r="D607" s="298" t="s">
        <v>1735</v>
      </c>
      <c r="E607" s="19" t="s">
        <v>108</v>
      </c>
      <c r="F607" s="299">
        <v>24.145</v>
      </c>
      <c r="G607" s="40"/>
      <c r="H607" s="46"/>
    </row>
    <row r="608" s="2" customFormat="1" ht="16.8" customHeight="1">
      <c r="A608" s="40"/>
      <c r="B608" s="46"/>
      <c r="C608" s="294" t="s">
        <v>193</v>
      </c>
      <c r="D608" s="295" t="s">
        <v>194</v>
      </c>
      <c r="E608" s="296" t="s">
        <v>108</v>
      </c>
      <c r="F608" s="297">
        <v>30.734999999999999</v>
      </c>
      <c r="G608" s="40"/>
      <c r="H608" s="46"/>
    </row>
    <row r="609" s="2" customFormat="1" ht="16.8" customHeight="1">
      <c r="A609" s="40"/>
      <c r="B609" s="46"/>
      <c r="C609" s="298" t="s">
        <v>19</v>
      </c>
      <c r="D609" s="298" t="s">
        <v>1955</v>
      </c>
      <c r="E609" s="19" t="s">
        <v>19</v>
      </c>
      <c r="F609" s="299">
        <v>29.954999999999998</v>
      </c>
      <c r="G609" s="40"/>
      <c r="H609" s="46"/>
    </row>
    <row r="610" s="2" customFormat="1" ht="16.8" customHeight="1">
      <c r="A610" s="40"/>
      <c r="B610" s="46"/>
      <c r="C610" s="298" t="s">
        <v>19</v>
      </c>
      <c r="D610" s="298" t="s">
        <v>1917</v>
      </c>
      <c r="E610" s="19" t="s">
        <v>19</v>
      </c>
      <c r="F610" s="299">
        <v>0</v>
      </c>
      <c r="G610" s="40"/>
      <c r="H610" s="46"/>
    </row>
    <row r="611" s="2" customFormat="1" ht="16.8" customHeight="1">
      <c r="A611" s="40"/>
      <c r="B611" s="46"/>
      <c r="C611" s="298" t="s">
        <v>19</v>
      </c>
      <c r="D611" s="298" t="s">
        <v>1979</v>
      </c>
      <c r="E611" s="19" t="s">
        <v>19</v>
      </c>
      <c r="F611" s="299">
        <v>0.78000000000000003</v>
      </c>
      <c r="G611" s="40"/>
      <c r="H611" s="46"/>
    </row>
    <row r="612" s="2" customFormat="1" ht="16.8" customHeight="1">
      <c r="A612" s="40"/>
      <c r="B612" s="46"/>
      <c r="C612" s="298" t="s">
        <v>19</v>
      </c>
      <c r="D612" s="298" t="s">
        <v>262</v>
      </c>
      <c r="E612" s="19" t="s">
        <v>19</v>
      </c>
      <c r="F612" s="299">
        <v>30.734999999999999</v>
      </c>
      <c r="G612" s="40"/>
      <c r="H612" s="46"/>
    </row>
    <row r="613" s="2" customFormat="1" ht="16.8" customHeight="1">
      <c r="A613" s="40"/>
      <c r="B613" s="46"/>
      <c r="C613" s="300" t="s">
        <v>1968</v>
      </c>
      <c r="D613" s="40"/>
      <c r="E613" s="40"/>
      <c r="F613" s="40"/>
      <c r="G613" s="40"/>
      <c r="H613" s="46"/>
    </row>
    <row r="614" s="2" customFormat="1" ht="16.8" customHeight="1">
      <c r="A614" s="40"/>
      <c r="B614" s="46"/>
      <c r="C614" s="298" t="s">
        <v>1704</v>
      </c>
      <c r="D614" s="298" t="s">
        <v>1705</v>
      </c>
      <c r="E614" s="19" t="s">
        <v>108</v>
      </c>
      <c r="F614" s="299">
        <v>78.063999999999993</v>
      </c>
      <c r="G614" s="40"/>
      <c r="H614" s="46"/>
    </row>
    <row r="615" s="2" customFormat="1">
      <c r="A615" s="40"/>
      <c r="B615" s="46"/>
      <c r="C615" s="298" t="s">
        <v>1718</v>
      </c>
      <c r="D615" s="298" t="s">
        <v>1719</v>
      </c>
      <c r="E615" s="19" t="s">
        <v>108</v>
      </c>
      <c r="F615" s="299">
        <v>70.875</v>
      </c>
      <c r="G615" s="40"/>
      <c r="H615" s="46"/>
    </row>
    <row r="616" s="2" customFormat="1">
      <c r="A616" s="40"/>
      <c r="B616" s="46"/>
      <c r="C616" s="298" t="s">
        <v>1754</v>
      </c>
      <c r="D616" s="298" t="s">
        <v>1755</v>
      </c>
      <c r="E616" s="19" t="s">
        <v>108</v>
      </c>
      <c r="F616" s="299">
        <v>70.875</v>
      </c>
      <c r="G616" s="40"/>
      <c r="H616" s="46"/>
    </row>
    <row r="617" s="2" customFormat="1">
      <c r="A617" s="40"/>
      <c r="B617" s="46"/>
      <c r="C617" s="298" t="s">
        <v>1763</v>
      </c>
      <c r="D617" s="298" t="s">
        <v>1764</v>
      </c>
      <c r="E617" s="19" t="s">
        <v>108</v>
      </c>
      <c r="F617" s="299">
        <v>70.875</v>
      </c>
      <c r="G617" s="40"/>
      <c r="H617" s="46"/>
    </row>
    <row r="618" s="2" customFormat="1" ht="16.8" customHeight="1">
      <c r="A618" s="40"/>
      <c r="B618" s="46"/>
      <c r="C618" s="298" t="s">
        <v>1771</v>
      </c>
      <c r="D618" s="298" t="s">
        <v>1772</v>
      </c>
      <c r="E618" s="19" t="s">
        <v>108</v>
      </c>
      <c r="F618" s="299">
        <v>67.578999999999994</v>
      </c>
      <c r="G618" s="40"/>
      <c r="H618" s="46"/>
    </row>
    <row r="619" s="2" customFormat="1" ht="16.8" customHeight="1">
      <c r="A619" s="40"/>
      <c r="B619" s="46"/>
      <c r="C619" s="298" t="s">
        <v>1819</v>
      </c>
      <c r="D619" s="298" t="s">
        <v>1820</v>
      </c>
      <c r="E619" s="19" t="s">
        <v>108</v>
      </c>
      <c r="F619" s="299">
        <v>30.734999999999999</v>
      </c>
      <c r="G619" s="40"/>
      <c r="H619" s="46"/>
    </row>
    <row r="620" s="2" customFormat="1" ht="16.8" customHeight="1">
      <c r="A620" s="40"/>
      <c r="B620" s="46"/>
      <c r="C620" s="298" t="s">
        <v>1630</v>
      </c>
      <c r="D620" s="298" t="s">
        <v>1631</v>
      </c>
      <c r="E620" s="19" t="s">
        <v>1542</v>
      </c>
      <c r="F620" s="299">
        <v>7.0880000000000001</v>
      </c>
      <c r="G620" s="40"/>
      <c r="H620" s="46"/>
    </row>
    <row r="621" s="2" customFormat="1" ht="16.8" customHeight="1">
      <c r="A621" s="40"/>
      <c r="B621" s="46"/>
      <c r="C621" s="298" t="s">
        <v>1768</v>
      </c>
      <c r="D621" s="298" t="s">
        <v>1769</v>
      </c>
      <c r="E621" s="19" t="s">
        <v>108</v>
      </c>
      <c r="F621" s="299">
        <v>143.16800000000001</v>
      </c>
      <c r="G621" s="40"/>
      <c r="H621" s="46"/>
    </row>
    <row r="622" s="2" customFormat="1" ht="16.8" customHeight="1">
      <c r="A622" s="40"/>
      <c r="B622" s="46"/>
      <c r="C622" s="298" t="s">
        <v>1760</v>
      </c>
      <c r="D622" s="298" t="s">
        <v>1761</v>
      </c>
      <c r="E622" s="19" t="s">
        <v>108</v>
      </c>
      <c r="F622" s="299">
        <v>74.418999999999997</v>
      </c>
      <c r="G622" s="40"/>
      <c r="H622" s="46"/>
    </row>
    <row r="623" s="2" customFormat="1" ht="16.8" customHeight="1">
      <c r="A623" s="40"/>
      <c r="B623" s="46"/>
      <c r="C623" s="298" t="s">
        <v>1723</v>
      </c>
      <c r="D623" s="298" t="s">
        <v>1724</v>
      </c>
      <c r="E623" s="19" t="s">
        <v>108</v>
      </c>
      <c r="F623" s="299">
        <v>143.16800000000001</v>
      </c>
      <c r="G623" s="40"/>
      <c r="H623" s="46"/>
    </row>
    <row r="624" s="2" customFormat="1" ht="16.8" customHeight="1">
      <c r="A624" s="40"/>
      <c r="B624" s="46"/>
      <c r="C624" s="298" t="s">
        <v>1711</v>
      </c>
      <c r="D624" s="298" t="s">
        <v>1712</v>
      </c>
      <c r="E624" s="19" t="s">
        <v>108</v>
      </c>
      <c r="F624" s="299">
        <v>74.418999999999997</v>
      </c>
      <c r="G624" s="40"/>
      <c r="H624" s="46"/>
    </row>
    <row r="625" s="2" customFormat="1" ht="16.8" customHeight="1">
      <c r="A625" s="40"/>
      <c r="B625" s="46"/>
      <c r="C625" s="294" t="s">
        <v>198</v>
      </c>
      <c r="D625" s="295" t="s">
        <v>199</v>
      </c>
      <c r="E625" s="296" t="s">
        <v>108</v>
      </c>
      <c r="F625" s="297">
        <v>71.748999999999995</v>
      </c>
      <c r="G625" s="40"/>
      <c r="H625" s="46"/>
    </row>
    <row r="626" s="2" customFormat="1" ht="16.8" customHeight="1">
      <c r="A626" s="40"/>
      <c r="B626" s="46"/>
      <c r="C626" s="298" t="s">
        <v>19</v>
      </c>
      <c r="D626" s="298" t="s">
        <v>123</v>
      </c>
      <c r="E626" s="19" t="s">
        <v>19</v>
      </c>
      <c r="F626" s="299">
        <v>2.798</v>
      </c>
      <c r="G626" s="40"/>
      <c r="H626" s="46"/>
    </row>
    <row r="627" s="2" customFormat="1" ht="16.8" customHeight="1">
      <c r="A627" s="40"/>
      <c r="B627" s="46"/>
      <c r="C627" s="298" t="s">
        <v>19</v>
      </c>
      <c r="D627" s="298" t="s">
        <v>1516</v>
      </c>
      <c r="E627" s="19" t="s">
        <v>19</v>
      </c>
      <c r="F627" s="299">
        <v>4.391</v>
      </c>
      <c r="G627" s="40"/>
      <c r="H627" s="46"/>
    </row>
    <row r="628" s="2" customFormat="1" ht="16.8" customHeight="1">
      <c r="A628" s="40"/>
      <c r="B628" s="46"/>
      <c r="C628" s="298" t="s">
        <v>19</v>
      </c>
      <c r="D628" s="298" t="s">
        <v>1519</v>
      </c>
      <c r="E628" s="19" t="s">
        <v>19</v>
      </c>
      <c r="F628" s="299">
        <v>18.718</v>
      </c>
      <c r="G628" s="40"/>
      <c r="H628" s="46"/>
    </row>
    <row r="629" s="2" customFormat="1" ht="16.8" customHeight="1">
      <c r="A629" s="40"/>
      <c r="B629" s="46"/>
      <c r="C629" s="298" t="s">
        <v>19</v>
      </c>
      <c r="D629" s="298" t="s">
        <v>179</v>
      </c>
      <c r="E629" s="19" t="s">
        <v>19</v>
      </c>
      <c r="F629" s="299">
        <v>24.420000000000002</v>
      </c>
      <c r="G629" s="40"/>
      <c r="H629" s="46"/>
    </row>
    <row r="630" s="2" customFormat="1" ht="16.8" customHeight="1">
      <c r="A630" s="40"/>
      <c r="B630" s="46"/>
      <c r="C630" s="298" t="s">
        <v>19</v>
      </c>
      <c r="D630" s="298" t="s">
        <v>158</v>
      </c>
      <c r="E630" s="19" t="s">
        <v>19</v>
      </c>
      <c r="F630" s="299">
        <v>21.422000000000001</v>
      </c>
      <c r="G630" s="40"/>
      <c r="H630" s="46"/>
    </row>
    <row r="631" s="2" customFormat="1" ht="16.8" customHeight="1">
      <c r="A631" s="40"/>
      <c r="B631" s="46"/>
      <c r="C631" s="298" t="s">
        <v>19</v>
      </c>
      <c r="D631" s="298" t="s">
        <v>262</v>
      </c>
      <c r="E631" s="19" t="s">
        <v>19</v>
      </c>
      <c r="F631" s="299">
        <v>71.748999999999995</v>
      </c>
      <c r="G631" s="40"/>
      <c r="H631" s="46"/>
    </row>
    <row r="632" s="2" customFormat="1" ht="16.8" customHeight="1">
      <c r="A632" s="40"/>
      <c r="B632" s="46"/>
      <c r="C632" s="300" t="s">
        <v>1968</v>
      </c>
      <c r="D632" s="40"/>
      <c r="E632" s="40"/>
      <c r="F632" s="40"/>
      <c r="G632" s="40"/>
      <c r="H632" s="46"/>
    </row>
    <row r="633" s="2" customFormat="1" ht="16.8" customHeight="1">
      <c r="A633" s="40"/>
      <c r="B633" s="46"/>
      <c r="C633" s="298" t="s">
        <v>352</v>
      </c>
      <c r="D633" s="298" t="s">
        <v>353</v>
      </c>
      <c r="E633" s="19" t="s">
        <v>108</v>
      </c>
      <c r="F633" s="299">
        <v>71.748999999999995</v>
      </c>
      <c r="G633" s="40"/>
      <c r="H633" s="46"/>
    </row>
    <row r="634" s="2" customFormat="1" ht="7.44" customHeight="1">
      <c r="A634" s="40"/>
      <c r="B634" s="169"/>
      <c r="C634" s="170"/>
      <c r="D634" s="170"/>
      <c r="E634" s="170"/>
      <c r="F634" s="170"/>
      <c r="G634" s="170"/>
      <c r="H634" s="46"/>
    </row>
    <row r="635" s="2" customFormat="1">
      <c r="A635" s="40"/>
      <c r="B635" s="40"/>
      <c r="C635" s="40"/>
      <c r="D635" s="40"/>
      <c r="E635" s="40"/>
      <c r="F635" s="40"/>
      <c r="G635" s="40"/>
      <c r="H635" s="40"/>
    </row>
  </sheetData>
  <sheetProtection sheet="1" formatColumns="0" formatRows="0" objects="1" scenarios="1" spinCount="100000" saltValue="+CLkEFP3zSX9q726KUShcZSxqvfrRSpKie9lLqixC2URg6jeYAmrqyyQ++/3quavVK2zMFNuEFYWtMQE0waBYQ==" hashValue="O2FV4BIbylZ1RkKQLGcsbQ5p5cWFD5bGCXjwQMYVtCzRBoVgxRhIul1/ADP2EKRnW4HU4tp/jwVnSYbnACVF/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1" customWidth="1"/>
    <col min="2" max="2" width="1.667969" style="301" customWidth="1"/>
    <col min="3" max="4" width="5" style="301" customWidth="1"/>
    <col min="5" max="5" width="11.66016" style="301" customWidth="1"/>
    <col min="6" max="6" width="9.160156" style="301" customWidth="1"/>
    <col min="7" max="7" width="5" style="301" customWidth="1"/>
    <col min="8" max="8" width="77.83203" style="301" customWidth="1"/>
    <col min="9" max="10" width="20" style="301" customWidth="1"/>
    <col min="11" max="11" width="1.667969" style="301" customWidth="1"/>
  </cols>
  <sheetData>
    <row r="1" s="1" customFormat="1" ht="37.5" customHeight="1"/>
    <row r="2" s="1" customFormat="1" ht="7.5" customHeight="1">
      <c r="B2" s="302"/>
      <c r="C2" s="303"/>
      <c r="D2" s="303"/>
      <c r="E2" s="303"/>
      <c r="F2" s="303"/>
      <c r="G2" s="303"/>
      <c r="H2" s="303"/>
      <c r="I2" s="303"/>
      <c r="J2" s="303"/>
      <c r="K2" s="304"/>
    </row>
    <row r="3" s="16" customFormat="1" ht="45" customHeight="1">
      <c r="B3" s="305"/>
      <c r="C3" s="306" t="s">
        <v>1981</v>
      </c>
      <c r="D3" s="306"/>
      <c r="E3" s="306"/>
      <c r="F3" s="306"/>
      <c r="G3" s="306"/>
      <c r="H3" s="306"/>
      <c r="I3" s="306"/>
      <c r="J3" s="306"/>
      <c r="K3" s="307"/>
    </row>
    <row r="4" s="1" customFormat="1" ht="25.5" customHeight="1">
      <c r="B4" s="308"/>
      <c r="C4" s="309" t="s">
        <v>1982</v>
      </c>
      <c r="D4" s="309"/>
      <c r="E4" s="309"/>
      <c r="F4" s="309"/>
      <c r="G4" s="309"/>
      <c r="H4" s="309"/>
      <c r="I4" s="309"/>
      <c r="J4" s="309"/>
      <c r="K4" s="310"/>
    </row>
    <row r="5" s="1" customFormat="1" ht="5.25" customHeight="1">
      <c r="B5" s="308"/>
      <c r="C5" s="311"/>
      <c r="D5" s="311"/>
      <c r="E5" s="311"/>
      <c r="F5" s="311"/>
      <c r="G5" s="311"/>
      <c r="H5" s="311"/>
      <c r="I5" s="311"/>
      <c r="J5" s="311"/>
      <c r="K5" s="310"/>
    </row>
    <row r="6" s="1" customFormat="1" ht="15" customHeight="1">
      <c r="B6" s="308"/>
      <c r="C6" s="312" t="s">
        <v>1983</v>
      </c>
      <c r="D6" s="312"/>
      <c r="E6" s="312"/>
      <c r="F6" s="312"/>
      <c r="G6" s="312"/>
      <c r="H6" s="312"/>
      <c r="I6" s="312"/>
      <c r="J6" s="312"/>
      <c r="K6" s="310"/>
    </row>
    <row r="7" s="1" customFormat="1" ht="15" customHeight="1">
      <c r="B7" s="313"/>
      <c r="C7" s="312" t="s">
        <v>1984</v>
      </c>
      <c r="D7" s="312"/>
      <c r="E7" s="312"/>
      <c r="F7" s="312"/>
      <c r="G7" s="312"/>
      <c r="H7" s="312"/>
      <c r="I7" s="312"/>
      <c r="J7" s="312"/>
      <c r="K7" s="310"/>
    </row>
    <row r="8" s="1" customFormat="1" ht="12.75" customHeight="1">
      <c r="B8" s="313"/>
      <c r="C8" s="312"/>
      <c r="D8" s="312"/>
      <c r="E8" s="312"/>
      <c r="F8" s="312"/>
      <c r="G8" s="312"/>
      <c r="H8" s="312"/>
      <c r="I8" s="312"/>
      <c r="J8" s="312"/>
      <c r="K8" s="310"/>
    </row>
    <row r="9" s="1" customFormat="1" ht="15" customHeight="1">
      <c r="B9" s="313"/>
      <c r="C9" s="312" t="s">
        <v>1985</v>
      </c>
      <c r="D9" s="312"/>
      <c r="E9" s="312"/>
      <c r="F9" s="312"/>
      <c r="G9" s="312"/>
      <c r="H9" s="312"/>
      <c r="I9" s="312"/>
      <c r="J9" s="312"/>
      <c r="K9" s="310"/>
    </row>
    <row r="10" s="1" customFormat="1" ht="15" customHeight="1">
      <c r="B10" s="313"/>
      <c r="C10" s="312"/>
      <c r="D10" s="312" t="s">
        <v>1986</v>
      </c>
      <c r="E10" s="312"/>
      <c r="F10" s="312"/>
      <c r="G10" s="312"/>
      <c r="H10" s="312"/>
      <c r="I10" s="312"/>
      <c r="J10" s="312"/>
      <c r="K10" s="310"/>
    </row>
    <row r="11" s="1" customFormat="1" ht="15" customHeight="1">
      <c r="B11" s="313"/>
      <c r="C11" s="314"/>
      <c r="D11" s="312" t="s">
        <v>1987</v>
      </c>
      <c r="E11" s="312"/>
      <c r="F11" s="312"/>
      <c r="G11" s="312"/>
      <c r="H11" s="312"/>
      <c r="I11" s="312"/>
      <c r="J11" s="312"/>
      <c r="K11" s="310"/>
    </row>
    <row r="12" s="1" customFormat="1" ht="15" customHeight="1">
      <c r="B12" s="313"/>
      <c r="C12" s="314"/>
      <c r="D12" s="312"/>
      <c r="E12" s="312"/>
      <c r="F12" s="312"/>
      <c r="G12" s="312"/>
      <c r="H12" s="312"/>
      <c r="I12" s="312"/>
      <c r="J12" s="312"/>
      <c r="K12" s="310"/>
    </row>
    <row r="13" s="1" customFormat="1" ht="15" customHeight="1">
      <c r="B13" s="313"/>
      <c r="C13" s="314"/>
      <c r="D13" s="315" t="s">
        <v>1988</v>
      </c>
      <c r="E13" s="312"/>
      <c r="F13" s="312"/>
      <c r="G13" s="312"/>
      <c r="H13" s="312"/>
      <c r="I13" s="312"/>
      <c r="J13" s="312"/>
      <c r="K13" s="310"/>
    </row>
    <row r="14" s="1" customFormat="1" ht="12.75" customHeight="1">
      <c r="B14" s="313"/>
      <c r="C14" s="314"/>
      <c r="D14" s="314"/>
      <c r="E14" s="314"/>
      <c r="F14" s="314"/>
      <c r="G14" s="314"/>
      <c r="H14" s="314"/>
      <c r="I14" s="314"/>
      <c r="J14" s="314"/>
      <c r="K14" s="310"/>
    </row>
    <row r="15" s="1" customFormat="1" ht="15" customHeight="1">
      <c r="B15" s="313"/>
      <c r="C15" s="314"/>
      <c r="D15" s="312" t="s">
        <v>1989</v>
      </c>
      <c r="E15" s="312"/>
      <c r="F15" s="312"/>
      <c r="G15" s="312"/>
      <c r="H15" s="312"/>
      <c r="I15" s="312"/>
      <c r="J15" s="312"/>
      <c r="K15" s="310"/>
    </row>
    <row r="16" s="1" customFormat="1" ht="15" customHeight="1">
      <c r="B16" s="313"/>
      <c r="C16" s="314"/>
      <c r="D16" s="312" t="s">
        <v>1990</v>
      </c>
      <c r="E16" s="312"/>
      <c r="F16" s="312"/>
      <c r="G16" s="312"/>
      <c r="H16" s="312"/>
      <c r="I16" s="312"/>
      <c r="J16" s="312"/>
      <c r="K16" s="310"/>
    </row>
    <row r="17" s="1" customFormat="1" ht="15" customHeight="1">
      <c r="B17" s="313"/>
      <c r="C17" s="314"/>
      <c r="D17" s="312" t="s">
        <v>1991</v>
      </c>
      <c r="E17" s="312"/>
      <c r="F17" s="312"/>
      <c r="G17" s="312"/>
      <c r="H17" s="312"/>
      <c r="I17" s="312"/>
      <c r="J17" s="312"/>
      <c r="K17" s="310"/>
    </row>
    <row r="18" s="1" customFormat="1" ht="15" customHeight="1">
      <c r="B18" s="313"/>
      <c r="C18" s="314"/>
      <c r="D18" s="314"/>
      <c r="E18" s="316" t="s">
        <v>79</v>
      </c>
      <c r="F18" s="312" t="s">
        <v>1992</v>
      </c>
      <c r="G18" s="312"/>
      <c r="H18" s="312"/>
      <c r="I18" s="312"/>
      <c r="J18" s="312"/>
      <c r="K18" s="310"/>
    </row>
    <row r="19" s="1" customFormat="1" ht="15" customHeight="1">
      <c r="B19" s="313"/>
      <c r="C19" s="314"/>
      <c r="D19" s="314"/>
      <c r="E19" s="316" t="s">
        <v>1993</v>
      </c>
      <c r="F19" s="312" t="s">
        <v>1994</v>
      </c>
      <c r="G19" s="312"/>
      <c r="H19" s="312"/>
      <c r="I19" s="312"/>
      <c r="J19" s="312"/>
      <c r="K19" s="310"/>
    </row>
    <row r="20" s="1" customFormat="1" ht="15" customHeight="1">
      <c r="B20" s="313"/>
      <c r="C20" s="314"/>
      <c r="D20" s="314"/>
      <c r="E20" s="316" t="s">
        <v>1995</v>
      </c>
      <c r="F20" s="312" t="s">
        <v>1996</v>
      </c>
      <c r="G20" s="312"/>
      <c r="H20" s="312"/>
      <c r="I20" s="312"/>
      <c r="J20" s="312"/>
      <c r="K20" s="310"/>
    </row>
    <row r="21" s="1" customFormat="1" ht="15" customHeight="1">
      <c r="B21" s="313"/>
      <c r="C21" s="314"/>
      <c r="D21" s="314"/>
      <c r="E21" s="316" t="s">
        <v>1997</v>
      </c>
      <c r="F21" s="312" t="s">
        <v>1998</v>
      </c>
      <c r="G21" s="312"/>
      <c r="H21" s="312"/>
      <c r="I21" s="312"/>
      <c r="J21" s="312"/>
      <c r="K21" s="310"/>
    </row>
    <row r="22" s="1" customFormat="1" ht="15" customHeight="1">
      <c r="B22" s="313"/>
      <c r="C22" s="314"/>
      <c r="D22" s="314"/>
      <c r="E22" s="316" t="s">
        <v>1999</v>
      </c>
      <c r="F22" s="312" t="s">
        <v>2000</v>
      </c>
      <c r="G22" s="312"/>
      <c r="H22" s="312"/>
      <c r="I22" s="312"/>
      <c r="J22" s="312"/>
      <c r="K22" s="310"/>
    </row>
    <row r="23" s="1" customFormat="1" ht="15" customHeight="1">
      <c r="B23" s="313"/>
      <c r="C23" s="314"/>
      <c r="D23" s="314"/>
      <c r="E23" s="316" t="s">
        <v>83</v>
      </c>
      <c r="F23" s="312" t="s">
        <v>2001</v>
      </c>
      <c r="G23" s="312"/>
      <c r="H23" s="312"/>
      <c r="I23" s="312"/>
      <c r="J23" s="312"/>
      <c r="K23" s="310"/>
    </row>
    <row r="24" s="1" customFormat="1" ht="12.75" customHeight="1">
      <c r="B24" s="313"/>
      <c r="C24" s="314"/>
      <c r="D24" s="314"/>
      <c r="E24" s="314"/>
      <c r="F24" s="314"/>
      <c r="G24" s="314"/>
      <c r="H24" s="314"/>
      <c r="I24" s="314"/>
      <c r="J24" s="314"/>
      <c r="K24" s="310"/>
    </row>
    <row r="25" s="1" customFormat="1" ht="15" customHeight="1">
      <c r="B25" s="313"/>
      <c r="C25" s="312" t="s">
        <v>2002</v>
      </c>
      <c r="D25" s="312"/>
      <c r="E25" s="312"/>
      <c r="F25" s="312"/>
      <c r="G25" s="312"/>
      <c r="H25" s="312"/>
      <c r="I25" s="312"/>
      <c r="J25" s="312"/>
      <c r="K25" s="310"/>
    </row>
    <row r="26" s="1" customFormat="1" ht="15" customHeight="1">
      <c r="B26" s="313"/>
      <c r="C26" s="312" t="s">
        <v>2003</v>
      </c>
      <c r="D26" s="312"/>
      <c r="E26" s="312"/>
      <c r="F26" s="312"/>
      <c r="G26" s="312"/>
      <c r="H26" s="312"/>
      <c r="I26" s="312"/>
      <c r="J26" s="312"/>
      <c r="K26" s="310"/>
    </row>
    <row r="27" s="1" customFormat="1" ht="15" customHeight="1">
      <c r="B27" s="313"/>
      <c r="C27" s="312"/>
      <c r="D27" s="312" t="s">
        <v>2004</v>
      </c>
      <c r="E27" s="312"/>
      <c r="F27" s="312"/>
      <c r="G27" s="312"/>
      <c r="H27" s="312"/>
      <c r="I27" s="312"/>
      <c r="J27" s="312"/>
      <c r="K27" s="310"/>
    </row>
    <row r="28" s="1" customFormat="1" ht="15" customHeight="1">
      <c r="B28" s="313"/>
      <c r="C28" s="314"/>
      <c r="D28" s="312" t="s">
        <v>2005</v>
      </c>
      <c r="E28" s="312"/>
      <c r="F28" s="312"/>
      <c r="G28" s="312"/>
      <c r="H28" s="312"/>
      <c r="I28" s="312"/>
      <c r="J28" s="312"/>
      <c r="K28" s="310"/>
    </row>
    <row r="29" s="1" customFormat="1" ht="12.75" customHeight="1">
      <c r="B29" s="313"/>
      <c r="C29" s="314"/>
      <c r="D29" s="314"/>
      <c r="E29" s="314"/>
      <c r="F29" s="314"/>
      <c r="G29" s="314"/>
      <c r="H29" s="314"/>
      <c r="I29" s="314"/>
      <c r="J29" s="314"/>
      <c r="K29" s="310"/>
    </row>
    <row r="30" s="1" customFormat="1" ht="15" customHeight="1">
      <c r="B30" s="313"/>
      <c r="C30" s="314"/>
      <c r="D30" s="312" t="s">
        <v>2006</v>
      </c>
      <c r="E30" s="312"/>
      <c r="F30" s="312"/>
      <c r="G30" s="312"/>
      <c r="H30" s="312"/>
      <c r="I30" s="312"/>
      <c r="J30" s="312"/>
      <c r="K30" s="310"/>
    </row>
    <row r="31" s="1" customFormat="1" ht="15" customHeight="1">
      <c r="B31" s="313"/>
      <c r="C31" s="314"/>
      <c r="D31" s="312" t="s">
        <v>2007</v>
      </c>
      <c r="E31" s="312"/>
      <c r="F31" s="312"/>
      <c r="G31" s="312"/>
      <c r="H31" s="312"/>
      <c r="I31" s="312"/>
      <c r="J31" s="312"/>
      <c r="K31" s="310"/>
    </row>
    <row r="32" s="1" customFormat="1" ht="12.75" customHeight="1">
      <c r="B32" s="313"/>
      <c r="C32" s="314"/>
      <c r="D32" s="314"/>
      <c r="E32" s="314"/>
      <c r="F32" s="314"/>
      <c r="G32" s="314"/>
      <c r="H32" s="314"/>
      <c r="I32" s="314"/>
      <c r="J32" s="314"/>
      <c r="K32" s="310"/>
    </row>
    <row r="33" s="1" customFormat="1" ht="15" customHeight="1">
      <c r="B33" s="313"/>
      <c r="C33" s="314"/>
      <c r="D33" s="312" t="s">
        <v>2008</v>
      </c>
      <c r="E33" s="312"/>
      <c r="F33" s="312"/>
      <c r="G33" s="312"/>
      <c r="H33" s="312"/>
      <c r="I33" s="312"/>
      <c r="J33" s="312"/>
      <c r="K33" s="310"/>
    </row>
    <row r="34" s="1" customFormat="1" ht="15" customHeight="1">
      <c r="B34" s="313"/>
      <c r="C34" s="314"/>
      <c r="D34" s="312" t="s">
        <v>2009</v>
      </c>
      <c r="E34" s="312"/>
      <c r="F34" s="312"/>
      <c r="G34" s="312"/>
      <c r="H34" s="312"/>
      <c r="I34" s="312"/>
      <c r="J34" s="312"/>
      <c r="K34" s="310"/>
    </row>
    <row r="35" s="1" customFormat="1" ht="15" customHeight="1">
      <c r="B35" s="313"/>
      <c r="C35" s="314"/>
      <c r="D35" s="312" t="s">
        <v>2010</v>
      </c>
      <c r="E35" s="312"/>
      <c r="F35" s="312"/>
      <c r="G35" s="312"/>
      <c r="H35" s="312"/>
      <c r="I35" s="312"/>
      <c r="J35" s="312"/>
      <c r="K35" s="310"/>
    </row>
    <row r="36" s="1" customFormat="1" ht="15" customHeight="1">
      <c r="B36" s="313"/>
      <c r="C36" s="314"/>
      <c r="D36" s="312"/>
      <c r="E36" s="315" t="s">
        <v>231</v>
      </c>
      <c r="F36" s="312"/>
      <c r="G36" s="312" t="s">
        <v>2011</v>
      </c>
      <c r="H36" s="312"/>
      <c r="I36" s="312"/>
      <c r="J36" s="312"/>
      <c r="K36" s="310"/>
    </row>
    <row r="37" s="1" customFormat="1" ht="30.75" customHeight="1">
      <c r="B37" s="313"/>
      <c r="C37" s="314"/>
      <c r="D37" s="312"/>
      <c r="E37" s="315" t="s">
        <v>2012</v>
      </c>
      <c r="F37" s="312"/>
      <c r="G37" s="312" t="s">
        <v>2013</v>
      </c>
      <c r="H37" s="312"/>
      <c r="I37" s="312"/>
      <c r="J37" s="312"/>
      <c r="K37" s="310"/>
    </row>
    <row r="38" s="1" customFormat="1" ht="15" customHeight="1">
      <c r="B38" s="313"/>
      <c r="C38" s="314"/>
      <c r="D38" s="312"/>
      <c r="E38" s="315" t="s">
        <v>54</v>
      </c>
      <c r="F38" s="312"/>
      <c r="G38" s="312" t="s">
        <v>2014</v>
      </c>
      <c r="H38" s="312"/>
      <c r="I38" s="312"/>
      <c r="J38" s="312"/>
      <c r="K38" s="310"/>
    </row>
    <row r="39" s="1" customFormat="1" ht="15" customHeight="1">
      <c r="B39" s="313"/>
      <c r="C39" s="314"/>
      <c r="D39" s="312"/>
      <c r="E39" s="315" t="s">
        <v>55</v>
      </c>
      <c r="F39" s="312"/>
      <c r="G39" s="312" t="s">
        <v>2015</v>
      </c>
      <c r="H39" s="312"/>
      <c r="I39" s="312"/>
      <c r="J39" s="312"/>
      <c r="K39" s="310"/>
    </row>
    <row r="40" s="1" customFormat="1" ht="15" customHeight="1">
      <c r="B40" s="313"/>
      <c r="C40" s="314"/>
      <c r="D40" s="312"/>
      <c r="E40" s="315" t="s">
        <v>232</v>
      </c>
      <c r="F40" s="312"/>
      <c r="G40" s="312" t="s">
        <v>2016</v>
      </c>
      <c r="H40" s="312"/>
      <c r="I40" s="312"/>
      <c r="J40" s="312"/>
      <c r="K40" s="310"/>
    </row>
    <row r="41" s="1" customFormat="1" ht="15" customHeight="1">
      <c r="B41" s="313"/>
      <c r="C41" s="314"/>
      <c r="D41" s="312"/>
      <c r="E41" s="315" t="s">
        <v>233</v>
      </c>
      <c r="F41" s="312"/>
      <c r="G41" s="312" t="s">
        <v>2017</v>
      </c>
      <c r="H41" s="312"/>
      <c r="I41" s="312"/>
      <c r="J41" s="312"/>
      <c r="K41" s="310"/>
    </row>
    <row r="42" s="1" customFormat="1" ht="15" customHeight="1">
      <c r="B42" s="313"/>
      <c r="C42" s="314"/>
      <c r="D42" s="312"/>
      <c r="E42" s="315" t="s">
        <v>2018</v>
      </c>
      <c r="F42" s="312"/>
      <c r="G42" s="312" t="s">
        <v>2019</v>
      </c>
      <c r="H42" s="312"/>
      <c r="I42" s="312"/>
      <c r="J42" s="312"/>
      <c r="K42" s="310"/>
    </row>
    <row r="43" s="1" customFormat="1" ht="15" customHeight="1">
      <c r="B43" s="313"/>
      <c r="C43" s="314"/>
      <c r="D43" s="312"/>
      <c r="E43" s="315"/>
      <c r="F43" s="312"/>
      <c r="G43" s="312" t="s">
        <v>2020</v>
      </c>
      <c r="H43" s="312"/>
      <c r="I43" s="312"/>
      <c r="J43" s="312"/>
      <c r="K43" s="310"/>
    </row>
    <row r="44" s="1" customFormat="1" ht="15" customHeight="1">
      <c r="B44" s="313"/>
      <c r="C44" s="314"/>
      <c r="D44" s="312"/>
      <c r="E44" s="315" t="s">
        <v>2021</v>
      </c>
      <c r="F44" s="312"/>
      <c r="G44" s="312" t="s">
        <v>2022</v>
      </c>
      <c r="H44" s="312"/>
      <c r="I44" s="312"/>
      <c r="J44" s="312"/>
      <c r="K44" s="310"/>
    </row>
    <row r="45" s="1" customFormat="1" ht="15" customHeight="1">
      <c r="B45" s="313"/>
      <c r="C45" s="314"/>
      <c r="D45" s="312"/>
      <c r="E45" s="315" t="s">
        <v>235</v>
      </c>
      <c r="F45" s="312"/>
      <c r="G45" s="312" t="s">
        <v>2023</v>
      </c>
      <c r="H45" s="312"/>
      <c r="I45" s="312"/>
      <c r="J45" s="312"/>
      <c r="K45" s="310"/>
    </row>
    <row r="46" s="1" customFormat="1" ht="12.75" customHeight="1">
      <c r="B46" s="313"/>
      <c r="C46" s="314"/>
      <c r="D46" s="312"/>
      <c r="E46" s="312"/>
      <c r="F46" s="312"/>
      <c r="G46" s="312"/>
      <c r="H46" s="312"/>
      <c r="I46" s="312"/>
      <c r="J46" s="312"/>
      <c r="K46" s="310"/>
    </row>
    <row r="47" s="1" customFormat="1" ht="15" customHeight="1">
      <c r="B47" s="313"/>
      <c r="C47" s="314"/>
      <c r="D47" s="312" t="s">
        <v>2024</v>
      </c>
      <c r="E47" s="312"/>
      <c r="F47" s="312"/>
      <c r="G47" s="312"/>
      <c r="H47" s="312"/>
      <c r="I47" s="312"/>
      <c r="J47" s="312"/>
      <c r="K47" s="310"/>
    </row>
    <row r="48" s="1" customFormat="1" ht="15" customHeight="1">
      <c r="B48" s="313"/>
      <c r="C48" s="314"/>
      <c r="D48" s="314"/>
      <c r="E48" s="312" t="s">
        <v>2025</v>
      </c>
      <c r="F48" s="312"/>
      <c r="G48" s="312"/>
      <c r="H48" s="312"/>
      <c r="I48" s="312"/>
      <c r="J48" s="312"/>
      <c r="K48" s="310"/>
    </row>
    <row r="49" s="1" customFormat="1" ht="15" customHeight="1">
      <c r="B49" s="313"/>
      <c r="C49" s="314"/>
      <c r="D49" s="314"/>
      <c r="E49" s="312" t="s">
        <v>2026</v>
      </c>
      <c r="F49" s="312"/>
      <c r="G49" s="312"/>
      <c r="H49" s="312"/>
      <c r="I49" s="312"/>
      <c r="J49" s="312"/>
      <c r="K49" s="310"/>
    </row>
    <row r="50" s="1" customFormat="1" ht="15" customHeight="1">
      <c r="B50" s="313"/>
      <c r="C50" s="314"/>
      <c r="D50" s="314"/>
      <c r="E50" s="312" t="s">
        <v>2027</v>
      </c>
      <c r="F50" s="312"/>
      <c r="G50" s="312"/>
      <c r="H50" s="312"/>
      <c r="I50" s="312"/>
      <c r="J50" s="312"/>
      <c r="K50" s="310"/>
    </row>
    <row r="51" s="1" customFormat="1" ht="15" customHeight="1">
      <c r="B51" s="313"/>
      <c r="C51" s="314"/>
      <c r="D51" s="312" t="s">
        <v>2028</v>
      </c>
      <c r="E51" s="312"/>
      <c r="F51" s="312"/>
      <c r="G51" s="312"/>
      <c r="H51" s="312"/>
      <c r="I51" s="312"/>
      <c r="J51" s="312"/>
      <c r="K51" s="310"/>
    </row>
    <row r="52" s="1" customFormat="1" ht="25.5" customHeight="1">
      <c r="B52" s="308"/>
      <c r="C52" s="309" t="s">
        <v>2029</v>
      </c>
      <c r="D52" s="309"/>
      <c r="E52" s="309"/>
      <c r="F52" s="309"/>
      <c r="G52" s="309"/>
      <c r="H52" s="309"/>
      <c r="I52" s="309"/>
      <c r="J52" s="309"/>
      <c r="K52" s="310"/>
    </row>
    <row r="53" s="1" customFormat="1" ht="5.25" customHeight="1">
      <c r="B53" s="308"/>
      <c r="C53" s="311"/>
      <c r="D53" s="311"/>
      <c r="E53" s="311"/>
      <c r="F53" s="311"/>
      <c r="G53" s="311"/>
      <c r="H53" s="311"/>
      <c r="I53" s="311"/>
      <c r="J53" s="311"/>
      <c r="K53" s="310"/>
    </row>
    <row r="54" s="1" customFormat="1" ht="15" customHeight="1">
      <c r="B54" s="308"/>
      <c r="C54" s="312" t="s">
        <v>2030</v>
      </c>
      <c r="D54" s="312"/>
      <c r="E54" s="312"/>
      <c r="F54" s="312"/>
      <c r="G54" s="312"/>
      <c r="H54" s="312"/>
      <c r="I54" s="312"/>
      <c r="J54" s="312"/>
      <c r="K54" s="310"/>
    </row>
    <row r="55" s="1" customFormat="1" ht="15" customHeight="1">
      <c r="B55" s="308"/>
      <c r="C55" s="312" t="s">
        <v>2031</v>
      </c>
      <c r="D55" s="312"/>
      <c r="E55" s="312"/>
      <c r="F55" s="312"/>
      <c r="G55" s="312"/>
      <c r="H55" s="312"/>
      <c r="I55" s="312"/>
      <c r="J55" s="312"/>
      <c r="K55" s="310"/>
    </row>
    <row r="56" s="1" customFormat="1" ht="12.75" customHeight="1">
      <c r="B56" s="308"/>
      <c r="C56" s="312"/>
      <c r="D56" s="312"/>
      <c r="E56" s="312"/>
      <c r="F56" s="312"/>
      <c r="G56" s="312"/>
      <c r="H56" s="312"/>
      <c r="I56" s="312"/>
      <c r="J56" s="312"/>
      <c r="K56" s="310"/>
    </row>
    <row r="57" s="1" customFormat="1" ht="15" customHeight="1">
      <c r="B57" s="308"/>
      <c r="C57" s="312" t="s">
        <v>2032</v>
      </c>
      <c r="D57" s="312"/>
      <c r="E57" s="312"/>
      <c r="F57" s="312"/>
      <c r="G57" s="312"/>
      <c r="H57" s="312"/>
      <c r="I57" s="312"/>
      <c r="J57" s="312"/>
      <c r="K57" s="310"/>
    </row>
    <row r="58" s="1" customFormat="1" ht="15" customHeight="1">
      <c r="B58" s="308"/>
      <c r="C58" s="314"/>
      <c r="D58" s="312" t="s">
        <v>2033</v>
      </c>
      <c r="E58" s="312"/>
      <c r="F58" s="312"/>
      <c r="G58" s="312"/>
      <c r="H58" s="312"/>
      <c r="I58" s="312"/>
      <c r="J58" s="312"/>
      <c r="K58" s="310"/>
    </row>
    <row r="59" s="1" customFormat="1" ht="15" customHeight="1">
      <c r="B59" s="308"/>
      <c r="C59" s="314"/>
      <c r="D59" s="312" t="s">
        <v>2034</v>
      </c>
      <c r="E59" s="312"/>
      <c r="F59" s="312"/>
      <c r="G59" s="312"/>
      <c r="H59" s="312"/>
      <c r="I59" s="312"/>
      <c r="J59" s="312"/>
      <c r="K59" s="310"/>
    </row>
    <row r="60" s="1" customFormat="1" ht="15" customHeight="1">
      <c r="B60" s="308"/>
      <c r="C60" s="314"/>
      <c r="D60" s="312" t="s">
        <v>2035</v>
      </c>
      <c r="E60" s="312"/>
      <c r="F60" s="312"/>
      <c r="G60" s="312"/>
      <c r="H60" s="312"/>
      <c r="I60" s="312"/>
      <c r="J60" s="312"/>
      <c r="K60" s="310"/>
    </row>
    <row r="61" s="1" customFormat="1" ht="15" customHeight="1">
      <c r="B61" s="308"/>
      <c r="C61" s="314"/>
      <c r="D61" s="312" t="s">
        <v>2036</v>
      </c>
      <c r="E61" s="312"/>
      <c r="F61" s="312"/>
      <c r="G61" s="312"/>
      <c r="H61" s="312"/>
      <c r="I61" s="312"/>
      <c r="J61" s="312"/>
      <c r="K61" s="310"/>
    </row>
    <row r="62" s="1" customFormat="1" ht="15" customHeight="1">
      <c r="B62" s="308"/>
      <c r="C62" s="314"/>
      <c r="D62" s="317" t="s">
        <v>2037</v>
      </c>
      <c r="E62" s="317"/>
      <c r="F62" s="317"/>
      <c r="G62" s="317"/>
      <c r="H62" s="317"/>
      <c r="I62" s="317"/>
      <c r="J62" s="317"/>
      <c r="K62" s="310"/>
    </row>
    <row r="63" s="1" customFormat="1" ht="15" customHeight="1">
      <c r="B63" s="308"/>
      <c r="C63" s="314"/>
      <c r="D63" s="312" t="s">
        <v>2038</v>
      </c>
      <c r="E63" s="312"/>
      <c r="F63" s="312"/>
      <c r="G63" s="312"/>
      <c r="H63" s="312"/>
      <c r="I63" s="312"/>
      <c r="J63" s="312"/>
      <c r="K63" s="310"/>
    </row>
    <row r="64" s="1" customFormat="1" ht="12.75" customHeight="1">
      <c r="B64" s="308"/>
      <c r="C64" s="314"/>
      <c r="D64" s="314"/>
      <c r="E64" s="318"/>
      <c r="F64" s="314"/>
      <c r="G64" s="314"/>
      <c r="H64" s="314"/>
      <c r="I64" s="314"/>
      <c r="J64" s="314"/>
      <c r="K64" s="310"/>
    </row>
    <row r="65" s="1" customFormat="1" ht="15" customHeight="1">
      <c r="B65" s="308"/>
      <c r="C65" s="314"/>
      <c r="D65" s="312" t="s">
        <v>2039</v>
      </c>
      <c r="E65" s="312"/>
      <c r="F65" s="312"/>
      <c r="G65" s="312"/>
      <c r="H65" s="312"/>
      <c r="I65" s="312"/>
      <c r="J65" s="312"/>
      <c r="K65" s="310"/>
    </row>
    <row r="66" s="1" customFormat="1" ht="15" customHeight="1">
      <c r="B66" s="308"/>
      <c r="C66" s="314"/>
      <c r="D66" s="317" t="s">
        <v>2040</v>
      </c>
      <c r="E66" s="317"/>
      <c r="F66" s="317"/>
      <c r="G66" s="317"/>
      <c r="H66" s="317"/>
      <c r="I66" s="317"/>
      <c r="J66" s="317"/>
      <c r="K66" s="310"/>
    </row>
    <row r="67" s="1" customFormat="1" ht="15" customHeight="1">
      <c r="B67" s="308"/>
      <c r="C67" s="314"/>
      <c r="D67" s="312" t="s">
        <v>2041</v>
      </c>
      <c r="E67" s="312"/>
      <c r="F67" s="312"/>
      <c r="G67" s="312"/>
      <c r="H67" s="312"/>
      <c r="I67" s="312"/>
      <c r="J67" s="312"/>
      <c r="K67" s="310"/>
    </row>
    <row r="68" s="1" customFormat="1" ht="15" customHeight="1">
      <c r="B68" s="308"/>
      <c r="C68" s="314"/>
      <c r="D68" s="312" t="s">
        <v>2042</v>
      </c>
      <c r="E68" s="312"/>
      <c r="F68" s="312"/>
      <c r="G68" s="312"/>
      <c r="H68" s="312"/>
      <c r="I68" s="312"/>
      <c r="J68" s="312"/>
      <c r="K68" s="310"/>
    </row>
    <row r="69" s="1" customFormat="1" ht="15" customHeight="1">
      <c r="B69" s="308"/>
      <c r="C69" s="314"/>
      <c r="D69" s="312" t="s">
        <v>2043</v>
      </c>
      <c r="E69" s="312"/>
      <c r="F69" s="312"/>
      <c r="G69" s="312"/>
      <c r="H69" s="312"/>
      <c r="I69" s="312"/>
      <c r="J69" s="312"/>
      <c r="K69" s="310"/>
    </row>
    <row r="70" s="1" customFormat="1" ht="15" customHeight="1">
      <c r="B70" s="308"/>
      <c r="C70" s="314"/>
      <c r="D70" s="312" t="s">
        <v>2044</v>
      </c>
      <c r="E70" s="312"/>
      <c r="F70" s="312"/>
      <c r="G70" s="312"/>
      <c r="H70" s="312"/>
      <c r="I70" s="312"/>
      <c r="J70" s="312"/>
      <c r="K70" s="310"/>
    </row>
    <row r="71" s="1" customFormat="1" ht="12.75" customHeight="1">
      <c r="B71" s="319"/>
      <c r="C71" s="320"/>
      <c r="D71" s="320"/>
      <c r="E71" s="320"/>
      <c r="F71" s="320"/>
      <c r="G71" s="320"/>
      <c r="H71" s="320"/>
      <c r="I71" s="320"/>
      <c r="J71" s="320"/>
      <c r="K71" s="321"/>
    </row>
    <row r="72" s="1" customFormat="1" ht="18.75" customHeight="1">
      <c r="B72" s="322"/>
      <c r="C72" s="322"/>
      <c r="D72" s="322"/>
      <c r="E72" s="322"/>
      <c r="F72" s="322"/>
      <c r="G72" s="322"/>
      <c r="H72" s="322"/>
      <c r="I72" s="322"/>
      <c r="J72" s="322"/>
      <c r="K72" s="323"/>
    </row>
    <row r="73" s="1" customFormat="1" ht="18.75" customHeight="1">
      <c r="B73" s="323"/>
      <c r="C73" s="323"/>
      <c r="D73" s="323"/>
      <c r="E73" s="323"/>
      <c r="F73" s="323"/>
      <c r="G73" s="323"/>
      <c r="H73" s="323"/>
      <c r="I73" s="323"/>
      <c r="J73" s="323"/>
      <c r="K73" s="323"/>
    </row>
    <row r="74" s="1" customFormat="1" ht="7.5" customHeight="1">
      <c r="B74" s="324"/>
      <c r="C74" s="325"/>
      <c r="D74" s="325"/>
      <c r="E74" s="325"/>
      <c r="F74" s="325"/>
      <c r="G74" s="325"/>
      <c r="H74" s="325"/>
      <c r="I74" s="325"/>
      <c r="J74" s="325"/>
      <c r="K74" s="326"/>
    </row>
    <row r="75" s="1" customFormat="1" ht="45" customHeight="1">
      <c r="B75" s="327"/>
      <c r="C75" s="328" t="s">
        <v>2045</v>
      </c>
      <c r="D75" s="328"/>
      <c r="E75" s="328"/>
      <c r="F75" s="328"/>
      <c r="G75" s="328"/>
      <c r="H75" s="328"/>
      <c r="I75" s="328"/>
      <c r="J75" s="328"/>
      <c r="K75" s="329"/>
    </row>
    <row r="76" s="1" customFormat="1" ht="17.25" customHeight="1">
      <c r="B76" s="327"/>
      <c r="C76" s="330" t="s">
        <v>2046</v>
      </c>
      <c r="D76" s="330"/>
      <c r="E76" s="330"/>
      <c r="F76" s="330" t="s">
        <v>2047</v>
      </c>
      <c r="G76" s="331"/>
      <c r="H76" s="330" t="s">
        <v>55</v>
      </c>
      <c r="I76" s="330" t="s">
        <v>58</v>
      </c>
      <c r="J76" s="330" t="s">
        <v>2048</v>
      </c>
      <c r="K76" s="329"/>
    </row>
    <row r="77" s="1" customFormat="1" ht="17.25" customHeight="1">
      <c r="B77" s="327"/>
      <c r="C77" s="332" t="s">
        <v>2049</v>
      </c>
      <c r="D77" s="332"/>
      <c r="E77" s="332"/>
      <c r="F77" s="333" t="s">
        <v>2050</v>
      </c>
      <c r="G77" s="334"/>
      <c r="H77" s="332"/>
      <c r="I77" s="332"/>
      <c r="J77" s="332" t="s">
        <v>2051</v>
      </c>
      <c r="K77" s="329"/>
    </row>
    <row r="78" s="1" customFormat="1" ht="5.25" customHeight="1">
      <c r="B78" s="327"/>
      <c r="C78" s="335"/>
      <c r="D78" s="335"/>
      <c r="E78" s="335"/>
      <c r="F78" s="335"/>
      <c r="G78" s="336"/>
      <c r="H78" s="335"/>
      <c r="I78" s="335"/>
      <c r="J78" s="335"/>
      <c r="K78" s="329"/>
    </row>
    <row r="79" s="1" customFormat="1" ht="15" customHeight="1">
      <c r="B79" s="327"/>
      <c r="C79" s="315" t="s">
        <v>54</v>
      </c>
      <c r="D79" s="337"/>
      <c r="E79" s="337"/>
      <c r="F79" s="338" t="s">
        <v>2052</v>
      </c>
      <c r="G79" s="339"/>
      <c r="H79" s="315" t="s">
        <v>2053</v>
      </c>
      <c r="I79" s="315" t="s">
        <v>2054</v>
      </c>
      <c r="J79" s="315">
        <v>20</v>
      </c>
      <c r="K79" s="329"/>
    </row>
    <row r="80" s="1" customFormat="1" ht="15" customHeight="1">
      <c r="B80" s="327"/>
      <c r="C80" s="315" t="s">
        <v>2055</v>
      </c>
      <c r="D80" s="315"/>
      <c r="E80" s="315"/>
      <c r="F80" s="338" t="s">
        <v>2052</v>
      </c>
      <c r="G80" s="339"/>
      <c r="H80" s="315" t="s">
        <v>2056</v>
      </c>
      <c r="I80" s="315" t="s">
        <v>2054</v>
      </c>
      <c r="J80" s="315">
        <v>120</v>
      </c>
      <c r="K80" s="329"/>
    </row>
    <row r="81" s="1" customFormat="1" ht="15" customHeight="1">
      <c r="B81" s="340"/>
      <c r="C81" s="315" t="s">
        <v>2057</v>
      </c>
      <c r="D81" s="315"/>
      <c r="E81" s="315"/>
      <c r="F81" s="338" t="s">
        <v>2058</v>
      </c>
      <c r="G81" s="339"/>
      <c r="H81" s="315" t="s">
        <v>2059</v>
      </c>
      <c r="I81" s="315" t="s">
        <v>2054</v>
      </c>
      <c r="J81" s="315">
        <v>50</v>
      </c>
      <c r="K81" s="329"/>
    </row>
    <row r="82" s="1" customFormat="1" ht="15" customHeight="1">
      <c r="B82" s="340"/>
      <c r="C82" s="315" t="s">
        <v>2060</v>
      </c>
      <c r="D82" s="315"/>
      <c r="E82" s="315"/>
      <c r="F82" s="338" t="s">
        <v>2052</v>
      </c>
      <c r="G82" s="339"/>
      <c r="H82" s="315" t="s">
        <v>2061</v>
      </c>
      <c r="I82" s="315" t="s">
        <v>2062</v>
      </c>
      <c r="J82" s="315"/>
      <c r="K82" s="329"/>
    </row>
    <row r="83" s="1" customFormat="1" ht="15" customHeight="1">
      <c r="B83" s="340"/>
      <c r="C83" s="341" t="s">
        <v>2063</v>
      </c>
      <c r="D83" s="341"/>
      <c r="E83" s="341"/>
      <c r="F83" s="342" t="s">
        <v>2058</v>
      </c>
      <c r="G83" s="341"/>
      <c r="H83" s="341" t="s">
        <v>2064</v>
      </c>
      <c r="I83" s="341" t="s">
        <v>2054</v>
      </c>
      <c r="J83" s="341">
        <v>15</v>
      </c>
      <c r="K83" s="329"/>
    </row>
    <row r="84" s="1" customFormat="1" ht="15" customHeight="1">
      <c r="B84" s="340"/>
      <c r="C84" s="341" t="s">
        <v>2065</v>
      </c>
      <c r="D84" s="341"/>
      <c r="E84" s="341"/>
      <c r="F84" s="342" t="s">
        <v>2058</v>
      </c>
      <c r="G84" s="341"/>
      <c r="H84" s="341" t="s">
        <v>2066</v>
      </c>
      <c r="I84" s="341" t="s">
        <v>2054</v>
      </c>
      <c r="J84" s="341">
        <v>15</v>
      </c>
      <c r="K84" s="329"/>
    </row>
    <row r="85" s="1" customFormat="1" ht="15" customHeight="1">
      <c r="B85" s="340"/>
      <c r="C85" s="341" t="s">
        <v>2067</v>
      </c>
      <c r="D85" s="341"/>
      <c r="E85" s="341"/>
      <c r="F85" s="342" t="s">
        <v>2058</v>
      </c>
      <c r="G85" s="341"/>
      <c r="H85" s="341" t="s">
        <v>2068</v>
      </c>
      <c r="I85" s="341" t="s">
        <v>2054</v>
      </c>
      <c r="J85" s="341">
        <v>20</v>
      </c>
      <c r="K85" s="329"/>
    </row>
    <row r="86" s="1" customFormat="1" ht="15" customHeight="1">
      <c r="B86" s="340"/>
      <c r="C86" s="341" t="s">
        <v>2069</v>
      </c>
      <c r="D86" s="341"/>
      <c r="E86" s="341"/>
      <c r="F86" s="342" t="s">
        <v>2058</v>
      </c>
      <c r="G86" s="341"/>
      <c r="H86" s="341" t="s">
        <v>2070</v>
      </c>
      <c r="I86" s="341" t="s">
        <v>2054</v>
      </c>
      <c r="J86" s="341">
        <v>20</v>
      </c>
      <c r="K86" s="329"/>
    </row>
    <row r="87" s="1" customFormat="1" ht="15" customHeight="1">
      <c r="B87" s="340"/>
      <c r="C87" s="315" t="s">
        <v>2071</v>
      </c>
      <c r="D87" s="315"/>
      <c r="E87" s="315"/>
      <c r="F87" s="338" t="s">
        <v>2058</v>
      </c>
      <c r="G87" s="339"/>
      <c r="H87" s="315" t="s">
        <v>2072</v>
      </c>
      <c r="I87" s="315" t="s">
        <v>2054</v>
      </c>
      <c r="J87" s="315">
        <v>50</v>
      </c>
      <c r="K87" s="329"/>
    </row>
    <row r="88" s="1" customFormat="1" ht="15" customHeight="1">
      <c r="B88" s="340"/>
      <c r="C88" s="315" t="s">
        <v>2073</v>
      </c>
      <c r="D88" s="315"/>
      <c r="E88" s="315"/>
      <c r="F88" s="338" t="s">
        <v>2058</v>
      </c>
      <c r="G88" s="339"/>
      <c r="H88" s="315" t="s">
        <v>2074</v>
      </c>
      <c r="I88" s="315" t="s">
        <v>2054</v>
      </c>
      <c r="J88" s="315">
        <v>20</v>
      </c>
      <c r="K88" s="329"/>
    </row>
    <row r="89" s="1" customFormat="1" ht="15" customHeight="1">
      <c r="B89" s="340"/>
      <c r="C89" s="315" t="s">
        <v>2075</v>
      </c>
      <c r="D89" s="315"/>
      <c r="E89" s="315"/>
      <c r="F89" s="338" t="s">
        <v>2058</v>
      </c>
      <c r="G89" s="339"/>
      <c r="H89" s="315" t="s">
        <v>2076</v>
      </c>
      <c r="I89" s="315" t="s">
        <v>2054</v>
      </c>
      <c r="J89" s="315">
        <v>20</v>
      </c>
      <c r="K89" s="329"/>
    </row>
    <row r="90" s="1" customFormat="1" ht="15" customHeight="1">
      <c r="B90" s="340"/>
      <c r="C90" s="315" t="s">
        <v>2077</v>
      </c>
      <c r="D90" s="315"/>
      <c r="E90" s="315"/>
      <c r="F90" s="338" t="s">
        <v>2058</v>
      </c>
      <c r="G90" s="339"/>
      <c r="H90" s="315" t="s">
        <v>2078</v>
      </c>
      <c r="I90" s="315" t="s">
        <v>2054</v>
      </c>
      <c r="J90" s="315">
        <v>50</v>
      </c>
      <c r="K90" s="329"/>
    </row>
    <row r="91" s="1" customFormat="1" ht="15" customHeight="1">
      <c r="B91" s="340"/>
      <c r="C91" s="315" t="s">
        <v>2079</v>
      </c>
      <c r="D91" s="315"/>
      <c r="E91" s="315"/>
      <c r="F91" s="338" t="s">
        <v>2058</v>
      </c>
      <c r="G91" s="339"/>
      <c r="H91" s="315" t="s">
        <v>2079</v>
      </c>
      <c r="I91" s="315" t="s">
        <v>2054</v>
      </c>
      <c r="J91" s="315">
        <v>50</v>
      </c>
      <c r="K91" s="329"/>
    </row>
    <row r="92" s="1" customFormat="1" ht="15" customHeight="1">
      <c r="B92" s="340"/>
      <c r="C92" s="315" t="s">
        <v>2080</v>
      </c>
      <c r="D92" s="315"/>
      <c r="E92" s="315"/>
      <c r="F92" s="338" t="s">
        <v>2058</v>
      </c>
      <c r="G92" s="339"/>
      <c r="H92" s="315" t="s">
        <v>2081</v>
      </c>
      <c r="I92" s="315" t="s">
        <v>2054</v>
      </c>
      <c r="J92" s="315">
        <v>255</v>
      </c>
      <c r="K92" s="329"/>
    </row>
    <row r="93" s="1" customFormat="1" ht="15" customHeight="1">
      <c r="B93" s="340"/>
      <c r="C93" s="315" t="s">
        <v>2082</v>
      </c>
      <c r="D93" s="315"/>
      <c r="E93" s="315"/>
      <c r="F93" s="338" t="s">
        <v>2052</v>
      </c>
      <c r="G93" s="339"/>
      <c r="H93" s="315" t="s">
        <v>2083</v>
      </c>
      <c r="I93" s="315" t="s">
        <v>2084</v>
      </c>
      <c r="J93" s="315"/>
      <c r="K93" s="329"/>
    </row>
    <row r="94" s="1" customFormat="1" ht="15" customHeight="1">
      <c r="B94" s="340"/>
      <c r="C94" s="315" t="s">
        <v>2085</v>
      </c>
      <c r="D94" s="315"/>
      <c r="E94" s="315"/>
      <c r="F94" s="338" t="s">
        <v>2052</v>
      </c>
      <c r="G94" s="339"/>
      <c r="H94" s="315" t="s">
        <v>2086</v>
      </c>
      <c r="I94" s="315" t="s">
        <v>2087</v>
      </c>
      <c r="J94" s="315"/>
      <c r="K94" s="329"/>
    </row>
    <row r="95" s="1" customFormat="1" ht="15" customHeight="1">
      <c r="B95" s="340"/>
      <c r="C95" s="315" t="s">
        <v>2088</v>
      </c>
      <c r="D95" s="315"/>
      <c r="E95" s="315"/>
      <c r="F95" s="338" t="s">
        <v>2052</v>
      </c>
      <c r="G95" s="339"/>
      <c r="H95" s="315" t="s">
        <v>2088</v>
      </c>
      <c r="I95" s="315" t="s">
        <v>2087</v>
      </c>
      <c r="J95" s="315"/>
      <c r="K95" s="329"/>
    </row>
    <row r="96" s="1" customFormat="1" ht="15" customHeight="1">
      <c r="B96" s="340"/>
      <c r="C96" s="315" t="s">
        <v>39</v>
      </c>
      <c r="D96" s="315"/>
      <c r="E96" s="315"/>
      <c r="F96" s="338" t="s">
        <v>2052</v>
      </c>
      <c r="G96" s="339"/>
      <c r="H96" s="315" t="s">
        <v>2089</v>
      </c>
      <c r="I96" s="315" t="s">
        <v>2087</v>
      </c>
      <c r="J96" s="315"/>
      <c r="K96" s="329"/>
    </row>
    <row r="97" s="1" customFormat="1" ht="15" customHeight="1">
      <c r="B97" s="340"/>
      <c r="C97" s="315" t="s">
        <v>49</v>
      </c>
      <c r="D97" s="315"/>
      <c r="E97" s="315"/>
      <c r="F97" s="338" t="s">
        <v>2052</v>
      </c>
      <c r="G97" s="339"/>
      <c r="H97" s="315" t="s">
        <v>2090</v>
      </c>
      <c r="I97" s="315" t="s">
        <v>2087</v>
      </c>
      <c r="J97" s="315"/>
      <c r="K97" s="329"/>
    </row>
    <row r="98" s="1" customFormat="1" ht="15" customHeight="1">
      <c r="B98" s="343"/>
      <c r="C98" s="344"/>
      <c r="D98" s="344"/>
      <c r="E98" s="344"/>
      <c r="F98" s="344"/>
      <c r="G98" s="344"/>
      <c r="H98" s="344"/>
      <c r="I98" s="344"/>
      <c r="J98" s="344"/>
      <c r="K98" s="345"/>
    </row>
    <row r="99" s="1" customFormat="1" ht="18.75" customHeight="1">
      <c r="B99" s="346"/>
      <c r="C99" s="347"/>
      <c r="D99" s="347"/>
      <c r="E99" s="347"/>
      <c r="F99" s="347"/>
      <c r="G99" s="347"/>
      <c r="H99" s="347"/>
      <c r="I99" s="347"/>
      <c r="J99" s="347"/>
      <c r="K99" s="346"/>
    </row>
    <row r="100" s="1" customFormat="1" ht="18.75" customHeight="1"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</row>
    <row r="101" s="1" customFormat="1" ht="7.5" customHeight="1">
      <c r="B101" s="324"/>
      <c r="C101" s="325"/>
      <c r="D101" s="325"/>
      <c r="E101" s="325"/>
      <c r="F101" s="325"/>
      <c r="G101" s="325"/>
      <c r="H101" s="325"/>
      <c r="I101" s="325"/>
      <c r="J101" s="325"/>
      <c r="K101" s="326"/>
    </row>
    <row r="102" s="1" customFormat="1" ht="45" customHeight="1">
      <c r="B102" s="327"/>
      <c r="C102" s="328" t="s">
        <v>2091</v>
      </c>
      <c r="D102" s="328"/>
      <c r="E102" s="328"/>
      <c r="F102" s="328"/>
      <c r="G102" s="328"/>
      <c r="H102" s="328"/>
      <c r="I102" s="328"/>
      <c r="J102" s="328"/>
      <c r="K102" s="329"/>
    </row>
    <row r="103" s="1" customFormat="1" ht="17.25" customHeight="1">
      <c r="B103" s="327"/>
      <c r="C103" s="330" t="s">
        <v>2046</v>
      </c>
      <c r="D103" s="330"/>
      <c r="E103" s="330"/>
      <c r="F103" s="330" t="s">
        <v>2047</v>
      </c>
      <c r="G103" s="331"/>
      <c r="H103" s="330" t="s">
        <v>55</v>
      </c>
      <c r="I103" s="330" t="s">
        <v>58</v>
      </c>
      <c r="J103" s="330" t="s">
        <v>2048</v>
      </c>
      <c r="K103" s="329"/>
    </row>
    <row r="104" s="1" customFormat="1" ht="17.25" customHeight="1">
      <c r="B104" s="327"/>
      <c r="C104" s="332" t="s">
        <v>2049</v>
      </c>
      <c r="D104" s="332"/>
      <c r="E104" s="332"/>
      <c r="F104" s="333" t="s">
        <v>2050</v>
      </c>
      <c r="G104" s="334"/>
      <c r="H104" s="332"/>
      <c r="I104" s="332"/>
      <c r="J104" s="332" t="s">
        <v>2051</v>
      </c>
      <c r="K104" s="329"/>
    </row>
    <row r="105" s="1" customFormat="1" ht="5.25" customHeight="1">
      <c r="B105" s="327"/>
      <c r="C105" s="330"/>
      <c r="D105" s="330"/>
      <c r="E105" s="330"/>
      <c r="F105" s="330"/>
      <c r="G105" s="348"/>
      <c r="H105" s="330"/>
      <c r="I105" s="330"/>
      <c r="J105" s="330"/>
      <c r="K105" s="329"/>
    </row>
    <row r="106" s="1" customFormat="1" ht="15" customHeight="1">
      <c r="B106" s="327"/>
      <c r="C106" s="315" t="s">
        <v>54</v>
      </c>
      <c r="D106" s="337"/>
      <c r="E106" s="337"/>
      <c r="F106" s="338" t="s">
        <v>2052</v>
      </c>
      <c r="G106" s="315"/>
      <c r="H106" s="315" t="s">
        <v>2092</v>
      </c>
      <c r="I106" s="315" t="s">
        <v>2054</v>
      </c>
      <c r="J106" s="315">
        <v>20</v>
      </c>
      <c r="K106" s="329"/>
    </row>
    <row r="107" s="1" customFormat="1" ht="15" customHeight="1">
      <c r="B107" s="327"/>
      <c r="C107" s="315" t="s">
        <v>2055</v>
      </c>
      <c r="D107" s="315"/>
      <c r="E107" s="315"/>
      <c r="F107" s="338" t="s">
        <v>2052</v>
      </c>
      <c r="G107" s="315"/>
      <c r="H107" s="315" t="s">
        <v>2092</v>
      </c>
      <c r="I107" s="315" t="s">
        <v>2054</v>
      </c>
      <c r="J107" s="315">
        <v>120</v>
      </c>
      <c r="K107" s="329"/>
    </row>
    <row r="108" s="1" customFormat="1" ht="15" customHeight="1">
      <c r="B108" s="340"/>
      <c r="C108" s="315" t="s">
        <v>2057</v>
      </c>
      <c r="D108" s="315"/>
      <c r="E108" s="315"/>
      <c r="F108" s="338" t="s">
        <v>2058</v>
      </c>
      <c r="G108" s="315"/>
      <c r="H108" s="315" t="s">
        <v>2092</v>
      </c>
      <c r="I108" s="315" t="s">
        <v>2054</v>
      </c>
      <c r="J108" s="315">
        <v>50</v>
      </c>
      <c r="K108" s="329"/>
    </row>
    <row r="109" s="1" customFormat="1" ht="15" customHeight="1">
      <c r="B109" s="340"/>
      <c r="C109" s="315" t="s">
        <v>2060</v>
      </c>
      <c r="D109" s="315"/>
      <c r="E109" s="315"/>
      <c r="F109" s="338" t="s">
        <v>2052</v>
      </c>
      <c r="G109" s="315"/>
      <c r="H109" s="315" t="s">
        <v>2092</v>
      </c>
      <c r="I109" s="315" t="s">
        <v>2062</v>
      </c>
      <c r="J109" s="315"/>
      <c r="K109" s="329"/>
    </row>
    <row r="110" s="1" customFormat="1" ht="15" customHeight="1">
      <c r="B110" s="340"/>
      <c r="C110" s="315" t="s">
        <v>2071</v>
      </c>
      <c r="D110" s="315"/>
      <c r="E110" s="315"/>
      <c r="F110" s="338" t="s">
        <v>2058</v>
      </c>
      <c r="G110" s="315"/>
      <c r="H110" s="315" t="s">
        <v>2092</v>
      </c>
      <c r="I110" s="315" t="s">
        <v>2054</v>
      </c>
      <c r="J110" s="315">
        <v>50</v>
      </c>
      <c r="K110" s="329"/>
    </row>
    <row r="111" s="1" customFormat="1" ht="15" customHeight="1">
      <c r="B111" s="340"/>
      <c r="C111" s="315" t="s">
        <v>2079</v>
      </c>
      <c r="D111" s="315"/>
      <c r="E111" s="315"/>
      <c r="F111" s="338" t="s">
        <v>2058</v>
      </c>
      <c r="G111" s="315"/>
      <c r="H111" s="315" t="s">
        <v>2092</v>
      </c>
      <c r="I111" s="315" t="s">
        <v>2054</v>
      </c>
      <c r="J111" s="315">
        <v>50</v>
      </c>
      <c r="K111" s="329"/>
    </row>
    <row r="112" s="1" customFormat="1" ht="15" customHeight="1">
      <c r="B112" s="340"/>
      <c r="C112" s="315" t="s">
        <v>2077</v>
      </c>
      <c r="D112" s="315"/>
      <c r="E112" s="315"/>
      <c r="F112" s="338" t="s">
        <v>2058</v>
      </c>
      <c r="G112" s="315"/>
      <c r="H112" s="315" t="s">
        <v>2092</v>
      </c>
      <c r="I112" s="315" t="s">
        <v>2054</v>
      </c>
      <c r="J112" s="315">
        <v>50</v>
      </c>
      <c r="K112" s="329"/>
    </row>
    <row r="113" s="1" customFormat="1" ht="15" customHeight="1">
      <c r="B113" s="340"/>
      <c r="C113" s="315" t="s">
        <v>54</v>
      </c>
      <c r="D113" s="315"/>
      <c r="E113" s="315"/>
      <c r="F113" s="338" t="s">
        <v>2052</v>
      </c>
      <c r="G113" s="315"/>
      <c r="H113" s="315" t="s">
        <v>2093</v>
      </c>
      <c r="I113" s="315" t="s">
        <v>2054</v>
      </c>
      <c r="J113" s="315">
        <v>20</v>
      </c>
      <c r="K113" s="329"/>
    </row>
    <row r="114" s="1" customFormat="1" ht="15" customHeight="1">
      <c r="B114" s="340"/>
      <c r="C114" s="315" t="s">
        <v>2094</v>
      </c>
      <c r="D114" s="315"/>
      <c r="E114" s="315"/>
      <c r="F114" s="338" t="s">
        <v>2052</v>
      </c>
      <c r="G114" s="315"/>
      <c r="H114" s="315" t="s">
        <v>2095</v>
      </c>
      <c r="I114" s="315" t="s">
        <v>2054</v>
      </c>
      <c r="J114" s="315">
        <v>120</v>
      </c>
      <c r="K114" s="329"/>
    </row>
    <row r="115" s="1" customFormat="1" ht="15" customHeight="1">
      <c r="B115" s="340"/>
      <c r="C115" s="315" t="s">
        <v>39</v>
      </c>
      <c r="D115" s="315"/>
      <c r="E115" s="315"/>
      <c r="F115" s="338" t="s">
        <v>2052</v>
      </c>
      <c r="G115" s="315"/>
      <c r="H115" s="315" t="s">
        <v>2096</v>
      </c>
      <c r="I115" s="315" t="s">
        <v>2087</v>
      </c>
      <c r="J115" s="315"/>
      <c r="K115" s="329"/>
    </row>
    <row r="116" s="1" customFormat="1" ht="15" customHeight="1">
      <c r="B116" s="340"/>
      <c r="C116" s="315" t="s">
        <v>49</v>
      </c>
      <c r="D116" s="315"/>
      <c r="E116" s="315"/>
      <c r="F116" s="338" t="s">
        <v>2052</v>
      </c>
      <c r="G116" s="315"/>
      <c r="H116" s="315" t="s">
        <v>2097</v>
      </c>
      <c r="I116" s="315" t="s">
        <v>2087</v>
      </c>
      <c r="J116" s="315"/>
      <c r="K116" s="329"/>
    </row>
    <row r="117" s="1" customFormat="1" ht="15" customHeight="1">
      <c r="B117" s="340"/>
      <c r="C117" s="315" t="s">
        <v>58</v>
      </c>
      <c r="D117" s="315"/>
      <c r="E117" s="315"/>
      <c r="F117" s="338" t="s">
        <v>2052</v>
      </c>
      <c r="G117" s="315"/>
      <c r="H117" s="315" t="s">
        <v>2098</v>
      </c>
      <c r="I117" s="315" t="s">
        <v>2099</v>
      </c>
      <c r="J117" s="315"/>
      <c r="K117" s="329"/>
    </row>
    <row r="118" s="1" customFormat="1" ht="15" customHeight="1">
      <c r="B118" s="343"/>
      <c r="C118" s="349"/>
      <c r="D118" s="349"/>
      <c r="E118" s="349"/>
      <c r="F118" s="349"/>
      <c r="G118" s="349"/>
      <c r="H118" s="349"/>
      <c r="I118" s="349"/>
      <c r="J118" s="349"/>
      <c r="K118" s="345"/>
    </row>
    <row r="119" s="1" customFormat="1" ht="18.75" customHeight="1">
      <c r="B119" s="350"/>
      <c r="C119" s="351"/>
      <c r="D119" s="351"/>
      <c r="E119" s="351"/>
      <c r="F119" s="352"/>
      <c r="G119" s="351"/>
      <c r="H119" s="351"/>
      <c r="I119" s="351"/>
      <c r="J119" s="351"/>
      <c r="K119" s="350"/>
    </row>
    <row r="120" s="1" customFormat="1" ht="18.75" customHeight="1"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</row>
    <row r="121" s="1" customFormat="1" ht="7.5" customHeight="1">
      <c r="B121" s="353"/>
      <c r="C121" s="354"/>
      <c r="D121" s="354"/>
      <c r="E121" s="354"/>
      <c r="F121" s="354"/>
      <c r="G121" s="354"/>
      <c r="H121" s="354"/>
      <c r="I121" s="354"/>
      <c r="J121" s="354"/>
      <c r="K121" s="355"/>
    </row>
    <row r="122" s="1" customFormat="1" ht="45" customHeight="1">
      <c r="B122" s="356"/>
      <c r="C122" s="306" t="s">
        <v>2100</v>
      </c>
      <c r="D122" s="306"/>
      <c r="E122" s="306"/>
      <c r="F122" s="306"/>
      <c r="G122" s="306"/>
      <c r="H122" s="306"/>
      <c r="I122" s="306"/>
      <c r="J122" s="306"/>
      <c r="K122" s="357"/>
    </row>
    <row r="123" s="1" customFormat="1" ht="17.25" customHeight="1">
      <c r="B123" s="358"/>
      <c r="C123" s="330" t="s">
        <v>2046</v>
      </c>
      <c r="D123" s="330"/>
      <c r="E123" s="330"/>
      <c r="F123" s="330" t="s">
        <v>2047</v>
      </c>
      <c r="G123" s="331"/>
      <c r="H123" s="330" t="s">
        <v>55</v>
      </c>
      <c r="I123" s="330" t="s">
        <v>58</v>
      </c>
      <c r="J123" s="330" t="s">
        <v>2048</v>
      </c>
      <c r="K123" s="359"/>
    </row>
    <row r="124" s="1" customFormat="1" ht="17.25" customHeight="1">
      <c r="B124" s="358"/>
      <c r="C124" s="332" t="s">
        <v>2049</v>
      </c>
      <c r="D124" s="332"/>
      <c r="E124" s="332"/>
      <c r="F124" s="333" t="s">
        <v>2050</v>
      </c>
      <c r="G124" s="334"/>
      <c r="H124" s="332"/>
      <c r="I124" s="332"/>
      <c r="J124" s="332" t="s">
        <v>2051</v>
      </c>
      <c r="K124" s="359"/>
    </row>
    <row r="125" s="1" customFormat="1" ht="5.25" customHeight="1">
      <c r="B125" s="360"/>
      <c r="C125" s="335"/>
      <c r="D125" s="335"/>
      <c r="E125" s="335"/>
      <c r="F125" s="335"/>
      <c r="G125" s="361"/>
      <c r="H125" s="335"/>
      <c r="I125" s="335"/>
      <c r="J125" s="335"/>
      <c r="K125" s="362"/>
    </row>
    <row r="126" s="1" customFormat="1" ht="15" customHeight="1">
      <c r="B126" s="360"/>
      <c r="C126" s="315" t="s">
        <v>2055</v>
      </c>
      <c r="D126" s="337"/>
      <c r="E126" s="337"/>
      <c r="F126" s="338" t="s">
        <v>2052</v>
      </c>
      <c r="G126" s="315"/>
      <c r="H126" s="315" t="s">
        <v>2092</v>
      </c>
      <c r="I126" s="315" t="s">
        <v>2054</v>
      </c>
      <c r="J126" s="315">
        <v>120</v>
      </c>
      <c r="K126" s="363"/>
    </row>
    <row r="127" s="1" customFormat="1" ht="15" customHeight="1">
      <c r="B127" s="360"/>
      <c r="C127" s="315" t="s">
        <v>2101</v>
      </c>
      <c r="D127" s="315"/>
      <c r="E127" s="315"/>
      <c r="F127" s="338" t="s">
        <v>2052</v>
      </c>
      <c r="G127" s="315"/>
      <c r="H127" s="315" t="s">
        <v>2102</v>
      </c>
      <c r="I127" s="315" t="s">
        <v>2054</v>
      </c>
      <c r="J127" s="315" t="s">
        <v>2103</v>
      </c>
      <c r="K127" s="363"/>
    </row>
    <row r="128" s="1" customFormat="1" ht="15" customHeight="1">
      <c r="B128" s="360"/>
      <c r="C128" s="315" t="s">
        <v>83</v>
      </c>
      <c r="D128" s="315"/>
      <c r="E128" s="315"/>
      <c r="F128" s="338" t="s">
        <v>2052</v>
      </c>
      <c r="G128" s="315"/>
      <c r="H128" s="315" t="s">
        <v>2104</v>
      </c>
      <c r="I128" s="315" t="s">
        <v>2054</v>
      </c>
      <c r="J128" s="315" t="s">
        <v>2103</v>
      </c>
      <c r="K128" s="363"/>
    </row>
    <row r="129" s="1" customFormat="1" ht="15" customHeight="1">
      <c r="B129" s="360"/>
      <c r="C129" s="315" t="s">
        <v>2063</v>
      </c>
      <c r="D129" s="315"/>
      <c r="E129" s="315"/>
      <c r="F129" s="338" t="s">
        <v>2058</v>
      </c>
      <c r="G129" s="315"/>
      <c r="H129" s="315" t="s">
        <v>2064</v>
      </c>
      <c r="I129" s="315" t="s">
        <v>2054</v>
      </c>
      <c r="J129" s="315">
        <v>15</v>
      </c>
      <c r="K129" s="363"/>
    </row>
    <row r="130" s="1" customFormat="1" ht="15" customHeight="1">
      <c r="B130" s="360"/>
      <c r="C130" s="341" t="s">
        <v>2065</v>
      </c>
      <c r="D130" s="341"/>
      <c r="E130" s="341"/>
      <c r="F130" s="342" t="s">
        <v>2058</v>
      </c>
      <c r="G130" s="341"/>
      <c r="H130" s="341" t="s">
        <v>2066</v>
      </c>
      <c r="I130" s="341" t="s">
        <v>2054</v>
      </c>
      <c r="J130" s="341">
        <v>15</v>
      </c>
      <c r="K130" s="363"/>
    </row>
    <row r="131" s="1" customFormat="1" ht="15" customHeight="1">
      <c r="B131" s="360"/>
      <c r="C131" s="341" t="s">
        <v>2067</v>
      </c>
      <c r="D131" s="341"/>
      <c r="E131" s="341"/>
      <c r="F131" s="342" t="s">
        <v>2058</v>
      </c>
      <c r="G131" s="341"/>
      <c r="H131" s="341" t="s">
        <v>2068</v>
      </c>
      <c r="I131" s="341" t="s">
        <v>2054</v>
      </c>
      <c r="J131" s="341">
        <v>20</v>
      </c>
      <c r="K131" s="363"/>
    </row>
    <row r="132" s="1" customFormat="1" ht="15" customHeight="1">
      <c r="B132" s="360"/>
      <c r="C132" s="341" t="s">
        <v>2069</v>
      </c>
      <c r="D132" s="341"/>
      <c r="E132" s="341"/>
      <c r="F132" s="342" t="s">
        <v>2058</v>
      </c>
      <c r="G132" s="341"/>
      <c r="H132" s="341" t="s">
        <v>2070</v>
      </c>
      <c r="I132" s="341" t="s">
        <v>2054</v>
      </c>
      <c r="J132" s="341">
        <v>20</v>
      </c>
      <c r="K132" s="363"/>
    </row>
    <row r="133" s="1" customFormat="1" ht="15" customHeight="1">
      <c r="B133" s="360"/>
      <c r="C133" s="315" t="s">
        <v>2057</v>
      </c>
      <c r="D133" s="315"/>
      <c r="E133" s="315"/>
      <c r="F133" s="338" t="s">
        <v>2058</v>
      </c>
      <c r="G133" s="315"/>
      <c r="H133" s="315" t="s">
        <v>2092</v>
      </c>
      <c r="I133" s="315" t="s">
        <v>2054</v>
      </c>
      <c r="J133" s="315">
        <v>50</v>
      </c>
      <c r="K133" s="363"/>
    </row>
    <row r="134" s="1" customFormat="1" ht="15" customHeight="1">
      <c r="B134" s="360"/>
      <c r="C134" s="315" t="s">
        <v>2071</v>
      </c>
      <c r="D134" s="315"/>
      <c r="E134" s="315"/>
      <c r="F134" s="338" t="s">
        <v>2058</v>
      </c>
      <c r="G134" s="315"/>
      <c r="H134" s="315" t="s">
        <v>2092</v>
      </c>
      <c r="I134" s="315" t="s">
        <v>2054</v>
      </c>
      <c r="J134" s="315">
        <v>50</v>
      </c>
      <c r="K134" s="363"/>
    </row>
    <row r="135" s="1" customFormat="1" ht="15" customHeight="1">
      <c r="B135" s="360"/>
      <c r="C135" s="315" t="s">
        <v>2077</v>
      </c>
      <c r="D135" s="315"/>
      <c r="E135" s="315"/>
      <c r="F135" s="338" t="s">
        <v>2058</v>
      </c>
      <c r="G135" s="315"/>
      <c r="H135" s="315" t="s">
        <v>2092</v>
      </c>
      <c r="I135" s="315" t="s">
        <v>2054</v>
      </c>
      <c r="J135" s="315">
        <v>50</v>
      </c>
      <c r="K135" s="363"/>
    </row>
    <row r="136" s="1" customFormat="1" ht="15" customHeight="1">
      <c r="B136" s="360"/>
      <c r="C136" s="315" t="s">
        <v>2079</v>
      </c>
      <c r="D136" s="315"/>
      <c r="E136" s="315"/>
      <c r="F136" s="338" t="s">
        <v>2058</v>
      </c>
      <c r="G136" s="315"/>
      <c r="H136" s="315" t="s">
        <v>2092</v>
      </c>
      <c r="I136" s="315" t="s">
        <v>2054</v>
      </c>
      <c r="J136" s="315">
        <v>50</v>
      </c>
      <c r="K136" s="363"/>
    </row>
    <row r="137" s="1" customFormat="1" ht="15" customHeight="1">
      <c r="B137" s="360"/>
      <c r="C137" s="315" t="s">
        <v>2080</v>
      </c>
      <c r="D137" s="315"/>
      <c r="E137" s="315"/>
      <c r="F137" s="338" t="s">
        <v>2058</v>
      </c>
      <c r="G137" s="315"/>
      <c r="H137" s="315" t="s">
        <v>2105</v>
      </c>
      <c r="I137" s="315" t="s">
        <v>2054</v>
      </c>
      <c r="J137" s="315">
        <v>255</v>
      </c>
      <c r="K137" s="363"/>
    </row>
    <row r="138" s="1" customFormat="1" ht="15" customHeight="1">
      <c r="B138" s="360"/>
      <c r="C138" s="315" t="s">
        <v>2082</v>
      </c>
      <c r="D138" s="315"/>
      <c r="E138" s="315"/>
      <c r="F138" s="338" t="s">
        <v>2052</v>
      </c>
      <c r="G138" s="315"/>
      <c r="H138" s="315" t="s">
        <v>2106</v>
      </c>
      <c r="I138" s="315" t="s">
        <v>2084</v>
      </c>
      <c r="J138" s="315"/>
      <c r="K138" s="363"/>
    </row>
    <row r="139" s="1" customFormat="1" ht="15" customHeight="1">
      <c r="B139" s="360"/>
      <c r="C139" s="315" t="s">
        <v>2085</v>
      </c>
      <c r="D139" s="315"/>
      <c r="E139" s="315"/>
      <c r="F139" s="338" t="s">
        <v>2052</v>
      </c>
      <c r="G139" s="315"/>
      <c r="H139" s="315" t="s">
        <v>2107</v>
      </c>
      <c r="I139" s="315" t="s">
        <v>2087</v>
      </c>
      <c r="J139" s="315"/>
      <c r="K139" s="363"/>
    </row>
    <row r="140" s="1" customFormat="1" ht="15" customHeight="1">
      <c r="B140" s="360"/>
      <c r="C140" s="315" t="s">
        <v>2088</v>
      </c>
      <c r="D140" s="315"/>
      <c r="E140" s="315"/>
      <c r="F140" s="338" t="s">
        <v>2052</v>
      </c>
      <c r="G140" s="315"/>
      <c r="H140" s="315" t="s">
        <v>2088</v>
      </c>
      <c r="I140" s="315" t="s">
        <v>2087</v>
      </c>
      <c r="J140" s="315"/>
      <c r="K140" s="363"/>
    </row>
    <row r="141" s="1" customFormat="1" ht="15" customHeight="1">
      <c r="B141" s="360"/>
      <c r="C141" s="315" t="s">
        <v>39</v>
      </c>
      <c r="D141" s="315"/>
      <c r="E141" s="315"/>
      <c r="F141" s="338" t="s">
        <v>2052</v>
      </c>
      <c r="G141" s="315"/>
      <c r="H141" s="315" t="s">
        <v>2108</v>
      </c>
      <c r="I141" s="315" t="s">
        <v>2087</v>
      </c>
      <c r="J141" s="315"/>
      <c r="K141" s="363"/>
    </row>
    <row r="142" s="1" customFormat="1" ht="15" customHeight="1">
      <c r="B142" s="360"/>
      <c r="C142" s="315" t="s">
        <v>2109</v>
      </c>
      <c r="D142" s="315"/>
      <c r="E142" s="315"/>
      <c r="F142" s="338" t="s">
        <v>2052</v>
      </c>
      <c r="G142" s="315"/>
      <c r="H142" s="315" t="s">
        <v>2110</v>
      </c>
      <c r="I142" s="315" t="s">
        <v>2087</v>
      </c>
      <c r="J142" s="315"/>
      <c r="K142" s="363"/>
    </row>
    <row r="143" s="1" customFormat="1" ht="15" customHeight="1">
      <c r="B143" s="364"/>
      <c r="C143" s="365"/>
      <c r="D143" s="365"/>
      <c r="E143" s="365"/>
      <c r="F143" s="365"/>
      <c r="G143" s="365"/>
      <c r="H143" s="365"/>
      <c r="I143" s="365"/>
      <c r="J143" s="365"/>
      <c r="K143" s="366"/>
    </row>
    <row r="144" s="1" customFormat="1" ht="18.75" customHeight="1">
      <c r="B144" s="351"/>
      <c r="C144" s="351"/>
      <c r="D144" s="351"/>
      <c r="E144" s="351"/>
      <c r="F144" s="352"/>
      <c r="G144" s="351"/>
      <c r="H144" s="351"/>
      <c r="I144" s="351"/>
      <c r="J144" s="351"/>
      <c r="K144" s="351"/>
    </row>
    <row r="145" s="1" customFormat="1" ht="18.75" customHeight="1"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</row>
    <row r="146" s="1" customFormat="1" ht="7.5" customHeight="1">
      <c r="B146" s="324"/>
      <c r="C146" s="325"/>
      <c r="D146" s="325"/>
      <c r="E146" s="325"/>
      <c r="F146" s="325"/>
      <c r="G146" s="325"/>
      <c r="H146" s="325"/>
      <c r="I146" s="325"/>
      <c r="J146" s="325"/>
      <c r="K146" s="326"/>
    </row>
    <row r="147" s="1" customFormat="1" ht="45" customHeight="1">
      <c r="B147" s="327"/>
      <c r="C147" s="328" t="s">
        <v>2111</v>
      </c>
      <c r="D147" s="328"/>
      <c r="E147" s="328"/>
      <c r="F147" s="328"/>
      <c r="G147" s="328"/>
      <c r="H147" s="328"/>
      <c r="I147" s="328"/>
      <c r="J147" s="328"/>
      <c r="K147" s="329"/>
    </row>
    <row r="148" s="1" customFormat="1" ht="17.25" customHeight="1">
      <c r="B148" s="327"/>
      <c r="C148" s="330" t="s">
        <v>2046</v>
      </c>
      <c r="D148" s="330"/>
      <c r="E148" s="330"/>
      <c r="F148" s="330" t="s">
        <v>2047</v>
      </c>
      <c r="G148" s="331"/>
      <c r="H148" s="330" t="s">
        <v>55</v>
      </c>
      <c r="I148" s="330" t="s">
        <v>58</v>
      </c>
      <c r="J148" s="330" t="s">
        <v>2048</v>
      </c>
      <c r="K148" s="329"/>
    </row>
    <row r="149" s="1" customFormat="1" ht="17.25" customHeight="1">
      <c r="B149" s="327"/>
      <c r="C149" s="332" t="s">
        <v>2049</v>
      </c>
      <c r="D149" s="332"/>
      <c r="E149" s="332"/>
      <c r="F149" s="333" t="s">
        <v>2050</v>
      </c>
      <c r="G149" s="334"/>
      <c r="H149" s="332"/>
      <c r="I149" s="332"/>
      <c r="J149" s="332" t="s">
        <v>2051</v>
      </c>
      <c r="K149" s="329"/>
    </row>
    <row r="150" s="1" customFormat="1" ht="5.25" customHeight="1">
      <c r="B150" s="340"/>
      <c r="C150" s="335"/>
      <c r="D150" s="335"/>
      <c r="E150" s="335"/>
      <c r="F150" s="335"/>
      <c r="G150" s="336"/>
      <c r="H150" s="335"/>
      <c r="I150" s="335"/>
      <c r="J150" s="335"/>
      <c r="K150" s="363"/>
    </row>
    <row r="151" s="1" customFormat="1" ht="15" customHeight="1">
      <c r="B151" s="340"/>
      <c r="C151" s="367" t="s">
        <v>2055</v>
      </c>
      <c r="D151" s="315"/>
      <c r="E151" s="315"/>
      <c r="F151" s="368" t="s">
        <v>2052</v>
      </c>
      <c r="G151" s="315"/>
      <c r="H151" s="367" t="s">
        <v>2092</v>
      </c>
      <c r="I151" s="367" t="s">
        <v>2054</v>
      </c>
      <c r="J151" s="367">
        <v>120</v>
      </c>
      <c r="K151" s="363"/>
    </row>
    <row r="152" s="1" customFormat="1" ht="15" customHeight="1">
      <c r="B152" s="340"/>
      <c r="C152" s="367" t="s">
        <v>2101</v>
      </c>
      <c r="D152" s="315"/>
      <c r="E152" s="315"/>
      <c r="F152" s="368" t="s">
        <v>2052</v>
      </c>
      <c r="G152" s="315"/>
      <c r="H152" s="367" t="s">
        <v>2112</v>
      </c>
      <c r="I152" s="367" t="s">
        <v>2054</v>
      </c>
      <c r="J152" s="367" t="s">
        <v>2103</v>
      </c>
      <c r="K152" s="363"/>
    </row>
    <row r="153" s="1" customFormat="1" ht="15" customHeight="1">
      <c r="B153" s="340"/>
      <c r="C153" s="367" t="s">
        <v>83</v>
      </c>
      <c r="D153" s="315"/>
      <c r="E153" s="315"/>
      <c r="F153" s="368" t="s">
        <v>2052</v>
      </c>
      <c r="G153" s="315"/>
      <c r="H153" s="367" t="s">
        <v>2113</v>
      </c>
      <c r="I153" s="367" t="s">
        <v>2054</v>
      </c>
      <c r="J153" s="367" t="s">
        <v>2103</v>
      </c>
      <c r="K153" s="363"/>
    </row>
    <row r="154" s="1" customFormat="1" ht="15" customHeight="1">
      <c r="B154" s="340"/>
      <c r="C154" s="367" t="s">
        <v>2057</v>
      </c>
      <c r="D154" s="315"/>
      <c r="E154" s="315"/>
      <c r="F154" s="368" t="s">
        <v>2058</v>
      </c>
      <c r="G154" s="315"/>
      <c r="H154" s="367" t="s">
        <v>2092</v>
      </c>
      <c r="I154" s="367" t="s">
        <v>2054</v>
      </c>
      <c r="J154" s="367">
        <v>50</v>
      </c>
      <c r="K154" s="363"/>
    </row>
    <row r="155" s="1" customFormat="1" ht="15" customHeight="1">
      <c r="B155" s="340"/>
      <c r="C155" s="367" t="s">
        <v>2060</v>
      </c>
      <c r="D155" s="315"/>
      <c r="E155" s="315"/>
      <c r="F155" s="368" t="s">
        <v>2052</v>
      </c>
      <c r="G155" s="315"/>
      <c r="H155" s="367" t="s">
        <v>2092</v>
      </c>
      <c r="I155" s="367" t="s">
        <v>2062</v>
      </c>
      <c r="J155" s="367"/>
      <c r="K155" s="363"/>
    </row>
    <row r="156" s="1" customFormat="1" ht="15" customHeight="1">
      <c r="B156" s="340"/>
      <c r="C156" s="367" t="s">
        <v>2071</v>
      </c>
      <c r="D156" s="315"/>
      <c r="E156" s="315"/>
      <c r="F156" s="368" t="s">
        <v>2058</v>
      </c>
      <c r="G156" s="315"/>
      <c r="H156" s="367" t="s">
        <v>2092</v>
      </c>
      <c r="I156" s="367" t="s">
        <v>2054</v>
      </c>
      <c r="J156" s="367">
        <v>50</v>
      </c>
      <c r="K156" s="363"/>
    </row>
    <row r="157" s="1" customFormat="1" ht="15" customHeight="1">
      <c r="B157" s="340"/>
      <c r="C157" s="367" t="s">
        <v>2079</v>
      </c>
      <c r="D157" s="315"/>
      <c r="E157" s="315"/>
      <c r="F157" s="368" t="s">
        <v>2058</v>
      </c>
      <c r="G157" s="315"/>
      <c r="H157" s="367" t="s">
        <v>2092</v>
      </c>
      <c r="I157" s="367" t="s">
        <v>2054</v>
      </c>
      <c r="J157" s="367">
        <v>50</v>
      </c>
      <c r="K157" s="363"/>
    </row>
    <row r="158" s="1" customFormat="1" ht="15" customHeight="1">
      <c r="B158" s="340"/>
      <c r="C158" s="367" t="s">
        <v>2077</v>
      </c>
      <c r="D158" s="315"/>
      <c r="E158" s="315"/>
      <c r="F158" s="368" t="s">
        <v>2058</v>
      </c>
      <c r="G158" s="315"/>
      <c r="H158" s="367" t="s">
        <v>2092</v>
      </c>
      <c r="I158" s="367" t="s">
        <v>2054</v>
      </c>
      <c r="J158" s="367">
        <v>50</v>
      </c>
      <c r="K158" s="363"/>
    </row>
    <row r="159" s="1" customFormat="1" ht="15" customHeight="1">
      <c r="B159" s="340"/>
      <c r="C159" s="367" t="s">
        <v>205</v>
      </c>
      <c r="D159" s="315"/>
      <c r="E159" s="315"/>
      <c r="F159" s="368" t="s">
        <v>2052</v>
      </c>
      <c r="G159" s="315"/>
      <c r="H159" s="367" t="s">
        <v>2114</v>
      </c>
      <c r="I159" s="367" t="s">
        <v>2054</v>
      </c>
      <c r="J159" s="367" t="s">
        <v>2115</v>
      </c>
      <c r="K159" s="363"/>
    </row>
    <row r="160" s="1" customFormat="1" ht="15" customHeight="1">
      <c r="B160" s="340"/>
      <c r="C160" s="367" t="s">
        <v>2116</v>
      </c>
      <c r="D160" s="315"/>
      <c r="E160" s="315"/>
      <c r="F160" s="368" t="s">
        <v>2052</v>
      </c>
      <c r="G160" s="315"/>
      <c r="H160" s="367" t="s">
        <v>2117</v>
      </c>
      <c r="I160" s="367" t="s">
        <v>2087</v>
      </c>
      <c r="J160" s="367"/>
      <c r="K160" s="363"/>
    </row>
    <row r="161" s="1" customFormat="1" ht="15" customHeight="1">
      <c r="B161" s="369"/>
      <c r="C161" s="349"/>
      <c r="D161" s="349"/>
      <c r="E161" s="349"/>
      <c r="F161" s="349"/>
      <c r="G161" s="349"/>
      <c r="H161" s="349"/>
      <c r="I161" s="349"/>
      <c r="J161" s="349"/>
      <c r="K161" s="370"/>
    </row>
    <row r="162" s="1" customFormat="1" ht="18.75" customHeight="1">
      <c r="B162" s="351"/>
      <c r="C162" s="361"/>
      <c r="D162" s="361"/>
      <c r="E162" s="361"/>
      <c r="F162" s="371"/>
      <c r="G162" s="361"/>
      <c r="H162" s="361"/>
      <c r="I162" s="361"/>
      <c r="J162" s="361"/>
      <c r="K162" s="351"/>
    </row>
    <row r="163" s="1" customFormat="1" ht="18.75" customHeight="1"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</row>
    <row r="164" s="1" customFormat="1" ht="7.5" customHeight="1">
      <c r="B164" s="302"/>
      <c r="C164" s="303"/>
      <c r="D164" s="303"/>
      <c r="E164" s="303"/>
      <c r="F164" s="303"/>
      <c r="G164" s="303"/>
      <c r="H164" s="303"/>
      <c r="I164" s="303"/>
      <c r="J164" s="303"/>
      <c r="K164" s="304"/>
    </row>
    <row r="165" s="1" customFormat="1" ht="45" customHeight="1">
      <c r="B165" s="305"/>
      <c r="C165" s="306" t="s">
        <v>2118</v>
      </c>
      <c r="D165" s="306"/>
      <c r="E165" s="306"/>
      <c r="F165" s="306"/>
      <c r="G165" s="306"/>
      <c r="H165" s="306"/>
      <c r="I165" s="306"/>
      <c r="J165" s="306"/>
      <c r="K165" s="307"/>
    </row>
    <row r="166" s="1" customFormat="1" ht="17.25" customHeight="1">
      <c r="B166" s="305"/>
      <c r="C166" s="330" t="s">
        <v>2046</v>
      </c>
      <c r="D166" s="330"/>
      <c r="E166" s="330"/>
      <c r="F166" s="330" t="s">
        <v>2047</v>
      </c>
      <c r="G166" s="372"/>
      <c r="H166" s="373" t="s">
        <v>55</v>
      </c>
      <c r="I166" s="373" t="s">
        <v>58</v>
      </c>
      <c r="J166" s="330" t="s">
        <v>2048</v>
      </c>
      <c r="K166" s="307"/>
    </row>
    <row r="167" s="1" customFormat="1" ht="17.25" customHeight="1">
      <c r="B167" s="308"/>
      <c r="C167" s="332" t="s">
        <v>2049</v>
      </c>
      <c r="D167" s="332"/>
      <c r="E167" s="332"/>
      <c r="F167" s="333" t="s">
        <v>2050</v>
      </c>
      <c r="G167" s="374"/>
      <c r="H167" s="375"/>
      <c r="I167" s="375"/>
      <c r="J167" s="332" t="s">
        <v>2051</v>
      </c>
      <c r="K167" s="310"/>
    </row>
    <row r="168" s="1" customFormat="1" ht="5.25" customHeight="1">
      <c r="B168" s="340"/>
      <c r="C168" s="335"/>
      <c r="D168" s="335"/>
      <c r="E168" s="335"/>
      <c r="F168" s="335"/>
      <c r="G168" s="336"/>
      <c r="H168" s="335"/>
      <c r="I168" s="335"/>
      <c r="J168" s="335"/>
      <c r="K168" s="363"/>
    </row>
    <row r="169" s="1" customFormat="1" ht="15" customHeight="1">
      <c r="B169" s="340"/>
      <c r="C169" s="315" t="s">
        <v>2055</v>
      </c>
      <c r="D169" s="315"/>
      <c r="E169" s="315"/>
      <c r="F169" s="338" t="s">
        <v>2052</v>
      </c>
      <c r="G169" s="315"/>
      <c r="H169" s="315" t="s">
        <v>2092</v>
      </c>
      <c r="I169" s="315" t="s">
        <v>2054</v>
      </c>
      <c r="J169" s="315">
        <v>120</v>
      </c>
      <c r="K169" s="363"/>
    </row>
    <row r="170" s="1" customFormat="1" ht="15" customHeight="1">
      <c r="B170" s="340"/>
      <c r="C170" s="315" t="s">
        <v>2101</v>
      </c>
      <c r="D170" s="315"/>
      <c r="E170" s="315"/>
      <c r="F170" s="338" t="s">
        <v>2052</v>
      </c>
      <c r="G170" s="315"/>
      <c r="H170" s="315" t="s">
        <v>2102</v>
      </c>
      <c r="I170" s="315" t="s">
        <v>2054</v>
      </c>
      <c r="J170" s="315" t="s">
        <v>2103</v>
      </c>
      <c r="K170" s="363"/>
    </row>
    <row r="171" s="1" customFormat="1" ht="15" customHeight="1">
      <c r="B171" s="340"/>
      <c r="C171" s="315" t="s">
        <v>83</v>
      </c>
      <c r="D171" s="315"/>
      <c r="E171" s="315"/>
      <c r="F171" s="338" t="s">
        <v>2052</v>
      </c>
      <c r="G171" s="315"/>
      <c r="H171" s="315" t="s">
        <v>2119</v>
      </c>
      <c r="I171" s="315" t="s">
        <v>2054</v>
      </c>
      <c r="J171" s="315" t="s">
        <v>2103</v>
      </c>
      <c r="K171" s="363"/>
    </row>
    <row r="172" s="1" customFormat="1" ht="15" customHeight="1">
      <c r="B172" s="340"/>
      <c r="C172" s="315" t="s">
        <v>2057</v>
      </c>
      <c r="D172" s="315"/>
      <c r="E172" s="315"/>
      <c r="F172" s="338" t="s">
        <v>2058</v>
      </c>
      <c r="G172" s="315"/>
      <c r="H172" s="315" t="s">
        <v>2119</v>
      </c>
      <c r="I172" s="315" t="s">
        <v>2054</v>
      </c>
      <c r="J172" s="315">
        <v>50</v>
      </c>
      <c r="K172" s="363"/>
    </row>
    <row r="173" s="1" customFormat="1" ht="15" customHeight="1">
      <c r="B173" s="340"/>
      <c r="C173" s="315" t="s">
        <v>2060</v>
      </c>
      <c r="D173" s="315"/>
      <c r="E173" s="315"/>
      <c r="F173" s="338" t="s">
        <v>2052</v>
      </c>
      <c r="G173" s="315"/>
      <c r="H173" s="315" t="s">
        <v>2119</v>
      </c>
      <c r="I173" s="315" t="s">
        <v>2062</v>
      </c>
      <c r="J173" s="315"/>
      <c r="K173" s="363"/>
    </row>
    <row r="174" s="1" customFormat="1" ht="15" customHeight="1">
      <c r="B174" s="340"/>
      <c r="C174" s="315" t="s">
        <v>2071</v>
      </c>
      <c r="D174" s="315"/>
      <c r="E174" s="315"/>
      <c r="F174" s="338" t="s">
        <v>2058</v>
      </c>
      <c r="G174" s="315"/>
      <c r="H174" s="315" t="s">
        <v>2119</v>
      </c>
      <c r="I174" s="315" t="s">
        <v>2054</v>
      </c>
      <c r="J174" s="315">
        <v>50</v>
      </c>
      <c r="K174" s="363"/>
    </row>
    <row r="175" s="1" customFormat="1" ht="15" customHeight="1">
      <c r="B175" s="340"/>
      <c r="C175" s="315" t="s">
        <v>2079</v>
      </c>
      <c r="D175" s="315"/>
      <c r="E175" s="315"/>
      <c r="F175" s="338" t="s">
        <v>2058</v>
      </c>
      <c r="G175" s="315"/>
      <c r="H175" s="315" t="s">
        <v>2119</v>
      </c>
      <c r="I175" s="315" t="s">
        <v>2054</v>
      </c>
      <c r="J175" s="315">
        <v>50</v>
      </c>
      <c r="K175" s="363"/>
    </row>
    <row r="176" s="1" customFormat="1" ht="15" customHeight="1">
      <c r="B176" s="340"/>
      <c r="C176" s="315" t="s">
        <v>2077</v>
      </c>
      <c r="D176" s="315"/>
      <c r="E176" s="315"/>
      <c r="F176" s="338" t="s">
        <v>2058</v>
      </c>
      <c r="G176" s="315"/>
      <c r="H176" s="315" t="s">
        <v>2119</v>
      </c>
      <c r="I176" s="315" t="s">
        <v>2054</v>
      </c>
      <c r="J176" s="315">
        <v>50</v>
      </c>
      <c r="K176" s="363"/>
    </row>
    <row r="177" s="1" customFormat="1" ht="15" customHeight="1">
      <c r="B177" s="340"/>
      <c r="C177" s="315" t="s">
        <v>231</v>
      </c>
      <c r="D177" s="315"/>
      <c r="E177" s="315"/>
      <c r="F177" s="338" t="s">
        <v>2052</v>
      </c>
      <c r="G177" s="315"/>
      <c r="H177" s="315" t="s">
        <v>2120</v>
      </c>
      <c r="I177" s="315" t="s">
        <v>2121</v>
      </c>
      <c r="J177" s="315"/>
      <c r="K177" s="363"/>
    </row>
    <row r="178" s="1" customFormat="1" ht="15" customHeight="1">
      <c r="B178" s="340"/>
      <c r="C178" s="315" t="s">
        <v>58</v>
      </c>
      <c r="D178" s="315"/>
      <c r="E178" s="315"/>
      <c r="F178" s="338" t="s">
        <v>2052</v>
      </c>
      <c r="G178" s="315"/>
      <c r="H178" s="315" t="s">
        <v>2122</v>
      </c>
      <c r="I178" s="315" t="s">
        <v>2123</v>
      </c>
      <c r="J178" s="315">
        <v>1</v>
      </c>
      <c r="K178" s="363"/>
    </row>
    <row r="179" s="1" customFormat="1" ht="15" customHeight="1">
      <c r="B179" s="340"/>
      <c r="C179" s="315" t="s">
        <v>54</v>
      </c>
      <c r="D179" s="315"/>
      <c r="E179" s="315"/>
      <c r="F179" s="338" t="s">
        <v>2052</v>
      </c>
      <c r="G179" s="315"/>
      <c r="H179" s="315" t="s">
        <v>2124</v>
      </c>
      <c r="I179" s="315" t="s">
        <v>2054</v>
      </c>
      <c r="J179" s="315">
        <v>20</v>
      </c>
      <c r="K179" s="363"/>
    </row>
    <row r="180" s="1" customFormat="1" ht="15" customHeight="1">
      <c r="B180" s="340"/>
      <c r="C180" s="315" t="s">
        <v>55</v>
      </c>
      <c r="D180" s="315"/>
      <c r="E180" s="315"/>
      <c r="F180" s="338" t="s">
        <v>2052</v>
      </c>
      <c r="G180" s="315"/>
      <c r="H180" s="315" t="s">
        <v>2125</v>
      </c>
      <c r="I180" s="315" t="s">
        <v>2054</v>
      </c>
      <c r="J180" s="315">
        <v>255</v>
      </c>
      <c r="K180" s="363"/>
    </row>
    <row r="181" s="1" customFormat="1" ht="15" customHeight="1">
      <c r="B181" s="340"/>
      <c r="C181" s="315" t="s">
        <v>232</v>
      </c>
      <c r="D181" s="315"/>
      <c r="E181" s="315"/>
      <c r="F181" s="338" t="s">
        <v>2052</v>
      </c>
      <c r="G181" s="315"/>
      <c r="H181" s="315" t="s">
        <v>2016</v>
      </c>
      <c r="I181" s="315" t="s">
        <v>2054</v>
      </c>
      <c r="J181" s="315">
        <v>10</v>
      </c>
      <c r="K181" s="363"/>
    </row>
    <row r="182" s="1" customFormat="1" ht="15" customHeight="1">
      <c r="B182" s="340"/>
      <c r="C182" s="315" t="s">
        <v>233</v>
      </c>
      <c r="D182" s="315"/>
      <c r="E182" s="315"/>
      <c r="F182" s="338" t="s">
        <v>2052</v>
      </c>
      <c r="G182" s="315"/>
      <c r="H182" s="315" t="s">
        <v>2126</v>
      </c>
      <c r="I182" s="315" t="s">
        <v>2087</v>
      </c>
      <c r="J182" s="315"/>
      <c r="K182" s="363"/>
    </row>
    <row r="183" s="1" customFormat="1" ht="15" customHeight="1">
      <c r="B183" s="340"/>
      <c r="C183" s="315" t="s">
        <v>2127</v>
      </c>
      <c r="D183" s="315"/>
      <c r="E183" s="315"/>
      <c r="F183" s="338" t="s">
        <v>2052</v>
      </c>
      <c r="G183" s="315"/>
      <c r="H183" s="315" t="s">
        <v>2128</v>
      </c>
      <c r="I183" s="315" t="s">
        <v>2087</v>
      </c>
      <c r="J183" s="315"/>
      <c r="K183" s="363"/>
    </row>
    <row r="184" s="1" customFormat="1" ht="15" customHeight="1">
      <c r="B184" s="340"/>
      <c r="C184" s="315" t="s">
        <v>2116</v>
      </c>
      <c r="D184" s="315"/>
      <c r="E184" s="315"/>
      <c r="F184" s="338" t="s">
        <v>2052</v>
      </c>
      <c r="G184" s="315"/>
      <c r="H184" s="315" t="s">
        <v>2129</v>
      </c>
      <c r="I184" s="315" t="s">
        <v>2087</v>
      </c>
      <c r="J184" s="315"/>
      <c r="K184" s="363"/>
    </row>
    <row r="185" s="1" customFormat="1" ht="15" customHeight="1">
      <c r="B185" s="340"/>
      <c r="C185" s="315" t="s">
        <v>235</v>
      </c>
      <c r="D185" s="315"/>
      <c r="E185" s="315"/>
      <c r="F185" s="338" t="s">
        <v>2058</v>
      </c>
      <c r="G185" s="315"/>
      <c r="H185" s="315" t="s">
        <v>2130</v>
      </c>
      <c r="I185" s="315" t="s">
        <v>2054</v>
      </c>
      <c r="J185" s="315">
        <v>50</v>
      </c>
      <c r="K185" s="363"/>
    </row>
    <row r="186" s="1" customFormat="1" ht="15" customHeight="1">
      <c r="B186" s="340"/>
      <c r="C186" s="315" t="s">
        <v>2131</v>
      </c>
      <c r="D186" s="315"/>
      <c r="E186" s="315"/>
      <c r="F186" s="338" t="s">
        <v>2058</v>
      </c>
      <c r="G186" s="315"/>
      <c r="H186" s="315" t="s">
        <v>2132</v>
      </c>
      <c r="I186" s="315" t="s">
        <v>2133</v>
      </c>
      <c r="J186" s="315"/>
      <c r="K186" s="363"/>
    </row>
    <row r="187" s="1" customFormat="1" ht="15" customHeight="1">
      <c r="B187" s="340"/>
      <c r="C187" s="315" t="s">
        <v>2134</v>
      </c>
      <c r="D187" s="315"/>
      <c r="E187" s="315"/>
      <c r="F187" s="338" t="s">
        <v>2058</v>
      </c>
      <c r="G187" s="315"/>
      <c r="H187" s="315" t="s">
        <v>2135</v>
      </c>
      <c r="I187" s="315" t="s">
        <v>2133</v>
      </c>
      <c r="J187" s="315"/>
      <c r="K187" s="363"/>
    </row>
    <row r="188" s="1" customFormat="1" ht="15" customHeight="1">
      <c r="B188" s="340"/>
      <c r="C188" s="315" t="s">
        <v>2136</v>
      </c>
      <c r="D188" s="315"/>
      <c r="E188" s="315"/>
      <c r="F188" s="338" t="s">
        <v>2058</v>
      </c>
      <c r="G188" s="315"/>
      <c r="H188" s="315" t="s">
        <v>2137</v>
      </c>
      <c r="I188" s="315" t="s">
        <v>2133</v>
      </c>
      <c r="J188" s="315"/>
      <c r="K188" s="363"/>
    </row>
    <row r="189" s="1" customFormat="1" ht="15" customHeight="1">
      <c r="B189" s="340"/>
      <c r="C189" s="376" t="s">
        <v>2138</v>
      </c>
      <c r="D189" s="315"/>
      <c r="E189" s="315"/>
      <c r="F189" s="338" t="s">
        <v>2058</v>
      </c>
      <c r="G189" s="315"/>
      <c r="H189" s="315" t="s">
        <v>2139</v>
      </c>
      <c r="I189" s="315" t="s">
        <v>2140</v>
      </c>
      <c r="J189" s="377" t="s">
        <v>2141</v>
      </c>
      <c r="K189" s="363"/>
    </row>
    <row r="190" s="17" customFormat="1" ht="15" customHeight="1">
      <c r="B190" s="378"/>
      <c r="C190" s="379" t="s">
        <v>2142</v>
      </c>
      <c r="D190" s="380"/>
      <c r="E190" s="380"/>
      <c r="F190" s="381" t="s">
        <v>2058</v>
      </c>
      <c r="G190" s="380"/>
      <c r="H190" s="380" t="s">
        <v>2143</v>
      </c>
      <c r="I190" s="380" t="s">
        <v>2140</v>
      </c>
      <c r="J190" s="382" t="s">
        <v>2141</v>
      </c>
      <c r="K190" s="383"/>
    </row>
    <row r="191" s="1" customFormat="1" ht="15" customHeight="1">
      <c r="B191" s="340"/>
      <c r="C191" s="376" t="s">
        <v>43</v>
      </c>
      <c r="D191" s="315"/>
      <c r="E191" s="315"/>
      <c r="F191" s="338" t="s">
        <v>2052</v>
      </c>
      <c r="G191" s="315"/>
      <c r="H191" s="312" t="s">
        <v>2144</v>
      </c>
      <c r="I191" s="315" t="s">
        <v>2145</v>
      </c>
      <c r="J191" s="315"/>
      <c r="K191" s="363"/>
    </row>
    <row r="192" s="1" customFormat="1" ht="15" customHeight="1">
      <c r="B192" s="340"/>
      <c r="C192" s="376" t="s">
        <v>2146</v>
      </c>
      <c r="D192" s="315"/>
      <c r="E192" s="315"/>
      <c r="F192" s="338" t="s">
        <v>2052</v>
      </c>
      <c r="G192" s="315"/>
      <c r="H192" s="315" t="s">
        <v>2147</v>
      </c>
      <c r="I192" s="315" t="s">
        <v>2087</v>
      </c>
      <c r="J192" s="315"/>
      <c r="K192" s="363"/>
    </row>
    <row r="193" s="1" customFormat="1" ht="15" customHeight="1">
      <c r="B193" s="340"/>
      <c r="C193" s="376" t="s">
        <v>2148</v>
      </c>
      <c r="D193" s="315"/>
      <c r="E193" s="315"/>
      <c r="F193" s="338" t="s">
        <v>2052</v>
      </c>
      <c r="G193" s="315"/>
      <c r="H193" s="315" t="s">
        <v>2149</v>
      </c>
      <c r="I193" s="315" t="s">
        <v>2087</v>
      </c>
      <c r="J193" s="315"/>
      <c r="K193" s="363"/>
    </row>
    <row r="194" s="1" customFormat="1" ht="15" customHeight="1">
      <c r="B194" s="340"/>
      <c r="C194" s="376" t="s">
        <v>2150</v>
      </c>
      <c r="D194" s="315"/>
      <c r="E194" s="315"/>
      <c r="F194" s="338" t="s">
        <v>2058</v>
      </c>
      <c r="G194" s="315"/>
      <c r="H194" s="315" t="s">
        <v>2151</v>
      </c>
      <c r="I194" s="315" t="s">
        <v>2087</v>
      </c>
      <c r="J194" s="315"/>
      <c r="K194" s="363"/>
    </row>
    <row r="195" s="1" customFormat="1" ht="15" customHeight="1">
      <c r="B195" s="369"/>
      <c r="C195" s="384"/>
      <c r="D195" s="349"/>
      <c r="E195" s="349"/>
      <c r="F195" s="349"/>
      <c r="G195" s="349"/>
      <c r="H195" s="349"/>
      <c r="I195" s="349"/>
      <c r="J195" s="349"/>
      <c r="K195" s="370"/>
    </row>
    <row r="196" s="1" customFormat="1" ht="18.75" customHeight="1">
      <c r="B196" s="351"/>
      <c r="C196" s="361"/>
      <c r="D196" s="361"/>
      <c r="E196" s="361"/>
      <c r="F196" s="371"/>
      <c r="G196" s="361"/>
      <c r="H196" s="361"/>
      <c r="I196" s="361"/>
      <c r="J196" s="361"/>
      <c r="K196" s="351"/>
    </row>
    <row r="197" s="1" customFormat="1" ht="18.75" customHeight="1">
      <c r="B197" s="351"/>
      <c r="C197" s="361"/>
      <c r="D197" s="361"/>
      <c r="E197" s="361"/>
      <c r="F197" s="371"/>
      <c r="G197" s="361"/>
      <c r="H197" s="361"/>
      <c r="I197" s="361"/>
      <c r="J197" s="361"/>
      <c r="K197" s="351"/>
    </row>
    <row r="198" s="1" customFormat="1" ht="18.75" customHeight="1">
      <c r="B198" s="323"/>
      <c r="C198" s="323"/>
      <c r="D198" s="323"/>
      <c r="E198" s="323"/>
      <c r="F198" s="323"/>
      <c r="G198" s="323"/>
      <c r="H198" s="323"/>
      <c r="I198" s="323"/>
      <c r="J198" s="323"/>
      <c r="K198" s="323"/>
    </row>
    <row r="199" s="1" customFormat="1" ht="13.5">
      <c r="B199" s="302"/>
      <c r="C199" s="303"/>
      <c r="D199" s="303"/>
      <c r="E199" s="303"/>
      <c r="F199" s="303"/>
      <c r="G199" s="303"/>
      <c r="H199" s="303"/>
      <c r="I199" s="303"/>
      <c r="J199" s="303"/>
      <c r="K199" s="304"/>
    </row>
    <row r="200" s="1" customFormat="1" ht="21">
      <c r="B200" s="305"/>
      <c r="C200" s="306" t="s">
        <v>2152</v>
      </c>
      <c r="D200" s="306"/>
      <c r="E200" s="306"/>
      <c r="F200" s="306"/>
      <c r="G200" s="306"/>
      <c r="H200" s="306"/>
      <c r="I200" s="306"/>
      <c r="J200" s="306"/>
      <c r="K200" s="307"/>
    </row>
    <row r="201" s="1" customFormat="1" ht="25.5" customHeight="1">
      <c r="B201" s="305"/>
      <c r="C201" s="385" t="s">
        <v>2153</v>
      </c>
      <c r="D201" s="385"/>
      <c r="E201" s="385"/>
      <c r="F201" s="385" t="s">
        <v>2154</v>
      </c>
      <c r="G201" s="386"/>
      <c r="H201" s="385" t="s">
        <v>2155</v>
      </c>
      <c r="I201" s="385"/>
      <c r="J201" s="385"/>
      <c r="K201" s="307"/>
    </row>
    <row r="202" s="1" customFormat="1" ht="5.25" customHeight="1">
      <c r="B202" s="340"/>
      <c r="C202" s="335"/>
      <c r="D202" s="335"/>
      <c r="E202" s="335"/>
      <c r="F202" s="335"/>
      <c r="G202" s="361"/>
      <c r="H202" s="335"/>
      <c r="I202" s="335"/>
      <c r="J202" s="335"/>
      <c r="K202" s="363"/>
    </row>
    <row r="203" s="1" customFormat="1" ht="15" customHeight="1">
      <c r="B203" s="340"/>
      <c r="C203" s="315" t="s">
        <v>2145</v>
      </c>
      <c r="D203" s="315"/>
      <c r="E203" s="315"/>
      <c r="F203" s="338" t="s">
        <v>44</v>
      </c>
      <c r="G203" s="315"/>
      <c r="H203" s="315" t="s">
        <v>2156</v>
      </c>
      <c r="I203" s="315"/>
      <c r="J203" s="315"/>
      <c r="K203" s="363"/>
    </row>
    <row r="204" s="1" customFormat="1" ht="15" customHeight="1">
      <c r="B204" s="340"/>
      <c r="C204" s="315"/>
      <c r="D204" s="315"/>
      <c r="E204" s="315"/>
      <c r="F204" s="338" t="s">
        <v>45</v>
      </c>
      <c r="G204" s="315"/>
      <c r="H204" s="315" t="s">
        <v>2157</v>
      </c>
      <c r="I204" s="315"/>
      <c r="J204" s="315"/>
      <c r="K204" s="363"/>
    </row>
    <row r="205" s="1" customFormat="1" ht="15" customHeight="1">
      <c r="B205" s="340"/>
      <c r="C205" s="315"/>
      <c r="D205" s="315"/>
      <c r="E205" s="315"/>
      <c r="F205" s="338" t="s">
        <v>48</v>
      </c>
      <c r="G205" s="315"/>
      <c r="H205" s="315" t="s">
        <v>2158</v>
      </c>
      <c r="I205" s="315"/>
      <c r="J205" s="315"/>
      <c r="K205" s="363"/>
    </row>
    <row r="206" s="1" customFormat="1" ht="15" customHeight="1">
      <c r="B206" s="340"/>
      <c r="C206" s="315"/>
      <c r="D206" s="315"/>
      <c r="E206" s="315"/>
      <c r="F206" s="338" t="s">
        <v>46</v>
      </c>
      <c r="G206" s="315"/>
      <c r="H206" s="315" t="s">
        <v>2159</v>
      </c>
      <c r="I206" s="315"/>
      <c r="J206" s="315"/>
      <c r="K206" s="363"/>
    </row>
    <row r="207" s="1" customFormat="1" ht="15" customHeight="1">
      <c r="B207" s="340"/>
      <c r="C207" s="315"/>
      <c r="D207" s="315"/>
      <c r="E207" s="315"/>
      <c r="F207" s="338" t="s">
        <v>47</v>
      </c>
      <c r="G207" s="315"/>
      <c r="H207" s="315" t="s">
        <v>2160</v>
      </c>
      <c r="I207" s="315"/>
      <c r="J207" s="315"/>
      <c r="K207" s="363"/>
    </row>
    <row r="208" s="1" customFormat="1" ht="15" customHeight="1">
      <c r="B208" s="340"/>
      <c r="C208" s="315"/>
      <c r="D208" s="315"/>
      <c r="E208" s="315"/>
      <c r="F208" s="338"/>
      <c r="G208" s="315"/>
      <c r="H208" s="315"/>
      <c r="I208" s="315"/>
      <c r="J208" s="315"/>
      <c r="K208" s="363"/>
    </row>
    <row r="209" s="1" customFormat="1" ht="15" customHeight="1">
      <c r="B209" s="340"/>
      <c r="C209" s="315" t="s">
        <v>2099</v>
      </c>
      <c r="D209" s="315"/>
      <c r="E209" s="315"/>
      <c r="F209" s="338" t="s">
        <v>79</v>
      </c>
      <c r="G209" s="315"/>
      <c r="H209" s="315" t="s">
        <v>2161</v>
      </c>
      <c r="I209" s="315"/>
      <c r="J209" s="315"/>
      <c r="K209" s="363"/>
    </row>
    <row r="210" s="1" customFormat="1" ht="15" customHeight="1">
      <c r="B210" s="340"/>
      <c r="C210" s="315"/>
      <c r="D210" s="315"/>
      <c r="E210" s="315"/>
      <c r="F210" s="338" t="s">
        <v>1995</v>
      </c>
      <c r="G210" s="315"/>
      <c r="H210" s="315" t="s">
        <v>1996</v>
      </c>
      <c r="I210" s="315"/>
      <c r="J210" s="315"/>
      <c r="K210" s="363"/>
    </row>
    <row r="211" s="1" customFormat="1" ht="15" customHeight="1">
      <c r="B211" s="340"/>
      <c r="C211" s="315"/>
      <c r="D211" s="315"/>
      <c r="E211" s="315"/>
      <c r="F211" s="338" t="s">
        <v>1993</v>
      </c>
      <c r="G211" s="315"/>
      <c r="H211" s="315" t="s">
        <v>2162</v>
      </c>
      <c r="I211" s="315"/>
      <c r="J211" s="315"/>
      <c r="K211" s="363"/>
    </row>
    <row r="212" s="1" customFormat="1" ht="15" customHeight="1">
      <c r="B212" s="387"/>
      <c r="C212" s="315"/>
      <c r="D212" s="315"/>
      <c r="E212" s="315"/>
      <c r="F212" s="338" t="s">
        <v>1997</v>
      </c>
      <c r="G212" s="376"/>
      <c r="H212" s="367" t="s">
        <v>1998</v>
      </c>
      <c r="I212" s="367"/>
      <c r="J212" s="367"/>
      <c r="K212" s="388"/>
    </row>
    <row r="213" s="1" customFormat="1" ht="15" customHeight="1">
      <c r="B213" s="387"/>
      <c r="C213" s="315"/>
      <c r="D213" s="315"/>
      <c r="E213" s="315"/>
      <c r="F213" s="338" t="s">
        <v>1999</v>
      </c>
      <c r="G213" s="376"/>
      <c r="H213" s="367" t="s">
        <v>2163</v>
      </c>
      <c r="I213" s="367"/>
      <c r="J213" s="367"/>
      <c r="K213" s="388"/>
    </row>
    <row r="214" s="1" customFormat="1" ht="15" customHeight="1">
      <c r="B214" s="387"/>
      <c r="C214" s="315"/>
      <c r="D214" s="315"/>
      <c r="E214" s="315"/>
      <c r="F214" s="338"/>
      <c r="G214" s="376"/>
      <c r="H214" s="367"/>
      <c r="I214" s="367"/>
      <c r="J214" s="367"/>
      <c r="K214" s="388"/>
    </row>
    <row r="215" s="1" customFormat="1" ht="15" customHeight="1">
      <c r="B215" s="387"/>
      <c r="C215" s="315" t="s">
        <v>2123</v>
      </c>
      <c r="D215" s="315"/>
      <c r="E215" s="315"/>
      <c r="F215" s="338">
        <v>1</v>
      </c>
      <c r="G215" s="376"/>
      <c r="H215" s="367" t="s">
        <v>2164</v>
      </c>
      <c r="I215" s="367"/>
      <c r="J215" s="367"/>
      <c r="K215" s="388"/>
    </row>
    <row r="216" s="1" customFormat="1" ht="15" customHeight="1">
      <c r="B216" s="387"/>
      <c r="C216" s="315"/>
      <c r="D216" s="315"/>
      <c r="E216" s="315"/>
      <c r="F216" s="338">
        <v>2</v>
      </c>
      <c r="G216" s="376"/>
      <c r="H216" s="367" t="s">
        <v>2165</v>
      </c>
      <c r="I216" s="367"/>
      <c r="J216" s="367"/>
      <c r="K216" s="388"/>
    </row>
    <row r="217" s="1" customFormat="1" ht="15" customHeight="1">
      <c r="B217" s="387"/>
      <c r="C217" s="315"/>
      <c r="D217" s="315"/>
      <c r="E217" s="315"/>
      <c r="F217" s="338">
        <v>3</v>
      </c>
      <c r="G217" s="376"/>
      <c r="H217" s="367" t="s">
        <v>2166</v>
      </c>
      <c r="I217" s="367"/>
      <c r="J217" s="367"/>
      <c r="K217" s="388"/>
    </row>
    <row r="218" s="1" customFormat="1" ht="15" customHeight="1">
      <c r="B218" s="387"/>
      <c r="C218" s="315"/>
      <c r="D218" s="315"/>
      <c r="E218" s="315"/>
      <c r="F218" s="338">
        <v>4</v>
      </c>
      <c r="G218" s="376"/>
      <c r="H218" s="367" t="s">
        <v>2167</v>
      </c>
      <c r="I218" s="367"/>
      <c r="J218" s="367"/>
      <c r="K218" s="388"/>
    </row>
    <row r="219" s="1" customFormat="1" ht="12.75" customHeight="1">
      <c r="B219" s="389"/>
      <c r="C219" s="390"/>
      <c r="D219" s="390"/>
      <c r="E219" s="390"/>
      <c r="F219" s="390"/>
      <c r="G219" s="390"/>
      <c r="H219" s="390"/>
      <c r="I219" s="390"/>
      <c r="J219" s="390"/>
      <c r="K219" s="39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  <c r="AZ2" s="140" t="s">
        <v>106</v>
      </c>
      <c r="BA2" s="140" t="s">
        <v>107</v>
      </c>
      <c r="BB2" s="140" t="s">
        <v>108</v>
      </c>
      <c r="BC2" s="140" t="s">
        <v>109</v>
      </c>
      <c r="BD2" s="140" t="s">
        <v>88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77</v>
      </c>
      <c r="AZ3" s="140" t="s">
        <v>110</v>
      </c>
      <c r="BA3" s="140" t="s">
        <v>111</v>
      </c>
      <c r="BB3" s="140" t="s">
        <v>108</v>
      </c>
      <c r="BC3" s="140" t="s">
        <v>112</v>
      </c>
      <c r="BD3" s="140" t="s">
        <v>88</v>
      </c>
    </row>
    <row r="4" s="1" customFormat="1" ht="24.96" customHeight="1">
      <c r="B4" s="22"/>
      <c r="D4" s="143" t="s">
        <v>113</v>
      </c>
      <c r="L4" s="22"/>
      <c r="M4" s="144" t="s">
        <v>10</v>
      </c>
      <c r="AT4" s="19" t="s">
        <v>4</v>
      </c>
      <c r="AZ4" s="140" t="s">
        <v>114</v>
      </c>
      <c r="BA4" s="140" t="s">
        <v>115</v>
      </c>
      <c r="BB4" s="140" t="s">
        <v>108</v>
      </c>
      <c r="BC4" s="140" t="s">
        <v>116</v>
      </c>
      <c r="BD4" s="140" t="s">
        <v>88</v>
      </c>
    </row>
    <row r="5" s="1" customFormat="1" ht="6.96" customHeight="1">
      <c r="B5" s="22"/>
      <c r="L5" s="22"/>
      <c r="AZ5" s="140" t="s">
        <v>117</v>
      </c>
      <c r="BA5" s="140" t="s">
        <v>118</v>
      </c>
      <c r="BB5" s="140" t="s">
        <v>108</v>
      </c>
      <c r="BC5" s="140" t="s">
        <v>119</v>
      </c>
      <c r="BD5" s="140" t="s">
        <v>88</v>
      </c>
    </row>
    <row r="6" s="1" customFormat="1" ht="12" customHeight="1">
      <c r="B6" s="22"/>
      <c r="D6" s="145" t="s">
        <v>16</v>
      </c>
      <c r="L6" s="22"/>
      <c r="AZ6" s="140" t="s">
        <v>120</v>
      </c>
      <c r="BA6" s="140" t="s">
        <v>121</v>
      </c>
      <c r="BB6" s="140" t="s">
        <v>108</v>
      </c>
      <c r="BC6" s="140" t="s">
        <v>122</v>
      </c>
      <c r="BD6" s="140" t="s">
        <v>88</v>
      </c>
    </row>
    <row r="7" s="1" customFormat="1" ht="16.5" customHeight="1">
      <c r="B7" s="22"/>
      <c r="E7" s="146" t="str">
        <f>'Rekapitulace stavby'!K6</f>
        <v>Oprava bytu Seifertova č.p. 105, Bílina - bytová jednotka</v>
      </c>
      <c r="F7" s="145"/>
      <c r="G7" s="145"/>
      <c r="H7" s="145"/>
      <c r="L7" s="22"/>
      <c r="AZ7" s="140" t="s">
        <v>123</v>
      </c>
      <c r="BA7" s="140" t="s">
        <v>124</v>
      </c>
      <c r="BB7" s="140" t="s">
        <v>108</v>
      </c>
      <c r="BC7" s="140" t="s">
        <v>122</v>
      </c>
      <c r="BD7" s="140" t="s">
        <v>88</v>
      </c>
    </row>
    <row r="8" s="1" customFormat="1" ht="12" customHeight="1">
      <c r="B8" s="22"/>
      <c r="D8" s="145" t="s">
        <v>125</v>
      </c>
      <c r="L8" s="22"/>
      <c r="AZ8" s="140" t="s">
        <v>126</v>
      </c>
      <c r="BA8" s="140" t="s">
        <v>127</v>
      </c>
      <c r="BB8" s="140" t="s">
        <v>108</v>
      </c>
      <c r="BC8" s="140" t="s">
        <v>109</v>
      </c>
      <c r="BD8" s="140" t="s">
        <v>88</v>
      </c>
    </row>
    <row r="9" s="2" customFormat="1" ht="16.5" customHeight="1">
      <c r="A9" s="40"/>
      <c r="B9" s="46"/>
      <c r="C9" s="40"/>
      <c r="D9" s="40"/>
      <c r="E9" s="146" t="s">
        <v>128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40" t="s">
        <v>129</v>
      </c>
      <c r="BA9" s="140" t="s">
        <v>130</v>
      </c>
      <c r="BB9" s="140" t="s">
        <v>108</v>
      </c>
      <c r="BC9" s="140" t="s">
        <v>131</v>
      </c>
      <c r="BD9" s="140" t="s">
        <v>88</v>
      </c>
    </row>
    <row r="10" s="2" customFormat="1" ht="12" customHeight="1">
      <c r="A10" s="40"/>
      <c r="B10" s="46"/>
      <c r="C10" s="40"/>
      <c r="D10" s="145" t="s">
        <v>132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40" t="s">
        <v>133</v>
      </c>
      <c r="BA10" s="140" t="s">
        <v>134</v>
      </c>
      <c r="BB10" s="140" t="s">
        <v>135</v>
      </c>
      <c r="BC10" s="140" t="s">
        <v>136</v>
      </c>
      <c r="BD10" s="140" t="s">
        <v>88</v>
      </c>
    </row>
    <row r="11" s="2" customFormat="1" ht="16.5" customHeight="1">
      <c r="A11" s="40"/>
      <c r="B11" s="46"/>
      <c r="C11" s="40"/>
      <c r="D11" s="40"/>
      <c r="E11" s="148" t="s">
        <v>137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40" t="s">
        <v>138</v>
      </c>
      <c r="BA11" s="140" t="s">
        <v>139</v>
      </c>
      <c r="BB11" s="140" t="s">
        <v>108</v>
      </c>
      <c r="BC11" s="140" t="s">
        <v>140</v>
      </c>
      <c r="BD11" s="140" t="s">
        <v>88</v>
      </c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40" t="s">
        <v>141</v>
      </c>
      <c r="BA12" s="140" t="s">
        <v>142</v>
      </c>
      <c r="BB12" s="140" t="s">
        <v>108</v>
      </c>
      <c r="BC12" s="140" t="s">
        <v>143</v>
      </c>
      <c r="BD12" s="140" t="s">
        <v>88</v>
      </c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40" t="s">
        <v>144</v>
      </c>
      <c r="BA13" s="140" t="s">
        <v>145</v>
      </c>
      <c r="BB13" s="140" t="s">
        <v>108</v>
      </c>
      <c r="BC13" s="140" t="s">
        <v>146</v>
      </c>
      <c r="BD13" s="140" t="s">
        <v>88</v>
      </c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27. 10. 2025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40" t="s">
        <v>147</v>
      </c>
      <c r="BA14" s="140" t="s">
        <v>148</v>
      </c>
      <c r="BB14" s="140" t="s">
        <v>108</v>
      </c>
      <c r="BC14" s="140" t="s">
        <v>149</v>
      </c>
      <c r="BD14" s="140" t="s">
        <v>88</v>
      </c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40" t="s">
        <v>150</v>
      </c>
      <c r="BA15" s="140" t="s">
        <v>151</v>
      </c>
      <c r="BB15" s="140" t="s">
        <v>108</v>
      </c>
      <c r="BC15" s="140" t="s">
        <v>149</v>
      </c>
      <c r="BD15" s="140" t="s">
        <v>88</v>
      </c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27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140" t="s">
        <v>152</v>
      </c>
      <c r="BA16" s="140" t="s">
        <v>153</v>
      </c>
      <c r="BB16" s="140" t="s">
        <v>108</v>
      </c>
      <c r="BC16" s="140" t="s">
        <v>154</v>
      </c>
      <c r="BD16" s="140" t="s">
        <v>88</v>
      </c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30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Z17" s="140" t="s">
        <v>155</v>
      </c>
      <c r="BA17" s="140" t="s">
        <v>156</v>
      </c>
      <c r="BB17" s="140" t="s">
        <v>108</v>
      </c>
      <c r="BC17" s="140" t="s">
        <v>157</v>
      </c>
      <c r="BD17" s="140" t="s">
        <v>88</v>
      </c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Z18" s="140" t="s">
        <v>158</v>
      </c>
      <c r="BA18" s="140" t="s">
        <v>159</v>
      </c>
      <c r="BB18" s="140" t="s">
        <v>108</v>
      </c>
      <c r="BC18" s="140" t="s">
        <v>157</v>
      </c>
      <c r="BD18" s="140" t="s">
        <v>88</v>
      </c>
    </row>
    <row r="19" s="2" customFormat="1" ht="12" customHeight="1">
      <c r="A19" s="40"/>
      <c r="B19" s="46"/>
      <c r="C19" s="40"/>
      <c r="D19" s="145" t="s">
        <v>31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Z19" s="140" t="s">
        <v>160</v>
      </c>
      <c r="BA19" s="140" t="s">
        <v>161</v>
      </c>
      <c r="BB19" s="140" t="s">
        <v>108</v>
      </c>
      <c r="BC19" s="140" t="s">
        <v>162</v>
      </c>
      <c r="BD19" s="140" t="s">
        <v>88</v>
      </c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Z20" s="140" t="s">
        <v>163</v>
      </c>
      <c r="BA20" s="140" t="s">
        <v>164</v>
      </c>
      <c r="BB20" s="140" t="s">
        <v>108</v>
      </c>
      <c r="BC20" s="140" t="s">
        <v>165</v>
      </c>
      <c r="BD20" s="140" t="s">
        <v>88</v>
      </c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Z21" s="140" t="s">
        <v>166</v>
      </c>
      <c r="BA21" s="140" t="s">
        <v>167</v>
      </c>
      <c r="BB21" s="140" t="s">
        <v>108</v>
      </c>
      <c r="BC21" s="140" t="s">
        <v>73</v>
      </c>
      <c r="BD21" s="140" t="s">
        <v>88</v>
      </c>
    </row>
    <row r="22" s="2" customFormat="1" ht="12" customHeight="1">
      <c r="A22" s="40"/>
      <c r="B22" s="46"/>
      <c r="C22" s="40"/>
      <c r="D22" s="145" t="s">
        <v>33</v>
      </c>
      <c r="E22" s="40"/>
      <c r="F22" s="40"/>
      <c r="G22" s="40"/>
      <c r="H22" s="40"/>
      <c r="I22" s="145" t="s">
        <v>26</v>
      </c>
      <c r="J22" s="135" t="str">
        <f>IF('Rekapitulace stavby'!AN16="","",'Rekapitulace stavby'!AN16)</f>
        <v/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Z22" s="140" t="s">
        <v>168</v>
      </c>
      <c r="BA22" s="140" t="s">
        <v>169</v>
      </c>
      <c r="BB22" s="140" t="s">
        <v>108</v>
      </c>
      <c r="BC22" s="140" t="s">
        <v>170</v>
      </c>
      <c r="BD22" s="140" t="s">
        <v>88</v>
      </c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5" t="s">
        <v>29</v>
      </c>
      <c r="J23" s="135" t="str">
        <f>IF('Rekapitulace stavby'!AN17="","",'Rekapitulace stavby'!AN17)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Z23" s="140" t="s">
        <v>171</v>
      </c>
      <c r="BA23" s="140" t="s">
        <v>172</v>
      </c>
      <c r="BB23" s="140" t="s">
        <v>135</v>
      </c>
      <c r="BC23" s="140" t="s">
        <v>136</v>
      </c>
      <c r="BD23" s="140" t="s">
        <v>88</v>
      </c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Z24" s="140" t="s">
        <v>173</v>
      </c>
      <c r="BA24" s="140" t="s">
        <v>174</v>
      </c>
      <c r="BB24" s="140" t="s">
        <v>135</v>
      </c>
      <c r="BC24" s="140" t="s">
        <v>175</v>
      </c>
      <c r="BD24" s="140" t="s">
        <v>88</v>
      </c>
    </row>
    <row r="25" s="2" customFormat="1" ht="12" customHeight="1">
      <c r="A25" s="40"/>
      <c r="B25" s="46"/>
      <c r="C25" s="40"/>
      <c r="D25" s="145" t="s">
        <v>36</v>
      </c>
      <c r="E25" s="40"/>
      <c r="F25" s="40"/>
      <c r="G25" s="40"/>
      <c r="H25" s="40"/>
      <c r="I25" s="145" t="s">
        <v>26</v>
      </c>
      <c r="J25" s="135" t="str">
        <f>IF('Rekapitulace stavby'!AN19="","",'Rekapitulace stavby'!AN19)</f>
        <v/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Z25" s="140" t="s">
        <v>176</v>
      </c>
      <c r="BA25" s="140" t="s">
        <v>177</v>
      </c>
      <c r="BB25" s="140" t="s">
        <v>135</v>
      </c>
      <c r="BC25" s="140" t="s">
        <v>178</v>
      </c>
      <c r="BD25" s="140" t="s">
        <v>88</v>
      </c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5" t="s">
        <v>29</v>
      </c>
      <c r="J26" s="135" t="str">
        <f>IF('Rekapitulace stavby'!AN20="","",'Rekapitulace stavby'!AN20)</f>
        <v/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Z26" s="140" t="s">
        <v>179</v>
      </c>
      <c r="BA26" s="140" t="s">
        <v>180</v>
      </c>
      <c r="BB26" s="140" t="s">
        <v>135</v>
      </c>
      <c r="BC26" s="140" t="s">
        <v>181</v>
      </c>
      <c r="BD26" s="140" t="s">
        <v>88</v>
      </c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Z27" s="140" t="s">
        <v>182</v>
      </c>
      <c r="BA27" s="140" t="s">
        <v>183</v>
      </c>
      <c r="BB27" s="140" t="s">
        <v>135</v>
      </c>
      <c r="BC27" s="140" t="s">
        <v>170</v>
      </c>
      <c r="BD27" s="140" t="s">
        <v>88</v>
      </c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Z28" s="140" t="s">
        <v>184</v>
      </c>
      <c r="BA28" s="140" t="s">
        <v>185</v>
      </c>
      <c r="BB28" s="140" t="s">
        <v>135</v>
      </c>
      <c r="BC28" s="140" t="s">
        <v>175</v>
      </c>
      <c r="BD28" s="140" t="s">
        <v>88</v>
      </c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Z29" s="154" t="s">
        <v>186</v>
      </c>
      <c r="BA29" s="154" t="s">
        <v>187</v>
      </c>
      <c r="BB29" s="154" t="s">
        <v>188</v>
      </c>
      <c r="BC29" s="154" t="s">
        <v>189</v>
      </c>
      <c r="BD29" s="154" t="s">
        <v>88</v>
      </c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Z30" s="140" t="s">
        <v>190</v>
      </c>
      <c r="BA30" s="140" t="s">
        <v>191</v>
      </c>
      <c r="BB30" s="140" t="s">
        <v>108</v>
      </c>
      <c r="BC30" s="140" t="s">
        <v>192</v>
      </c>
      <c r="BD30" s="140" t="s">
        <v>88</v>
      </c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Z31" s="140" t="s">
        <v>193</v>
      </c>
      <c r="BA31" s="140" t="s">
        <v>194</v>
      </c>
      <c r="BB31" s="140" t="s">
        <v>108</v>
      </c>
      <c r="BC31" s="140" t="s">
        <v>192</v>
      </c>
      <c r="BD31" s="140" t="s">
        <v>88</v>
      </c>
    </row>
    <row r="32" s="2" customFormat="1" ht="25.44" customHeight="1">
      <c r="A32" s="40"/>
      <c r="B32" s="46"/>
      <c r="C32" s="40"/>
      <c r="D32" s="156" t="s">
        <v>39</v>
      </c>
      <c r="E32" s="40"/>
      <c r="F32" s="40"/>
      <c r="G32" s="40"/>
      <c r="H32" s="40"/>
      <c r="I32" s="40"/>
      <c r="J32" s="157">
        <f>ROUND(J107,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Z32" s="140" t="s">
        <v>195</v>
      </c>
      <c r="BA32" s="140" t="s">
        <v>196</v>
      </c>
      <c r="BB32" s="140" t="s">
        <v>108</v>
      </c>
      <c r="BC32" s="140" t="s">
        <v>197</v>
      </c>
      <c r="BD32" s="140" t="s">
        <v>88</v>
      </c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Z33" s="140" t="s">
        <v>198</v>
      </c>
      <c r="BA33" s="140" t="s">
        <v>199</v>
      </c>
      <c r="BB33" s="140" t="s">
        <v>108</v>
      </c>
      <c r="BC33" s="140" t="s">
        <v>200</v>
      </c>
      <c r="BD33" s="140" t="s">
        <v>88</v>
      </c>
    </row>
    <row r="34" s="2" customFormat="1" ht="14.4" customHeight="1">
      <c r="A34" s="40"/>
      <c r="B34" s="46"/>
      <c r="C34" s="40"/>
      <c r="D34" s="40"/>
      <c r="E34" s="40"/>
      <c r="F34" s="158" t="s">
        <v>41</v>
      </c>
      <c r="G34" s="40"/>
      <c r="H34" s="40"/>
      <c r="I34" s="158" t="s">
        <v>40</v>
      </c>
      <c r="J34" s="158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Z34" s="140" t="s">
        <v>201</v>
      </c>
      <c r="BA34" s="140" t="s">
        <v>202</v>
      </c>
      <c r="BB34" s="140" t="s">
        <v>108</v>
      </c>
      <c r="BC34" s="140" t="s">
        <v>203</v>
      </c>
      <c r="BD34" s="140" t="s">
        <v>88</v>
      </c>
    </row>
    <row r="35" s="2" customFormat="1" ht="14.4" customHeight="1">
      <c r="A35" s="40"/>
      <c r="B35" s="46"/>
      <c r="C35" s="40"/>
      <c r="D35" s="159" t="s">
        <v>43</v>
      </c>
      <c r="E35" s="145" t="s">
        <v>44</v>
      </c>
      <c r="F35" s="160">
        <f>ROUND((SUM(BE107:BE769)),  2)</f>
        <v>0</v>
      </c>
      <c r="G35" s="40"/>
      <c r="H35" s="40"/>
      <c r="I35" s="161">
        <v>0.20999999999999999</v>
      </c>
      <c r="J35" s="160">
        <f>ROUND(((SUM(BE107:BE769))*I35),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60">
        <f>ROUND((SUM(BF107:BF769)),  2)</f>
        <v>0</v>
      </c>
      <c r="G36" s="40"/>
      <c r="H36" s="40"/>
      <c r="I36" s="161">
        <v>0.12</v>
      </c>
      <c r="J36" s="160">
        <f>ROUND(((SUM(BF107:BF769))*I36),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60">
        <f>ROUND((SUM(BG107:BG769)),  2)</f>
        <v>0</v>
      </c>
      <c r="G37" s="40"/>
      <c r="H37" s="40"/>
      <c r="I37" s="161">
        <v>0.20999999999999999</v>
      </c>
      <c r="J37" s="160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60">
        <f>ROUND((SUM(BH107:BH769)),  2)</f>
        <v>0</v>
      </c>
      <c r="G38" s="40"/>
      <c r="H38" s="40"/>
      <c r="I38" s="161">
        <v>0.12</v>
      </c>
      <c r="J38" s="160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60">
        <f>ROUND((SUM(BI107:BI769)),  2)</f>
        <v>0</v>
      </c>
      <c r="G39" s="40"/>
      <c r="H39" s="40"/>
      <c r="I39" s="161">
        <v>0</v>
      </c>
      <c r="J39" s="160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2"/>
      <c r="D41" s="163" t="s">
        <v>49</v>
      </c>
      <c r="E41" s="164"/>
      <c r="F41" s="164"/>
      <c r="G41" s="165" t="s">
        <v>50</v>
      </c>
      <c r="H41" s="166" t="s">
        <v>51</v>
      </c>
      <c r="I41" s="164"/>
      <c r="J41" s="167">
        <f>SUM(J32:J39)</f>
        <v>0</v>
      </c>
      <c r="K41" s="168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204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3" t="str">
        <f>E7</f>
        <v>Oprava bytu Seifertova č.p. 105, Bílina - bytová jednotka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3" t="s">
        <v>128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1 - Stavební práce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Bílina</v>
      </c>
      <c r="G56" s="42"/>
      <c r="H56" s="42"/>
      <c r="I56" s="34" t="s">
        <v>23</v>
      </c>
      <c r="J56" s="74" t="str">
        <f>IF(J14="","",J14)</f>
        <v>27. 10. 2025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Bílina, Břežánská 50/4, 418 01 Bílina</v>
      </c>
      <c r="G58" s="42"/>
      <c r="H58" s="42"/>
      <c r="I58" s="34" t="s">
        <v>33</v>
      </c>
      <c r="J58" s="38" t="str">
        <f>E23</f>
        <v xml:space="preserve"> 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205</v>
      </c>
      <c r="D61" s="175"/>
      <c r="E61" s="175"/>
      <c r="F61" s="175"/>
      <c r="G61" s="175"/>
      <c r="H61" s="175"/>
      <c r="I61" s="175"/>
      <c r="J61" s="176" t="s">
        <v>206</v>
      </c>
      <c r="K61" s="175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71</v>
      </c>
      <c r="D63" s="42"/>
      <c r="E63" s="42"/>
      <c r="F63" s="42"/>
      <c r="G63" s="42"/>
      <c r="H63" s="42"/>
      <c r="I63" s="42"/>
      <c r="J63" s="104">
        <f>J107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207</v>
      </c>
    </row>
    <row r="64" s="9" customFormat="1" ht="24.96" customHeight="1">
      <c r="A64" s="9"/>
      <c r="B64" s="178"/>
      <c r="C64" s="179"/>
      <c r="D64" s="180" t="s">
        <v>208</v>
      </c>
      <c r="E64" s="181"/>
      <c r="F64" s="181"/>
      <c r="G64" s="181"/>
      <c r="H64" s="181"/>
      <c r="I64" s="181"/>
      <c r="J64" s="182">
        <f>J108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209</v>
      </c>
      <c r="E65" s="186"/>
      <c r="F65" s="186"/>
      <c r="G65" s="186"/>
      <c r="H65" s="186"/>
      <c r="I65" s="186"/>
      <c r="J65" s="187">
        <f>J109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4"/>
      <c r="C66" s="127"/>
      <c r="D66" s="185" t="s">
        <v>210</v>
      </c>
      <c r="E66" s="186"/>
      <c r="F66" s="186"/>
      <c r="G66" s="186"/>
      <c r="H66" s="186"/>
      <c r="I66" s="186"/>
      <c r="J66" s="187">
        <f>J110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7"/>
      <c r="D67" s="185" t="s">
        <v>211</v>
      </c>
      <c r="E67" s="186"/>
      <c r="F67" s="186"/>
      <c r="G67" s="186"/>
      <c r="H67" s="186"/>
      <c r="I67" s="186"/>
      <c r="J67" s="187">
        <f>J123</f>
        <v>0</v>
      </c>
      <c r="K67" s="127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4"/>
      <c r="C68" s="127"/>
      <c r="D68" s="185" t="s">
        <v>212</v>
      </c>
      <c r="E68" s="186"/>
      <c r="F68" s="186"/>
      <c r="G68" s="186"/>
      <c r="H68" s="186"/>
      <c r="I68" s="186"/>
      <c r="J68" s="187">
        <f>J124</f>
        <v>0</v>
      </c>
      <c r="K68" s="127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7"/>
      <c r="D69" s="185" t="s">
        <v>213</v>
      </c>
      <c r="E69" s="186"/>
      <c r="F69" s="186"/>
      <c r="G69" s="186"/>
      <c r="H69" s="186"/>
      <c r="I69" s="186"/>
      <c r="J69" s="187">
        <f>J178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4"/>
      <c r="C70" s="127"/>
      <c r="D70" s="185" t="s">
        <v>214</v>
      </c>
      <c r="E70" s="186"/>
      <c r="F70" s="186"/>
      <c r="G70" s="186"/>
      <c r="H70" s="186"/>
      <c r="I70" s="186"/>
      <c r="J70" s="187">
        <f>J179</f>
        <v>0</v>
      </c>
      <c r="K70" s="127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4"/>
      <c r="C71" s="127"/>
      <c r="D71" s="185" t="s">
        <v>215</v>
      </c>
      <c r="E71" s="186"/>
      <c r="F71" s="186"/>
      <c r="G71" s="186"/>
      <c r="H71" s="186"/>
      <c r="I71" s="186"/>
      <c r="J71" s="187">
        <f>J189</f>
        <v>0</v>
      </c>
      <c r="K71" s="127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4"/>
      <c r="C72" s="127"/>
      <c r="D72" s="185" t="s">
        <v>216</v>
      </c>
      <c r="E72" s="186"/>
      <c r="F72" s="186"/>
      <c r="G72" s="186"/>
      <c r="H72" s="186"/>
      <c r="I72" s="186"/>
      <c r="J72" s="187">
        <f>J207</f>
        <v>0</v>
      </c>
      <c r="K72" s="127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4"/>
      <c r="C73" s="127"/>
      <c r="D73" s="185" t="s">
        <v>217</v>
      </c>
      <c r="E73" s="186"/>
      <c r="F73" s="186"/>
      <c r="G73" s="186"/>
      <c r="H73" s="186"/>
      <c r="I73" s="186"/>
      <c r="J73" s="187">
        <f>J215</f>
        <v>0</v>
      </c>
      <c r="K73" s="127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4"/>
      <c r="C74" s="127"/>
      <c r="D74" s="185" t="s">
        <v>218</v>
      </c>
      <c r="E74" s="186"/>
      <c r="F74" s="186"/>
      <c r="G74" s="186"/>
      <c r="H74" s="186"/>
      <c r="I74" s="186"/>
      <c r="J74" s="187">
        <f>J231</f>
        <v>0</v>
      </c>
      <c r="K74" s="127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4"/>
      <c r="C75" s="127"/>
      <c r="D75" s="185" t="s">
        <v>219</v>
      </c>
      <c r="E75" s="186"/>
      <c r="F75" s="186"/>
      <c r="G75" s="186"/>
      <c r="H75" s="186"/>
      <c r="I75" s="186"/>
      <c r="J75" s="187">
        <f>J251</f>
        <v>0</v>
      </c>
      <c r="K75" s="127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78"/>
      <c r="C76" s="179"/>
      <c r="D76" s="180" t="s">
        <v>220</v>
      </c>
      <c r="E76" s="181"/>
      <c r="F76" s="181"/>
      <c r="G76" s="181"/>
      <c r="H76" s="181"/>
      <c r="I76" s="181"/>
      <c r="J76" s="182">
        <f>J255</f>
        <v>0</v>
      </c>
      <c r="K76" s="179"/>
      <c r="L76" s="18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84"/>
      <c r="C77" s="127"/>
      <c r="D77" s="185" t="s">
        <v>221</v>
      </c>
      <c r="E77" s="186"/>
      <c r="F77" s="186"/>
      <c r="G77" s="186"/>
      <c r="H77" s="186"/>
      <c r="I77" s="186"/>
      <c r="J77" s="187">
        <f>J256</f>
        <v>0</v>
      </c>
      <c r="K77" s="127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7"/>
      <c r="D78" s="185" t="s">
        <v>222</v>
      </c>
      <c r="E78" s="186"/>
      <c r="F78" s="186"/>
      <c r="G78" s="186"/>
      <c r="H78" s="186"/>
      <c r="I78" s="186"/>
      <c r="J78" s="187">
        <f>J267</f>
        <v>0</v>
      </c>
      <c r="K78" s="127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4"/>
      <c r="C79" s="127"/>
      <c r="D79" s="185" t="s">
        <v>223</v>
      </c>
      <c r="E79" s="186"/>
      <c r="F79" s="186"/>
      <c r="G79" s="186"/>
      <c r="H79" s="186"/>
      <c r="I79" s="186"/>
      <c r="J79" s="187">
        <f>J323</f>
        <v>0</v>
      </c>
      <c r="K79" s="127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4"/>
      <c r="C80" s="127"/>
      <c r="D80" s="185" t="s">
        <v>224</v>
      </c>
      <c r="E80" s="186"/>
      <c r="F80" s="186"/>
      <c r="G80" s="186"/>
      <c r="H80" s="186"/>
      <c r="I80" s="186"/>
      <c r="J80" s="187">
        <f>J437</f>
        <v>0</v>
      </c>
      <c r="K80" s="127"/>
      <c r="L80" s="18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4"/>
      <c r="C81" s="127"/>
      <c r="D81" s="185" t="s">
        <v>225</v>
      </c>
      <c r="E81" s="186"/>
      <c r="F81" s="186"/>
      <c r="G81" s="186"/>
      <c r="H81" s="186"/>
      <c r="I81" s="186"/>
      <c r="J81" s="187">
        <f>J493</f>
        <v>0</v>
      </c>
      <c r="K81" s="127"/>
      <c r="L81" s="18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4"/>
      <c r="C82" s="127"/>
      <c r="D82" s="185" t="s">
        <v>226</v>
      </c>
      <c r="E82" s="186"/>
      <c r="F82" s="186"/>
      <c r="G82" s="186"/>
      <c r="H82" s="186"/>
      <c r="I82" s="186"/>
      <c r="J82" s="187">
        <f>J552</f>
        <v>0</v>
      </c>
      <c r="K82" s="127"/>
      <c r="L82" s="18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4"/>
      <c r="C83" s="127"/>
      <c r="D83" s="185" t="s">
        <v>227</v>
      </c>
      <c r="E83" s="186"/>
      <c r="F83" s="186"/>
      <c r="G83" s="186"/>
      <c r="H83" s="186"/>
      <c r="I83" s="186"/>
      <c r="J83" s="187">
        <f>J599</f>
        <v>0</v>
      </c>
      <c r="K83" s="127"/>
      <c r="L83" s="18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4"/>
      <c r="C84" s="127"/>
      <c r="D84" s="185" t="s">
        <v>228</v>
      </c>
      <c r="E84" s="186"/>
      <c r="F84" s="186"/>
      <c r="G84" s="186"/>
      <c r="H84" s="186"/>
      <c r="I84" s="186"/>
      <c r="J84" s="187">
        <f>J670</f>
        <v>0</v>
      </c>
      <c r="K84" s="127"/>
      <c r="L84" s="188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4"/>
      <c r="C85" s="127"/>
      <c r="D85" s="185" t="s">
        <v>229</v>
      </c>
      <c r="E85" s="186"/>
      <c r="F85" s="186"/>
      <c r="G85" s="186"/>
      <c r="H85" s="186"/>
      <c r="I85" s="186"/>
      <c r="J85" s="187">
        <f>J715</f>
        <v>0</v>
      </c>
      <c r="K85" s="127"/>
      <c r="L85" s="188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2" customFormat="1" ht="21.84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61"/>
      <c r="C87" s="62"/>
      <c r="D87" s="62"/>
      <c r="E87" s="62"/>
      <c r="F87" s="62"/>
      <c r="G87" s="62"/>
      <c r="H87" s="62"/>
      <c r="I87" s="62"/>
      <c r="J87" s="62"/>
      <c r="K87" s="6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91" s="2" customFormat="1" ht="6.96" customHeight="1">
      <c r="A91" s="40"/>
      <c r="B91" s="63"/>
      <c r="C91" s="64"/>
      <c r="D91" s="64"/>
      <c r="E91" s="64"/>
      <c r="F91" s="64"/>
      <c r="G91" s="64"/>
      <c r="H91" s="64"/>
      <c r="I91" s="64"/>
      <c r="J91" s="64"/>
      <c r="K91" s="64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4.96" customHeight="1">
      <c r="A92" s="40"/>
      <c r="B92" s="41"/>
      <c r="C92" s="25" t="s">
        <v>230</v>
      </c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16</v>
      </c>
      <c r="D94" s="42"/>
      <c r="E94" s="42"/>
      <c r="F94" s="42"/>
      <c r="G94" s="42"/>
      <c r="H94" s="42"/>
      <c r="I94" s="42"/>
      <c r="J94" s="42"/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173" t="str">
        <f>E7</f>
        <v>Oprava bytu Seifertova č.p. 105, Bílina - bytová jednotka</v>
      </c>
      <c r="F95" s="34"/>
      <c r="G95" s="34"/>
      <c r="H95" s="34"/>
      <c r="I95" s="42"/>
      <c r="J95" s="42"/>
      <c r="K95" s="42"/>
      <c r="L95" s="14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" customFormat="1" ht="12" customHeight="1">
      <c r="B96" s="23"/>
      <c r="C96" s="34" t="s">
        <v>125</v>
      </c>
      <c r="D96" s="24"/>
      <c r="E96" s="24"/>
      <c r="F96" s="24"/>
      <c r="G96" s="24"/>
      <c r="H96" s="24"/>
      <c r="I96" s="24"/>
      <c r="J96" s="24"/>
      <c r="K96" s="24"/>
      <c r="L96" s="22"/>
    </row>
    <row r="97" s="2" customFormat="1" ht="16.5" customHeight="1">
      <c r="A97" s="40"/>
      <c r="B97" s="41"/>
      <c r="C97" s="42"/>
      <c r="D97" s="42"/>
      <c r="E97" s="173" t="s">
        <v>128</v>
      </c>
      <c r="F97" s="42"/>
      <c r="G97" s="42"/>
      <c r="H97" s="42"/>
      <c r="I97" s="42"/>
      <c r="J97" s="42"/>
      <c r="K97" s="42"/>
      <c r="L97" s="14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132</v>
      </c>
      <c r="D98" s="42"/>
      <c r="E98" s="42"/>
      <c r="F98" s="42"/>
      <c r="G98" s="42"/>
      <c r="H98" s="42"/>
      <c r="I98" s="42"/>
      <c r="J98" s="42"/>
      <c r="K98" s="42"/>
      <c r="L98" s="14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6.5" customHeight="1">
      <c r="A99" s="40"/>
      <c r="B99" s="41"/>
      <c r="C99" s="42"/>
      <c r="D99" s="42"/>
      <c r="E99" s="71" t="str">
        <f>E11</f>
        <v>1 - Stavební práce</v>
      </c>
      <c r="F99" s="42"/>
      <c r="G99" s="42"/>
      <c r="H99" s="42"/>
      <c r="I99" s="42"/>
      <c r="J99" s="42"/>
      <c r="K99" s="42"/>
      <c r="L99" s="14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6.96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4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2" customHeight="1">
      <c r="A101" s="40"/>
      <c r="B101" s="41"/>
      <c r="C101" s="34" t="s">
        <v>21</v>
      </c>
      <c r="D101" s="42"/>
      <c r="E101" s="42"/>
      <c r="F101" s="29" t="str">
        <f>F14</f>
        <v>Bílina</v>
      </c>
      <c r="G101" s="42"/>
      <c r="H101" s="42"/>
      <c r="I101" s="34" t="s">
        <v>23</v>
      </c>
      <c r="J101" s="74" t="str">
        <f>IF(J14="","",J14)</f>
        <v>27. 10. 2025</v>
      </c>
      <c r="K101" s="42"/>
      <c r="L101" s="147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6.96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47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5.15" customHeight="1">
      <c r="A103" s="40"/>
      <c r="B103" s="41"/>
      <c r="C103" s="34" t="s">
        <v>25</v>
      </c>
      <c r="D103" s="42"/>
      <c r="E103" s="42"/>
      <c r="F103" s="29" t="str">
        <f>E17</f>
        <v>Město Bílina, Břežánská 50/4, 418 01 Bílina</v>
      </c>
      <c r="G103" s="42"/>
      <c r="H103" s="42"/>
      <c r="I103" s="34" t="s">
        <v>33</v>
      </c>
      <c r="J103" s="38" t="str">
        <f>E23</f>
        <v xml:space="preserve"> </v>
      </c>
      <c r="K103" s="42"/>
      <c r="L103" s="147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5.15" customHeight="1">
      <c r="A104" s="40"/>
      <c r="B104" s="41"/>
      <c r="C104" s="34" t="s">
        <v>31</v>
      </c>
      <c r="D104" s="42"/>
      <c r="E104" s="42"/>
      <c r="F104" s="29" t="str">
        <f>IF(E20="","",E20)</f>
        <v>Vyplň údaj</v>
      </c>
      <c r="G104" s="42"/>
      <c r="H104" s="42"/>
      <c r="I104" s="34" t="s">
        <v>36</v>
      </c>
      <c r="J104" s="38" t="str">
        <f>E26</f>
        <v xml:space="preserve"> </v>
      </c>
      <c r="K104" s="42"/>
      <c r="L104" s="147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0.32" customHeight="1">
      <c r="A105" s="40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147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11" customFormat="1" ht="29.28" customHeight="1">
      <c r="A106" s="189"/>
      <c r="B106" s="190"/>
      <c r="C106" s="191" t="s">
        <v>231</v>
      </c>
      <c r="D106" s="192" t="s">
        <v>58</v>
      </c>
      <c r="E106" s="192" t="s">
        <v>54</v>
      </c>
      <c r="F106" s="192" t="s">
        <v>55</v>
      </c>
      <c r="G106" s="192" t="s">
        <v>232</v>
      </c>
      <c r="H106" s="192" t="s">
        <v>233</v>
      </c>
      <c r="I106" s="192" t="s">
        <v>234</v>
      </c>
      <c r="J106" s="192" t="s">
        <v>206</v>
      </c>
      <c r="K106" s="193" t="s">
        <v>235</v>
      </c>
      <c r="L106" s="194"/>
      <c r="M106" s="94" t="s">
        <v>19</v>
      </c>
      <c r="N106" s="95" t="s">
        <v>43</v>
      </c>
      <c r="O106" s="95" t="s">
        <v>236</v>
      </c>
      <c r="P106" s="95" t="s">
        <v>237</v>
      </c>
      <c r="Q106" s="95" t="s">
        <v>238</v>
      </c>
      <c r="R106" s="95" t="s">
        <v>239</v>
      </c>
      <c r="S106" s="95" t="s">
        <v>240</v>
      </c>
      <c r="T106" s="95" t="s">
        <v>241</v>
      </c>
      <c r="U106" s="96" t="s">
        <v>242</v>
      </c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</row>
    <row r="107" s="2" customFormat="1" ht="22.8" customHeight="1">
      <c r="A107" s="40"/>
      <c r="B107" s="41"/>
      <c r="C107" s="101" t="s">
        <v>243</v>
      </c>
      <c r="D107" s="42"/>
      <c r="E107" s="42"/>
      <c r="F107" s="42"/>
      <c r="G107" s="42"/>
      <c r="H107" s="42"/>
      <c r="I107" s="42"/>
      <c r="J107" s="195">
        <f>BK107</f>
        <v>0</v>
      </c>
      <c r="K107" s="42"/>
      <c r="L107" s="46"/>
      <c r="M107" s="97"/>
      <c r="N107" s="196"/>
      <c r="O107" s="98"/>
      <c r="P107" s="197">
        <f>P108+P255</f>
        <v>0</v>
      </c>
      <c r="Q107" s="98"/>
      <c r="R107" s="197">
        <f>R108+R255</f>
        <v>3.8925633568800002</v>
      </c>
      <c r="S107" s="98"/>
      <c r="T107" s="197">
        <f>T108+T255</f>
        <v>0.70659463</v>
      </c>
      <c r="U107" s="99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72</v>
      </c>
      <c r="AU107" s="19" t="s">
        <v>207</v>
      </c>
      <c r="BK107" s="198">
        <f>BK108+BK255</f>
        <v>0</v>
      </c>
    </row>
    <row r="108" s="12" customFormat="1" ht="25.92" customHeight="1">
      <c r="A108" s="12"/>
      <c r="B108" s="199"/>
      <c r="C108" s="200"/>
      <c r="D108" s="201" t="s">
        <v>72</v>
      </c>
      <c r="E108" s="202" t="s">
        <v>244</v>
      </c>
      <c r="F108" s="202" t="s">
        <v>245</v>
      </c>
      <c r="G108" s="200"/>
      <c r="H108" s="200"/>
      <c r="I108" s="203"/>
      <c r="J108" s="204">
        <f>BK108</f>
        <v>0</v>
      </c>
      <c r="K108" s="200"/>
      <c r="L108" s="205"/>
      <c r="M108" s="206"/>
      <c r="N108" s="207"/>
      <c r="O108" s="207"/>
      <c r="P108" s="208">
        <f>P109+P123+P178</f>
        <v>0</v>
      </c>
      <c r="Q108" s="207"/>
      <c r="R108" s="208">
        <f>R109+R123+R178</f>
        <v>1.0301156760000001</v>
      </c>
      <c r="S108" s="207"/>
      <c r="T108" s="208">
        <f>T109+T123+T178</f>
        <v>0.28320246999999998</v>
      </c>
      <c r="U108" s="209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77</v>
      </c>
      <c r="AT108" s="211" t="s">
        <v>72</v>
      </c>
      <c r="AU108" s="211" t="s">
        <v>73</v>
      </c>
      <c r="AY108" s="210" t="s">
        <v>246</v>
      </c>
      <c r="BK108" s="212">
        <f>BK109+BK123+BK178</f>
        <v>0</v>
      </c>
    </row>
    <row r="109" s="12" customFormat="1" ht="22.8" customHeight="1">
      <c r="A109" s="12"/>
      <c r="B109" s="199"/>
      <c r="C109" s="200"/>
      <c r="D109" s="201" t="s">
        <v>72</v>
      </c>
      <c r="E109" s="213" t="s">
        <v>88</v>
      </c>
      <c r="F109" s="213" t="s">
        <v>247</v>
      </c>
      <c r="G109" s="200"/>
      <c r="H109" s="200"/>
      <c r="I109" s="203"/>
      <c r="J109" s="214">
        <f>BK109</f>
        <v>0</v>
      </c>
      <c r="K109" s="200"/>
      <c r="L109" s="205"/>
      <c r="M109" s="206"/>
      <c r="N109" s="207"/>
      <c r="O109" s="207"/>
      <c r="P109" s="208">
        <f>P110</f>
        <v>0</v>
      </c>
      <c r="Q109" s="207"/>
      <c r="R109" s="208">
        <f>R110</f>
        <v>0.21644056</v>
      </c>
      <c r="S109" s="207"/>
      <c r="T109" s="208">
        <f>T110</f>
        <v>0</v>
      </c>
      <c r="U109" s="209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0" t="s">
        <v>77</v>
      </c>
      <c r="AT109" s="211" t="s">
        <v>72</v>
      </c>
      <c r="AU109" s="211" t="s">
        <v>77</v>
      </c>
      <c r="AY109" s="210" t="s">
        <v>246</v>
      </c>
      <c r="BK109" s="212">
        <f>BK110</f>
        <v>0</v>
      </c>
    </row>
    <row r="110" s="12" customFormat="1" ht="20.88" customHeight="1">
      <c r="A110" s="12"/>
      <c r="B110" s="199"/>
      <c r="C110" s="200"/>
      <c r="D110" s="201" t="s">
        <v>72</v>
      </c>
      <c r="E110" s="213" t="s">
        <v>248</v>
      </c>
      <c r="F110" s="213" t="s">
        <v>249</v>
      </c>
      <c r="G110" s="200"/>
      <c r="H110" s="200"/>
      <c r="I110" s="203"/>
      <c r="J110" s="214">
        <f>BK110</f>
        <v>0</v>
      </c>
      <c r="K110" s="200"/>
      <c r="L110" s="205"/>
      <c r="M110" s="206"/>
      <c r="N110" s="207"/>
      <c r="O110" s="207"/>
      <c r="P110" s="208">
        <f>SUM(P111:P122)</f>
        <v>0</v>
      </c>
      <c r="Q110" s="207"/>
      <c r="R110" s="208">
        <f>SUM(R111:R122)</f>
        <v>0.21644056</v>
      </c>
      <c r="S110" s="207"/>
      <c r="T110" s="208">
        <f>SUM(T111:T122)</f>
        <v>0</v>
      </c>
      <c r="U110" s="209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0" t="s">
        <v>77</v>
      </c>
      <c r="AT110" s="211" t="s">
        <v>72</v>
      </c>
      <c r="AU110" s="211" t="s">
        <v>84</v>
      </c>
      <c r="AY110" s="210" t="s">
        <v>246</v>
      </c>
      <c r="BK110" s="212">
        <f>SUM(BK111:BK122)</f>
        <v>0</v>
      </c>
    </row>
    <row r="111" s="2" customFormat="1" ht="24.15" customHeight="1">
      <c r="A111" s="40"/>
      <c r="B111" s="41"/>
      <c r="C111" s="215" t="s">
        <v>77</v>
      </c>
      <c r="D111" s="215" t="s">
        <v>250</v>
      </c>
      <c r="E111" s="216" t="s">
        <v>251</v>
      </c>
      <c r="F111" s="217" t="s">
        <v>252</v>
      </c>
      <c r="G111" s="218" t="s">
        <v>108</v>
      </c>
      <c r="H111" s="219">
        <v>1.778</v>
      </c>
      <c r="I111" s="220"/>
      <c r="J111" s="221">
        <f>ROUND(I111*H111,2)</f>
        <v>0</v>
      </c>
      <c r="K111" s="217" t="s">
        <v>253</v>
      </c>
      <c r="L111" s="46"/>
      <c r="M111" s="222" t="s">
        <v>19</v>
      </c>
      <c r="N111" s="223" t="s">
        <v>45</v>
      </c>
      <c r="O111" s="86"/>
      <c r="P111" s="224">
        <f>O111*H111</f>
        <v>0</v>
      </c>
      <c r="Q111" s="224">
        <v>0.052519999999999997</v>
      </c>
      <c r="R111" s="224">
        <f>Q111*H111</f>
        <v>0.093380560000000001</v>
      </c>
      <c r="S111" s="224">
        <v>0</v>
      </c>
      <c r="T111" s="224">
        <f>S111*H111</f>
        <v>0</v>
      </c>
      <c r="U111" s="225" t="s">
        <v>19</v>
      </c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91</v>
      </c>
      <c r="AT111" s="226" t="s">
        <v>250</v>
      </c>
      <c r="AU111" s="226" t="s">
        <v>88</v>
      </c>
      <c r="AY111" s="19" t="s">
        <v>246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84</v>
      </c>
      <c r="BK111" s="227">
        <f>ROUND(I111*H111,2)</f>
        <v>0</v>
      </c>
      <c r="BL111" s="19" t="s">
        <v>91</v>
      </c>
      <c r="BM111" s="226" t="s">
        <v>254</v>
      </c>
    </row>
    <row r="112" s="2" customFormat="1">
      <c r="A112" s="40"/>
      <c r="B112" s="41"/>
      <c r="C112" s="42"/>
      <c r="D112" s="228" t="s">
        <v>255</v>
      </c>
      <c r="E112" s="42"/>
      <c r="F112" s="229" t="s">
        <v>256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6"/>
      <c r="U112" s="87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255</v>
      </c>
      <c r="AU112" s="19" t="s">
        <v>88</v>
      </c>
    </row>
    <row r="113" s="2" customFormat="1">
      <c r="A113" s="40"/>
      <c r="B113" s="41"/>
      <c r="C113" s="42"/>
      <c r="D113" s="233" t="s">
        <v>257</v>
      </c>
      <c r="E113" s="42"/>
      <c r="F113" s="234" t="s">
        <v>258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6"/>
      <c r="U113" s="87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257</v>
      </c>
      <c r="AU113" s="19" t="s">
        <v>88</v>
      </c>
    </row>
    <row r="114" s="13" customFormat="1">
      <c r="A114" s="13"/>
      <c r="B114" s="235"/>
      <c r="C114" s="236"/>
      <c r="D114" s="228" t="s">
        <v>259</v>
      </c>
      <c r="E114" s="237" t="s">
        <v>19</v>
      </c>
      <c r="F114" s="238" t="s">
        <v>260</v>
      </c>
      <c r="G114" s="236"/>
      <c r="H114" s="239">
        <v>1.44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3"/>
      <c r="U114" s="244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259</v>
      </c>
      <c r="AU114" s="245" t="s">
        <v>88</v>
      </c>
      <c r="AV114" s="13" t="s">
        <v>84</v>
      </c>
      <c r="AW114" s="13" t="s">
        <v>35</v>
      </c>
      <c r="AX114" s="13" t="s">
        <v>73</v>
      </c>
      <c r="AY114" s="245" t="s">
        <v>246</v>
      </c>
    </row>
    <row r="115" s="13" customFormat="1">
      <c r="A115" s="13"/>
      <c r="B115" s="235"/>
      <c r="C115" s="236"/>
      <c r="D115" s="228" t="s">
        <v>259</v>
      </c>
      <c r="E115" s="237" t="s">
        <v>19</v>
      </c>
      <c r="F115" s="238" t="s">
        <v>261</v>
      </c>
      <c r="G115" s="236"/>
      <c r="H115" s="239">
        <v>0.33800000000000002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3"/>
      <c r="U115" s="244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259</v>
      </c>
      <c r="AU115" s="245" t="s">
        <v>88</v>
      </c>
      <c r="AV115" s="13" t="s">
        <v>84</v>
      </c>
      <c r="AW115" s="13" t="s">
        <v>35</v>
      </c>
      <c r="AX115" s="13" t="s">
        <v>73</v>
      </c>
      <c r="AY115" s="245" t="s">
        <v>246</v>
      </c>
    </row>
    <row r="116" s="14" customFormat="1">
      <c r="A116" s="14"/>
      <c r="B116" s="246"/>
      <c r="C116" s="247"/>
      <c r="D116" s="228" t="s">
        <v>259</v>
      </c>
      <c r="E116" s="248" t="s">
        <v>19</v>
      </c>
      <c r="F116" s="249" t="s">
        <v>262</v>
      </c>
      <c r="G116" s="247"/>
      <c r="H116" s="250">
        <v>1.778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4"/>
      <c r="U116" s="255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259</v>
      </c>
      <c r="AU116" s="256" t="s">
        <v>88</v>
      </c>
      <c r="AV116" s="14" t="s">
        <v>91</v>
      </c>
      <c r="AW116" s="14" t="s">
        <v>35</v>
      </c>
      <c r="AX116" s="14" t="s">
        <v>77</v>
      </c>
      <c r="AY116" s="256" t="s">
        <v>246</v>
      </c>
    </row>
    <row r="117" s="2" customFormat="1" ht="24.15" customHeight="1">
      <c r="A117" s="40"/>
      <c r="B117" s="41"/>
      <c r="C117" s="215" t="s">
        <v>84</v>
      </c>
      <c r="D117" s="215" t="s">
        <v>250</v>
      </c>
      <c r="E117" s="216" t="s">
        <v>263</v>
      </c>
      <c r="F117" s="217" t="s">
        <v>264</v>
      </c>
      <c r="G117" s="218" t="s">
        <v>108</v>
      </c>
      <c r="H117" s="219">
        <v>1.6799999999999999</v>
      </c>
      <c r="I117" s="220"/>
      <c r="J117" s="221">
        <f>ROUND(I117*H117,2)</f>
        <v>0</v>
      </c>
      <c r="K117" s="217" t="s">
        <v>253</v>
      </c>
      <c r="L117" s="46"/>
      <c r="M117" s="222" t="s">
        <v>19</v>
      </c>
      <c r="N117" s="223" t="s">
        <v>45</v>
      </c>
      <c r="O117" s="86"/>
      <c r="P117" s="224">
        <f>O117*H117</f>
        <v>0</v>
      </c>
      <c r="Q117" s="224">
        <v>0.073249999999999996</v>
      </c>
      <c r="R117" s="224">
        <f>Q117*H117</f>
        <v>0.12305999999999999</v>
      </c>
      <c r="S117" s="224">
        <v>0</v>
      </c>
      <c r="T117" s="224">
        <f>S117*H117</f>
        <v>0</v>
      </c>
      <c r="U117" s="225" t="s">
        <v>19</v>
      </c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91</v>
      </c>
      <c r="AT117" s="226" t="s">
        <v>250</v>
      </c>
      <c r="AU117" s="226" t="s">
        <v>88</v>
      </c>
      <c r="AY117" s="19" t="s">
        <v>246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84</v>
      </c>
      <c r="BK117" s="227">
        <f>ROUND(I117*H117,2)</f>
        <v>0</v>
      </c>
      <c r="BL117" s="19" t="s">
        <v>91</v>
      </c>
      <c r="BM117" s="226" t="s">
        <v>265</v>
      </c>
    </row>
    <row r="118" s="2" customFormat="1">
      <c r="A118" s="40"/>
      <c r="B118" s="41"/>
      <c r="C118" s="42"/>
      <c r="D118" s="228" t="s">
        <v>255</v>
      </c>
      <c r="E118" s="42"/>
      <c r="F118" s="229" t="s">
        <v>266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6"/>
      <c r="U118" s="87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255</v>
      </c>
      <c r="AU118" s="19" t="s">
        <v>88</v>
      </c>
    </row>
    <row r="119" s="2" customFormat="1">
      <c r="A119" s="40"/>
      <c r="B119" s="41"/>
      <c r="C119" s="42"/>
      <c r="D119" s="233" t="s">
        <v>257</v>
      </c>
      <c r="E119" s="42"/>
      <c r="F119" s="234" t="s">
        <v>267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257</v>
      </c>
      <c r="AU119" s="19" t="s">
        <v>88</v>
      </c>
    </row>
    <row r="120" s="13" customFormat="1">
      <c r="A120" s="13"/>
      <c r="B120" s="235"/>
      <c r="C120" s="236"/>
      <c r="D120" s="228" t="s">
        <v>259</v>
      </c>
      <c r="E120" s="237" t="s">
        <v>19</v>
      </c>
      <c r="F120" s="238" t="s">
        <v>268</v>
      </c>
      <c r="G120" s="236"/>
      <c r="H120" s="239">
        <v>1.26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3"/>
      <c r="U120" s="244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259</v>
      </c>
      <c r="AU120" s="245" t="s">
        <v>88</v>
      </c>
      <c r="AV120" s="13" t="s">
        <v>84</v>
      </c>
      <c r="AW120" s="13" t="s">
        <v>35</v>
      </c>
      <c r="AX120" s="13" t="s">
        <v>73</v>
      </c>
      <c r="AY120" s="245" t="s">
        <v>246</v>
      </c>
    </row>
    <row r="121" s="13" customFormat="1">
      <c r="A121" s="13"/>
      <c r="B121" s="235"/>
      <c r="C121" s="236"/>
      <c r="D121" s="228" t="s">
        <v>259</v>
      </c>
      <c r="E121" s="237" t="s">
        <v>19</v>
      </c>
      <c r="F121" s="238" t="s">
        <v>269</v>
      </c>
      <c r="G121" s="236"/>
      <c r="H121" s="239">
        <v>0.41999999999999998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3"/>
      <c r="U121" s="244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259</v>
      </c>
      <c r="AU121" s="245" t="s">
        <v>88</v>
      </c>
      <c r="AV121" s="13" t="s">
        <v>84</v>
      </c>
      <c r="AW121" s="13" t="s">
        <v>35</v>
      </c>
      <c r="AX121" s="13" t="s">
        <v>73</v>
      </c>
      <c r="AY121" s="245" t="s">
        <v>246</v>
      </c>
    </row>
    <row r="122" s="14" customFormat="1">
      <c r="A122" s="14"/>
      <c r="B122" s="246"/>
      <c r="C122" s="247"/>
      <c r="D122" s="228" t="s">
        <v>259</v>
      </c>
      <c r="E122" s="248" t="s">
        <v>19</v>
      </c>
      <c r="F122" s="249" t="s">
        <v>262</v>
      </c>
      <c r="G122" s="247"/>
      <c r="H122" s="250">
        <v>1.6799999999999999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4"/>
      <c r="U122" s="255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259</v>
      </c>
      <c r="AU122" s="256" t="s">
        <v>88</v>
      </c>
      <c r="AV122" s="14" t="s">
        <v>91</v>
      </c>
      <c r="AW122" s="14" t="s">
        <v>35</v>
      </c>
      <c r="AX122" s="14" t="s">
        <v>77</v>
      </c>
      <c r="AY122" s="256" t="s">
        <v>246</v>
      </c>
    </row>
    <row r="123" s="12" customFormat="1" ht="22.8" customHeight="1">
      <c r="A123" s="12"/>
      <c r="B123" s="199"/>
      <c r="C123" s="200"/>
      <c r="D123" s="201" t="s">
        <v>72</v>
      </c>
      <c r="E123" s="213" t="s">
        <v>97</v>
      </c>
      <c r="F123" s="213" t="s">
        <v>270</v>
      </c>
      <c r="G123" s="200"/>
      <c r="H123" s="200"/>
      <c r="I123" s="203"/>
      <c r="J123" s="214">
        <f>BK123</f>
        <v>0</v>
      </c>
      <c r="K123" s="200"/>
      <c r="L123" s="205"/>
      <c r="M123" s="206"/>
      <c r="N123" s="207"/>
      <c r="O123" s="207"/>
      <c r="P123" s="208">
        <f>P124</f>
        <v>0</v>
      </c>
      <c r="Q123" s="207"/>
      <c r="R123" s="208">
        <f>R124</f>
        <v>0.79696825599999999</v>
      </c>
      <c r="S123" s="207"/>
      <c r="T123" s="208">
        <f>T124</f>
        <v>0.0047024700000000003</v>
      </c>
      <c r="U123" s="209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77</v>
      </c>
      <c r="AT123" s="211" t="s">
        <v>72</v>
      </c>
      <c r="AU123" s="211" t="s">
        <v>77</v>
      </c>
      <c r="AY123" s="210" t="s">
        <v>246</v>
      </c>
      <c r="BK123" s="212">
        <f>BK124</f>
        <v>0</v>
      </c>
    </row>
    <row r="124" s="12" customFormat="1" ht="20.88" customHeight="1">
      <c r="A124" s="12"/>
      <c r="B124" s="199"/>
      <c r="C124" s="200"/>
      <c r="D124" s="201" t="s">
        <v>72</v>
      </c>
      <c r="E124" s="213" t="s">
        <v>271</v>
      </c>
      <c r="F124" s="213" t="s">
        <v>272</v>
      </c>
      <c r="G124" s="200"/>
      <c r="H124" s="200"/>
      <c r="I124" s="203"/>
      <c r="J124" s="214">
        <f>BK124</f>
        <v>0</v>
      </c>
      <c r="K124" s="200"/>
      <c r="L124" s="205"/>
      <c r="M124" s="206"/>
      <c r="N124" s="207"/>
      <c r="O124" s="207"/>
      <c r="P124" s="208">
        <f>SUM(P125:P177)</f>
        <v>0</v>
      </c>
      <c r="Q124" s="207"/>
      <c r="R124" s="208">
        <f>SUM(R125:R177)</f>
        <v>0.79696825599999999</v>
      </c>
      <c r="S124" s="207"/>
      <c r="T124" s="208">
        <f>SUM(T125:T177)</f>
        <v>0.0047024700000000003</v>
      </c>
      <c r="U124" s="209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0" t="s">
        <v>77</v>
      </c>
      <c r="AT124" s="211" t="s">
        <v>72</v>
      </c>
      <c r="AU124" s="211" t="s">
        <v>84</v>
      </c>
      <c r="AY124" s="210" t="s">
        <v>246</v>
      </c>
      <c r="BK124" s="212">
        <f>SUM(BK125:BK177)</f>
        <v>0</v>
      </c>
    </row>
    <row r="125" s="2" customFormat="1" ht="24.15" customHeight="1">
      <c r="A125" s="40"/>
      <c r="B125" s="41"/>
      <c r="C125" s="215" t="s">
        <v>88</v>
      </c>
      <c r="D125" s="215" t="s">
        <v>250</v>
      </c>
      <c r="E125" s="216" t="s">
        <v>273</v>
      </c>
      <c r="F125" s="217" t="s">
        <v>274</v>
      </c>
      <c r="G125" s="218" t="s">
        <v>108</v>
      </c>
      <c r="H125" s="219">
        <v>212.262</v>
      </c>
      <c r="I125" s="220"/>
      <c r="J125" s="221">
        <f>ROUND(I125*H125,2)</f>
        <v>0</v>
      </c>
      <c r="K125" s="217" t="s">
        <v>253</v>
      </c>
      <c r="L125" s="46"/>
      <c r="M125" s="222" t="s">
        <v>19</v>
      </c>
      <c r="N125" s="223" t="s">
        <v>45</v>
      </c>
      <c r="O125" s="86"/>
      <c r="P125" s="224">
        <f>O125*H125</f>
        <v>0</v>
      </c>
      <c r="Q125" s="224">
        <v>0.000263</v>
      </c>
      <c r="R125" s="224">
        <f>Q125*H125</f>
        <v>0.055824906000000001</v>
      </c>
      <c r="S125" s="224">
        <v>0</v>
      </c>
      <c r="T125" s="224">
        <f>S125*H125</f>
        <v>0</v>
      </c>
      <c r="U125" s="225" t="s">
        <v>19</v>
      </c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6" t="s">
        <v>91</v>
      </c>
      <c r="AT125" s="226" t="s">
        <v>250</v>
      </c>
      <c r="AU125" s="226" t="s">
        <v>88</v>
      </c>
      <c r="AY125" s="19" t="s">
        <v>246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9" t="s">
        <v>84</v>
      </c>
      <c r="BK125" s="227">
        <f>ROUND(I125*H125,2)</f>
        <v>0</v>
      </c>
      <c r="BL125" s="19" t="s">
        <v>91</v>
      </c>
      <c r="BM125" s="226" t="s">
        <v>275</v>
      </c>
    </row>
    <row r="126" s="2" customFormat="1">
      <c r="A126" s="40"/>
      <c r="B126" s="41"/>
      <c r="C126" s="42"/>
      <c r="D126" s="228" t="s">
        <v>255</v>
      </c>
      <c r="E126" s="42"/>
      <c r="F126" s="229" t="s">
        <v>276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6"/>
      <c r="U126" s="87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255</v>
      </c>
      <c r="AU126" s="19" t="s">
        <v>88</v>
      </c>
    </row>
    <row r="127" s="2" customFormat="1">
      <c r="A127" s="40"/>
      <c r="B127" s="41"/>
      <c r="C127" s="42"/>
      <c r="D127" s="233" t="s">
        <v>257</v>
      </c>
      <c r="E127" s="42"/>
      <c r="F127" s="234" t="s">
        <v>277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6"/>
      <c r="U127" s="87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257</v>
      </c>
      <c r="AU127" s="19" t="s">
        <v>88</v>
      </c>
    </row>
    <row r="128" s="13" customFormat="1">
      <c r="A128" s="13"/>
      <c r="B128" s="235"/>
      <c r="C128" s="236"/>
      <c r="D128" s="228" t="s">
        <v>259</v>
      </c>
      <c r="E128" s="237" t="s">
        <v>19</v>
      </c>
      <c r="F128" s="238" t="s">
        <v>117</v>
      </c>
      <c r="G128" s="236"/>
      <c r="H128" s="239">
        <v>18.879999999999999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3"/>
      <c r="U128" s="244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259</v>
      </c>
      <c r="AU128" s="245" t="s">
        <v>88</v>
      </c>
      <c r="AV128" s="13" t="s">
        <v>84</v>
      </c>
      <c r="AW128" s="13" t="s">
        <v>35</v>
      </c>
      <c r="AX128" s="13" t="s">
        <v>73</v>
      </c>
      <c r="AY128" s="245" t="s">
        <v>246</v>
      </c>
    </row>
    <row r="129" s="13" customFormat="1">
      <c r="A129" s="13"/>
      <c r="B129" s="235"/>
      <c r="C129" s="236"/>
      <c r="D129" s="228" t="s">
        <v>259</v>
      </c>
      <c r="E129" s="237" t="s">
        <v>19</v>
      </c>
      <c r="F129" s="238" t="s">
        <v>144</v>
      </c>
      <c r="G129" s="236"/>
      <c r="H129" s="239">
        <v>54.213999999999999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3"/>
      <c r="U129" s="244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259</v>
      </c>
      <c r="AU129" s="245" t="s">
        <v>88</v>
      </c>
      <c r="AV129" s="13" t="s">
        <v>84</v>
      </c>
      <c r="AW129" s="13" t="s">
        <v>35</v>
      </c>
      <c r="AX129" s="13" t="s">
        <v>73</v>
      </c>
      <c r="AY129" s="245" t="s">
        <v>246</v>
      </c>
    </row>
    <row r="130" s="13" customFormat="1">
      <c r="A130" s="13"/>
      <c r="B130" s="235"/>
      <c r="C130" s="236"/>
      <c r="D130" s="228" t="s">
        <v>259</v>
      </c>
      <c r="E130" s="237" t="s">
        <v>19</v>
      </c>
      <c r="F130" s="238" t="s">
        <v>186</v>
      </c>
      <c r="G130" s="236"/>
      <c r="H130" s="239">
        <v>70.772000000000006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3"/>
      <c r="U130" s="244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259</v>
      </c>
      <c r="AU130" s="245" t="s">
        <v>88</v>
      </c>
      <c r="AV130" s="13" t="s">
        <v>84</v>
      </c>
      <c r="AW130" s="13" t="s">
        <v>35</v>
      </c>
      <c r="AX130" s="13" t="s">
        <v>73</v>
      </c>
      <c r="AY130" s="245" t="s">
        <v>246</v>
      </c>
    </row>
    <row r="131" s="13" customFormat="1">
      <c r="A131" s="13"/>
      <c r="B131" s="235"/>
      <c r="C131" s="236"/>
      <c r="D131" s="228" t="s">
        <v>259</v>
      </c>
      <c r="E131" s="237" t="s">
        <v>19</v>
      </c>
      <c r="F131" s="238" t="s">
        <v>152</v>
      </c>
      <c r="G131" s="236"/>
      <c r="H131" s="239">
        <v>60.639000000000003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3"/>
      <c r="U131" s="244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259</v>
      </c>
      <c r="AU131" s="245" t="s">
        <v>88</v>
      </c>
      <c r="AV131" s="13" t="s">
        <v>84</v>
      </c>
      <c r="AW131" s="13" t="s">
        <v>35</v>
      </c>
      <c r="AX131" s="13" t="s">
        <v>73</v>
      </c>
      <c r="AY131" s="245" t="s">
        <v>246</v>
      </c>
    </row>
    <row r="132" s="15" customFormat="1">
      <c r="A132" s="15"/>
      <c r="B132" s="257"/>
      <c r="C132" s="258"/>
      <c r="D132" s="228" t="s">
        <v>259</v>
      </c>
      <c r="E132" s="259" t="s">
        <v>19</v>
      </c>
      <c r="F132" s="260" t="s">
        <v>278</v>
      </c>
      <c r="G132" s="258"/>
      <c r="H132" s="259" t="s">
        <v>19</v>
      </c>
      <c r="I132" s="261"/>
      <c r="J132" s="258"/>
      <c r="K132" s="258"/>
      <c r="L132" s="262"/>
      <c r="M132" s="263"/>
      <c r="N132" s="264"/>
      <c r="O132" s="264"/>
      <c r="P132" s="264"/>
      <c r="Q132" s="264"/>
      <c r="R132" s="264"/>
      <c r="S132" s="264"/>
      <c r="T132" s="264"/>
      <c r="U132" s="26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6" t="s">
        <v>259</v>
      </c>
      <c r="AU132" s="266" t="s">
        <v>88</v>
      </c>
      <c r="AV132" s="15" t="s">
        <v>77</v>
      </c>
      <c r="AW132" s="15" t="s">
        <v>35</v>
      </c>
      <c r="AX132" s="15" t="s">
        <v>73</v>
      </c>
      <c r="AY132" s="266" t="s">
        <v>246</v>
      </c>
    </row>
    <row r="133" s="13" customFormat="1">
      <c r="A133" s="13"/>
      <c r="B133" s="235"/>
      <c r="C133" s="236"/>
      <c r="D133" s="228" t="s">
        <v>259</v>
      </c>
      <c r="E133" s="237" t="s">
        <v>19</v>
      </c>
      <c r="F133" s="238" t="s">
        <v>279</v>
      </c>
      <c r="G133" s="236"/>
      <c r="H133" s="239">
        <v>-3.29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3"/>
      <c r="U133" s="244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259</v>
      </c>
      <c r="AU133" s="245" t="s">
        <v>88</v>
      </c>
      <c r="AV133" s="13" t="s">
        <v>84</v>
      </c>
      <c r="AW133" s="13" t="s">
        <v>35</v>
      </c>
      <c r="AX133" s="13" t="s">
        <v>73</v>
      </c>
      <c r="AY133" s="245" t="s">
        <v>246</v>
      </c>
    </row>
    <row r="134" s="13" customFormat="1">
      <c r="A134" s="13"/>
      <c r="B134" s="235"/>
      <c r="C134" s="236"/>
      <c r="D134" s="228" t="s">
        <v>259</v>
      </c>
      <c r="E134" s="237" t="s">
        <v>19</v>
      </c>
      <c r="F134" s="238" t="s">
        <v>138</v>
      </c>
      <c r="G134" s="236"/>
      <c r="H134" s="239">
        <v>27.98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3"/>
      <c r="U134" s="244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259</v>
      </c>
      <c r="AU134" s="245" t="s">
        <v>88</v>
      </c>
      <c r="AV134" s="13" t="s">
        <v>84</v>
      </c>
      <c r="AW134" s="13" t="s">
        <v>35</v>
      </c>
      <c r="AX134" s="13" t="s">
        <v>73</v>
      </c>
      <c r="AY134" s="245" t="s">
        <v>246</v>
      </c>
    </row>
    <row r="135" s="15" customFormat="1">
      <c r="A135" s="15"/>
      <c r="B135" s="257"/>
      <c r="C135" s="258"/>
      <c r="D135" s="228" t="s">
        <v>259</v>
      </c>
      <c r="E135" s="259" t="s">
        <v>19</v>
      </c>
      <c r="F135" s="260" t="s">
        <v>280</v>
      </c>
      <c r="G135" s="258"/>
      <c r="H135" s="259" t="s">
        <v>19</v>
      </c>
      <c r="I135" s="261"/>
      <c r="J135" s="258"/>
      <c r="K135" s="258"/>
      <c r="L135" s="262"/>
      <c r="M135" s="263"/>
      <c r="N135" s="264"/>
      <c r="O135" s="264"/>
      <c r="P135" s="264"/>
      <c r="Q135" s="264"/>
      <c r="R135" s="264"/>
      <c r="S135" s="264"/>
      <c r="T135" s="264"/>
      <c r="U135" s="26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6" t="s">
        <v>259</v>
      </c>
      <c r="AU135" s="266" t="s">
        <v>88</v>
      </c>
      <c r="AV135" s="15" t="s">
        <v>77</v>
      </c>
      <c r="AW135" s="15" t="s">
        <v>35</v>
      </c>
      <c r="AX135" s="15" t="s">
        <v>73</v>
      </c>
      <c r="AY135" s="266" t="s">
        <v>246</v>
      </c>
    </row>
    <row r="136" s="13" customFormat="1">
      <c r="A136" s="13"/>
      <c r="B136" s="235"/>
      <c r="C136" s="236"/>
      <c r="D136" s="228" t="s">
        <v>259</v>
      </c>
      <c r="E136" s="237" t="s">
        <v>19</v>
      </c>
      <c r="F136" s="238" t="s">
        <v>281</v>
      </c>
      <c r="G136" s="236"/>
      <c r="H136" s="239">
        <v>-16.933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3"/>
      <c r="U136" s="244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259</v>
      </c>
      <c r="AU136" s="245" t="s">
        <v>88</v>
      </c>
      <c r="AV136" s="13" t="s">
        <v>84</v>
      </c>
      <c r="AW136" s="13" t="s">
        <v>35</v>
      </c>
      <c r="AX136" s="13" t="s">
        <v>73</v>
      </c>
      <c r="AY136" s="245" t="s">
        <v>246</v>
      </c>
    </row>
    <row r="137" s="2" customFormat="1" ht="21.75" customHeight="1">
      <c r="A137" s="40"/>
      <c r="B137" s="41"/>
      <c r="C137" s="215" t="s">
        <v>91</v>
      </c>
      <c r="D137" s="215" t="s">
        <v>250</v>
      </c>
      <c r="E137" s="216" t="s">
        <v>282</v>
      </c>
      <c r="F137" s="217" t="s">
        <v>283</v>
      </c>
      <c r="G137" s="218" t="s">
        <v>108</v>
      </c>
      <c r="H137" s="219">
        <v>0.73199999999999998</v>
      </c>
      <c r="I137" s="220"/>
      <c r="J137" s="221">
        <f>ROUND(I137*H137,2)</f>
        <v>0</v>
      </c>
      <c r="K137" s="217" t="s">
        <v>253</v>
      </c>
      <c r="L137" s="46"/>
      <c r="M137" s="222" t="s">
        <v>19</v>
      </c>
      <c r="N137" s="223" t="s">
        <v>45</v>
      </c>
      <c r="O137" s="86"/>
      <c r="P137" s="224">
        <f>O137*H137</f>
        <v>0</v>
      </c>
      <c r="Q137" s="224">
        <v>0.037999999999999999</v>
      </c>
      <c r="R137" s="224">
        <f>Q137*H137</f>
        <v>0.027815999999999997</v>
      </c>
      <c r="S137" s="224">
        <v>0</v>
      </c>
      <c r="T137" s="224">
        <f>S137*H137</f>
        <v>0</v>
      </c>
      <c r="U137" s="225" t="s">
        <v>19</v>
      </c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6" t="s">
        <v>91</v>
      </c>
      <c r="AT137" s="226" t="s">
        <v>250</v>
      </c>
      <c r="AU137" s="226" t="s">
        <v>88</v>
      </c>
      <c r="AY137" s="19" t="s">
        <v>246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9" t="s">
        <v>84</v>
      </c>
      <c r="BK137" s="227">
        <f>ROUND(I137*H137,2)</f>
        <v>0</v>
      </c>
      <c r="BL137" s="19" t="s">
        <v>91</v>
      </c>
      <c r="BM137" s="226" t="s">
        <v>284</v>
      </c>
    </row>
    <row r="138" s="2" customFormat="1">
      <c r="A138" s="40"/>
      <c r="B138" s="41"/>
      <c r="C138" s="42"/>
      <c r="D138" s="228" t="s">
        <v>255</v>
      </c>
      <c r="E138" s="42"/>
      <c r="F138" s="229" t="s">
        <v>285</v>
      </c>
      <c r="G138" s="42"/>
      <c r="H138" s="42"/>
      <c r="I138" s="230"/>
      <c r="J138" s="42"/>
      <c r="K138" s="42"/>
      <c r="L138" s="46"/>
      <c r="M138" s="231"/>
      <c r="N138" s="232"/>
      <c r="O138" s="86"/>
      <c r="P138" s="86"/>
      <c r="Q138" s="86"/>
      <c r="R138" s="86"/>
      <c r="S138" s="86"/>
      <c r="T138" s="86"/>
      <c r="U138" s="87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255</v>
      </c>
      <c r="AU138" s="19" t="s">
        <v>88</v>
      </c>
    </row>
    <row r="139" s="2" customFormat="1">
      <c r="A139" s="40"/>
      <c r="B139" s="41"/>
      <c r="C139" s="42"/>
      <c r="D139" s="233" t="s">
        <v>257</v>
      </c>
      <c r="E139" s="42"/>
      <c r="F139" s="234" t="s">
        <v>286</v>
      </c>
      <c r="G139" s="42"/>
      <c r="H139" s="42"/>
      <c r="I139" s="230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6"/>
      <c r="U139" s="87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257</v>
      </c>
      <c r="AU139" s="19" t="s">
        <v>88</v>
      </c>
    </row>
    <row r="140" s="13" customFormat="1">
      <c r="A140" s="13"/>
      <c r="B140" s="235"/>
      <c r="C140" s="236"/>
      <c r="D140" s="228" t="s">
        <v>259</v>
      </c>
      <c r="E140" s="237" t="s">
        <v>19</v>
      </c>
      <c r="F140" s="238" t="s">
        <v>287</v>
      </c>
      <c r="G140" s="236"/>
      <c r="H140" s="239">
        <v>0.73199999999999998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3"/>
      <c r="U140" s="244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259</v>
      </c>
      <c r="AU140" s="245" t="s">
        <v>88</v>
      </c>
      <c r="AV140" s="13" t="s">
        <v>84</v>
      </c>
      <c r="AW140" s="13" t="s">
        <v>35</v>
      </c>
      <c r="AX140" s="13" t="s">
        <v>77</v>
      </c>
      <c r="AY140" s="245" t="s">
        <v>246</v>
      </c>
    </row>
    <row r="141" s="2" customFormat="1" ht="21.75" customHeight="1">
      <c r="A141" s="40"/>
      <c r="B141" s="41"/>
      <c r="C141" s="215" t="s">
        <v>94</v>
      </c>
      <c r="D141" s="215" t="s">
        <v>250</v>
      </c>
      <c r="E141" s="216" t="s">
        <v>288</v>
      </c>
      <c r="F141" s="217" t="s">
        <v>289</v>
      </c>
      <c r="G141" s="218" t="s">
        <v>108</v>
      </c>
      <c r="H141" s="219">
        <v>0.34499999999999997</v>
      </c>
      <c r="I141" s="220"/>
      <c r="J141" s="221">
        <f>ROUND(I141*H141,2)</f>
        <v>0</v>
      </c>
      <c r="K141" s="217" t="s">
        <v>253</v>
      </c>
      <c r="L141" s="46"/>
      <c r="M141" s="222" t="s">
        <v>19</v>
      </c>
      <c r="N141" s="223" t="s">
        <v>45</v>
      </c>
      <c r="O141" s="86"/>
      <c r="P141" s="224">
        <f>O141*H141</f>
        <v>0</v>
      </c>
      <c r="Q141" s="224">
        <v>0.040629999999999999</v>
      </c>
      <c r="R141" s="224">
        <f>Q141*H141</f>
        <v>0.014017349999999998</v>
      </c>
      <c r="S141" s="224">
        <v>0</v>
      </c>
      <c r="T141" s="224">
        <f>S141*H141</f>
        <v>0</v>
      </c>
      <c r="U141" s="225" t="s">
        <v>19</v>
      </c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6" t="s">
        <v>91</v>
      </c>
      <c r="AT141" s="226" t="s">
        <v>250</v>
      </c>
      <c r="AU141" s="226" t="s">
        <v>88</v>
      </c>
      <c r="AY141" s="19" t="s">
        <v>246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9" t="s">
        <v>84</v>
      </c>
      <c r="BK141" s="227">
        <f>ROUND(I141*H141,2)</f>
        <v>0</v>
      </c>
      <c r="BL141" s="19" t="s">
        <v>91</v>
      </c>
      <c r="BM141" s="226" t="s">
        <v>290</v>
      </c>
    </row>
    <row r="142" s="2" customFormat="1">
      <c r="A142" s="40"/>
      <c r="B142" s="41"/>
      <c r="C142" s="42"/>
      <c r="D142" s="228" t="s">
        <v>255</v>
      </c>
      <c r="E142" s="42"/>
      <c r="F142" s="229" t="s">
        <v>291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6"/>
      <c r="U142" s="87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255</v>
      </c>
      <c r="AU142" s="19" t="s">
        <v>88</v>
      </c>
    </row>
    <row r="143" s="2" customFormat="1">
      <c r="A143" s="40"/>
      <c r="B143" s="41"/>
      <c r="C143" s="42"/>
      <c r="D143" s="233" t="s">
        <v>257</v>
      </c>
      <c r="E143" s="42"/>
      <c r="F143" s="234" t="s">
        <v>292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6"/>
      <c r="U143" s="87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257</v>
      </c>
      <c r="AU143" s="19" t="s">
        <v>88</v>
      </c>
    </row>
    <row r="144" s="13" customFormat="1">
      <c r="A144" s="13"/>
      <c r="B144" s="235"/>
      <c r="C144" s="236"/>
      <c r="D144" s="228" t="s">
        <v>259</v>
      </c>
      <c r="E144" s="237" t="s">
        <v>19</v>
      </c>
      <c r="F144" s="238" t="s">
        <v>293</v>
      </c>
      <c r="G144" s="236"/>
      <c r="H144" s="239">
        <v>0.34499999999999997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3"/>
      <c r="U144" s="244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259</v>
      </c>
      <c r="AU144" s="245" t="s">
        <v>88</v>
      </c>
      <c r="AV144" s="13" t="s">
        <v>84</v>
      </c>
      <c r="AW144" s="13" t="s">
        <v>35</v>
      </c>
      <c r="AX144" s="13" t="s">
        <v>77</v>
      </c>
      <c r="AY144" s="245" t="s">
        <v>246</v>
      </c>
    </row>
    <row r="145" s="2" customFormat="1" ht="24.15" customHeight="1">
      <c r="A145" s="40"/>
      <c r="B145" s="41"/>
      <c r="C145" s="215" t="s">
        <v>97</v>
      </c>
      <c r="D145" s="215" t="s">
        <v>250</v>
      </c>
      <c r="E145" s="216" t="s">
        <v>294</v>
      </c>
      <c r="F145" s="217" t="s">
        <v>295</v>
      </c>
      <c r="G145" s="218" t="s">
        <v>108</v>
      </c>
      <c r="H145" s="219">
        <v>4.0599999999999996</v>
      </c>
      <c r="I145" s="220"/>
      <c r="J145" s="221">
        <f>ROUND(I145*H145,2)</f>
        <v>0</v>
      </c>
      <c r="K145" s="217" t="s">
        <v>253</v>
      </c>
      <c r="L145" s="46"/>
      <c r="M145" s="222" t="s">
        <v>19</v>
      </c>
      <c r="N145" s="223" t="s">
        <v>45</v>
      </c>
      <c r="O145" s="86"/>
      <c r="P145" s="224">
        <f>O145*H145</f>
        <v>0</v>
      </c>
      <c r="Q145" s="224">
        <v>0.015400000000000001</v>
      </c>
      <c r="R145" s="224">
        <f>Q145*H145</f>
        <v>0.062523999999999996</v>
      </c>
      <c r="S145" s="224">
        <v>0</v>
      </c>
      <c r="T145" s="224">
        <f>S145*H145</f>
        <v>0</v>
      </c>
      <c r="U145" s="225" t="s">
        <v>19</v>
      </c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6" t="s">
        <v>91</v>
      </c>
      <c r="AT145" s="226" t="s">
        <v>250</v>
      </c>
      <c r="AU145" s="226" t="s">
        <v>88</v>
      </c>
      <c r="AY145" s="19" t="s">
        <v>246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9" t="s">
        <v>84</v>
      </c>
      <c r="BK145" s="227">
        <f>ROUND(I145*H145,2)</f>
        <v>0</v>
      </c>
      <c r="BL145" s="19" t="s">
        <v>91</v>
      </c>
      <c r="BM145" s="226" t="s">
        <v>296</v>
      </c>
    </row>
    <row r="146" s="2" customFormat="1">
      <c r="A146" s="40"/>
      <c r="B146" s="41"/>
      <c r="C146" s="42"/>
      <c r="D146" s="228" t="s">
        <v>255</v>
      </c>
      <c r="E146" s="42"/>
      <c r="F146" s="229" t="s">
        <v>297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6"/>
      <c r="U146" s="87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255</v>
      </c>
      <c r="AU146" s="19" t="s">
        <v>88</v>
      </c>
    </row>
    <row r="147" s="2" customFormat="1">
      <c r="A147" s="40"/>
      <c r="B147" s="41"/>
      <c r="C147" s="42"/>
      <c r="D147" s="233" t="s">
        <v>257</v>
      </c>
      <c r="E147" s="42"/>
      <c r="F147" s="234" t="s">
        <v>298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6"/>
      <c r="U147" s="87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257</v>
      </c>
      <c r="AU147" s="19" t="s">
        <v>88</v>
      </c>
    </row>
    <row r="148" s="15" customFormat="1">
      <c r="A148" s="15"/>
      <c r="B148" s="257"/>
      <c r="C148" s="258"/>
      <c r="D148" s="228" t="s">
        <v>259</v>
      </c>
      <c r="E148" s="259" t="s">
        <v>19</v>
      </c>
      <c r="F148" s="260" t="s">
        <v>299</v>
      </c>
      <c r="G148" s="258"/>
      <c r="H148" s="259" t="s">
        <v>19</v>
      </c>
      <c r="I148" s="261"/>
      <c r="J148" s="258"/>
      <c r="K148" s="258"/>
      <c r="L148" s="262"/>
      <c r="M148" s="263"/>
      <c r="N148" s="264"/>
      <c r="O148" s="264"/>
      <c r="P148" s="264"/>
      <c r="Q148" s="264"/>
      <c r="R148" s="264"/>
      <c r="S148" s="264"/>
      <c r="T148" s="264"/>
      <c r="U148" s="26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6" t="s">
        <v>259</v>
      </c>
      <c r="AU148" s="266" t="s">
        <v>88</v>
      </c>
      <c r="AV148" s="15" t="s">
        <v>77</v>
      </c>
      <c r="AW148" s="15" t="s">
        <v>35</v>
      </c>
      <c r="AX148" s="15" t="s">
        <v>73</v>
      </c>
      <c r="AY148" s="266" t="s">
        <v>246</v>
      </c>
    </row>
    <row r="149" s="13" customFormat="1">
      <c r="A149" s="13"/>
      <c r="B149" s="235"/>
      <c r="C149" s="236"/>
      <c r="D149" s="228" t="s">
        <v>259</v>
      </c>
      <c r="E149" s="237" t="s">
        <v>19</v>
      </c>
      <c r="F149" s="238" t="s">
        <v>166</v>
      </c>
      <c r="G149" s="236"/>
      <c r="H149" s="239">
        <v>0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3"/>
      <c r="U149" s="244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259</v>
      </c>
      <c r="AU149" s="245" t="s">
        <v>88</v>
      </c>
      <c r="AV149" s="13" t="s">
        <v>84</v>
      </c>
      <c r="AW149" s="13" t="s">
        <v>35</v>
      </c>
      <c r="AX149" s="13" t="s">
        <v>73</v>
      </c>
      <c r="AY149" s="245" t="s">
        <v>246</v>
      </c>
    </row>
    <row r="150" s="15" customFormat="1">
      <c r="A150" s="15"/>
      <c r="B150" s="257"/>
      <c r="C150" s="258"/>
      <c r="D150" s="228" t="s">
        <v>259</v>
      </c>
      <c r="E150" s="259" t="s">
        <v>19</v>
      </c>
      <c r="F150" s="260" t="s">
        <v>300</v>
      </c>
      <c r="G150" s="258"/>
      <c r="H150" s="259" t="s">
        <v>19</v>
      </c>
      <c r="I150" s="261"/>
      <c r="J150" s="258"/>
      <c r="K150" s="258"/>
      <c r="L150" s="262"/>
      <c r="M150" s="263"/>
      <c r="N150" s="264"/>
      <c r="O150" s="264"/>
      <c r="P150" s="264"/>
      <c r="Q150" s="264"/>
      <c r="R150" s="264"/>
      <c r="S150" s="264"/>
      <c r="T150" s="264"/>
      <c r="U150" s="26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6" t="s">
        <v>259</v>
      </c>
      <c r="AU150" s="266" t="s">
        <v>88</v>
      </c>
      <c r="AV150" s="15" t="s">
        <v>77</v>
      </c>
      <c r="AW150" s="15" t="s">
        <v>35</v>
      </c>
      <c r="AX150" s="15" t="s">
        <v>73</v>
      </c>
      <c r="AY150" s="266" t="s">
        <v>246</v>
      </c>
    </row>
    <row r="151" s="13" customFormat="1">
      <c r="A151" s="13"/>
      <c r="B151" s="235"/>
      <c r="C151" s="236"/>
      <c r="D151" s="228" t="s">
        <v>259</v>
      </c>
      <c r="E151" s="237" t="s">
        <v>19</v>
      </c>
      <c r="F151" s="238" t="s">
        <v>301</v>
      </c>
      <c r="G151" s="236"/>
      <c r="H151" s="239">
        <v>4.0599999999999996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3"/>
      <c r="U151" s="244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259</v>
      </c>
      <c r="AU151" s="245" t="s">
        <v>88</v>
      </c>
      <c r="AV151" s="13" t="s">
        <v>84</v>
      </c>
      <c r="AW151" s="13" t="s">
        <v>35</v>
      </c>
      <c r="AX151" s="13" t="s">
        <v>73</v>
      </c>
      <c r="AY151" s="245" t="s">
        <v>246</v>
      </c>
    </row>
    <row r="152" s="2" customFormat="1" ht="21.75" customHeight="1">
      <c r="A152" s="40"/>
      <c r="B152" s="41"/>
      <c r="C152" s="215" t="s">
        <v>170</v>
      </c>
      <c r="D152" s="215" t="s">
        <v>250</v>
      </c>
      <c r="E152" s="216" t="s">
        <v>302</v>
      </c>
      <c r="F152" s="217" t="s">
        <v>303</v>
      </c>
      <c r="G152" s="218" t="s">
        <v>108</v>
      </c>
      <c r="H152" s="219">
        <v>212.262</v>
      </c>
      <c r="I152" s="220"/>
      <c r="J152" s="221">
        <f>ROUND(I152*H152,2)</f>
        <v>0</v>
      </c>
      <c r="K152" s="217" t="s">
        <v>253</v>
      </c>
      <c r="L152" s="46"/>
      <c r="M152" s="222" t="s">
        <v>19</v>
      </c>
      <c r="N152" s="223" t="s">
        <v>45</v>
      </c>
      <c r="O152" s="86"/>
      <c r="P152" s="224">
        <f>O152*H152</f>
        <v>0</v>
      </c>
      <c r="Q152" s="224">
        <v>0.0030000000000000001</v>
      </c>
      <c r="R152" s="224">
        <f>Q152*H152</f>
        <v>0.63678599999999996</v>
      </c>
      <c r="S152" s="224">
        <v>0</v>
      </c>
      <c r="T152" s="224">
        <f>S152*H152</f>
        <v>0</v>
      </c>
      <c r="U152" s="225" t="s">
        <v>19</v>
      </c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91</v>
      </c>
      <c r="AT152" s="226" t="s">
        <v>250</v>
      </c>
      <c r="AU152" s="226" t="s">
        <v>88</v>
      </c>
      <c r="AY152" s="19" t="s">
        <v>246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84</v>
      </c>
      <c r="BK152" s="227">
        <f>ROUND(I152*H152,2)</f>
        <v>0</v>
      </c>
      <c r="BL152" s="19" t="s">
        <v>91</v>
      </c>
      <c r="BM152" s="226" t="s">
        <v>304</v>
      </c>
    </row>
    <row r="153" s="2" customFormat="1">
      <c r="A153" s="40"/>
      <c r="B153" s="41"/>
      <c r="C153" s="42"/>
      <c r="D153" s="228" t="s">
        <v>255</v>
      </c>
      <c r="E153" s="42"/>
      <c r="F153" s="229" t="s">
        <v>305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6"/>
      <c r="U153" s="87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255</v>
      </c>
      <c r="AU153" s="19" t="s">
        <v>88</v>
      </c>
    </row>
    <row r="154" s="2" customFormat="1">
      <c r="A154" s="40"/>
      <c r="B154" s="41"/>
      <c r="C154" s="42"/>
      <c r="D154" s="233" t="s">
        <v>257</v>
      </c>
      <c r="E154" s="42"/>
      <c r="F154" s="234" t="s">
        <v>306</v>
      </c>
      <c r="G154" s="42"/>
      <c r="H154" s="42"/>
      <c r="I154" s="230"/>
      <c r="J154" s="42"/>
      <c r="K154" s="42"/>
      <c r="L154" s="46"/>
      <c r="M154" s="231"/>
      <c r="N154" s="232"/>
      <c r="O154" s="86"/>
      <c r="P154" s="86"/>
      <c r="Q154" s="86"/>
      <c r="R154" s="86"/>
      <c r="S154" s="86"/>
      <c r="T154" s="86"/>
      <c r="U154" s="87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257</v>
      </c>
      <c r="AU154" s="19" t="s">
        <v>88</v>
      </c>
    </row>
    <row r="155" s="13" customFormat="1">
      <c r="A155" s="13"/>
      <c r="B155" s="235"/>
      <c r="C155" s="236"/>
      <c r="D155" s="228" t="s">
        <v>259</v>
      </c>
      <c r="E155" s="237" t="s">
        <v>19</v>
      </c>
      <c r="F155" s="238" t="s">
        <v>117</v>
      </c>
      <c r="G155" s="236"/>
      <c r="H155" s="239">
        <v>18.879999999999999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3"/>
      <c r="U155" s="244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259</v>
      </c>
      <c r="AU155" s="245" t="s">
        <v>88</v>
      </c>
      <c r="AV155" s="13" t="s">
        <v>84</v>
      </c>
      <c r="AW155" s="13" t="s">
        <v>35</v>
      </c>
      <c r="AX155" s="13" t="s">
        <v>73</v>
      </c>
      <c r="AY155" s="245" t="s">
        <v>246</v>
      </c>
    </row>
    <row r="156" s="13" customFormat="1">
      <c r="A156" s="13"/>
      <c r="B156" s="235"/>
      <c r="C156" s="236"/>
      <c r="D156" s="228" t="s">
        <v>259</v>
      </c>
      <c r="E156" s="237" t="s">
        <v>19</v>
      </c>
      <c r="F156" s="238" t="s">
        <v>144</v>
      </c>
      <c r="G156" s="236"/>
      <c r="H156" s="239">
        <v>54.213999999999999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3"/>
      <c r="U156" s="244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259</v>
      </c>
      <c r="AU156" s="245" t="s">
        <v>88</v>
      </c>
      <c r="AV156" s="13" t="s">
        <v>84</v>
      </c>
      <c r="AW156" s="13" t="s">
        <v>35</v>
      </c>
      <c r="AX156" s="13" t="s">
        <v>73</v>
      </c>
      <c r="AY156" s="245" t="s">
        <v>246</v>
      </c>
    </row>
    <row r="157" s="13" customFormat="1">
      <c r="A157" s="13"/>
      <c r="B157" s="235"/>
      <c r="C157" s="236"/>
      <c r="D157" s="228" t="s">
        <v>259</v>
      </c>
      <c r="E157" s="237" t="s">
        <v>19</v>
      </c>
      <c r="F157" s="238" t="s">
        <v>186</v>
      </c>
      <c r="G157" s="236"/>
      <c r="H157" s="239">
        <v>70.772000000000006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3"/>
      <c r="U157" s="244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259</v>
      </c>
      <c r="AU157" s="245" t="s">
        <v>88</v>
      </c>
      <c r="AV157" s="13" t="s">
        <v>84</v>
      </c>
      <c r="AW157" s="13" t="s">
        <v>35</v>
      </c>
      <c r="AX157" s="13" t="s">
        <v>73</v>
      </c>
      <c r="AY157" s="245" t="s">
        <v>246</v>
      </c>
    </row>
    <row r="158" s="13" customFormat="1">
      <c r="A158" s="13"/>
      <c r="B158" s="235"/>
      <c r="C158" s="236"/>
      <c r="D158" s="228" t="s">
        <v>259</v>
      </c>
      <c r="E158" s="237" t="s">
        <v>19</v>
      </c>
      <c r="F158" s="238" t="s">
        <v>152</v>
      </c>
      <c r="G158" s="236"/>
      <c r="H158" s="239">
        <v>60.639000000000003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3"/>
      <c r="U158" s="244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259</v>
      </c>
      <c r="AU158" s="245" t="s">
        <v>88</v>
      </c>
      <c r="AV158" s="13" t="s">
        <v>84</v>
      </c>
      <c r="AW158" s="13" t="s">
        <v>35</v>
      </c>
      <c r="AX158" s="13" t="s">
        <v>73</v>
      </c>
      <c r="AY158" s="245" t="s">
        <v>246</v>
      </c>
    </row>
    <row r="159" s="13" customFormat="1">
      <c r="A159" s="13"/>
      <c r="B159" s="235"/>
      <c r="C159" s="236"/>
      <c r="D159" s="228" t="s">
        <v>259</v>
      </c>
      <c r="E159" s="237" t="s">
        <v>19</v>
      </c>
      <c r="F159" s="238" t="s">
        <v>138</v>
      </c>
      <c r="G159" s="236"/>
      <c r="H159" s="239">
        <v>27.98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3"/>
      <c r="U159" s="244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259</v>
      </c>
      <c r="AU159" s="245" t="s">
        <v>88</v>
      </c>
      <c r="AV159" s="13" t="s">
        <v>84</v>
      </c>
      <c r="AW159" s="13" t="s">
        <v>35</v>
      </c>
      <c r="AX159" s="13" t="s">
        <v>73</v>
      </c>
      <c r="AY159" s="245" t="s">
        <v>246</v>
      </c>
    </row>
    <row r="160" s="15" customFormat="1">
      <c r="A160" s="15"/>
      <c r="B160" s="257"/>
      <c r="C160" s="258"/>
      <c r="D160" s="228" t="s">
        <v>259</v>
      </c>
      <c r="E160" s="259" t="s">
        <v>19</v>
      </c>
      <c r="F160" s="260" t="s">
        <v>278</v>
      </c>
      <c r="G160" s="258"/>
      <c r="H160" s="259" t="s">
        <v>19</v>
      </c>
      <c r="I160" s="261"/>
      <c r="J160" s="258"/>
      <c r="K160" s="258"/>
      <c r="L160" s="262"/>
      <c r="M160" s="263"/>
      <c r="N160" s="264"/>
      <c r="O160" s="264"/>
      <c r="P160" s="264"/>
      <c r="Q160" s="264"/>
      <c r="R160" s="264"/>
      <c r="S160" s="264"/>
      <c r="T160" s="264"/>
      <c r="U160" s="26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6" t="s">
        <v>259</v>
      </c>
      <c r="AU160" s="266" t="s">
        <v>88</v>
      </c>
      <c r="AV160" s="15" t="s">
        <v>77</v>
      </c>
      <c r="AW160" s="15" t="s">
        <v>35</v>
      </c>
      <c r="AX160" s="15" t="s">
        <v>73</v>
      </c>
      <c r="AY160" s="266" t="s">
        <v>246</v>
      </c>
    </row>
    <row r="161" s="13" customFormat="1">
      <c r="A161" s="13"/>
      <c r="B161" s="235"/>
      <c r="C161" s="236"/>
      <c r="D161" s="228" t="s">
        <v>259</v>
      </c>
      <c r="E161" s="237" t="s">
        <v>19</v>
      </c>
      <c r="F161" s="238" t="s">
        <v>279</v>
      </c>
      <c r="G161" s="236"/>
      <c r="H161" s="239">
        <v>-3.29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3"/>
      <c r="U161" s="244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259</v>
      </c>
      <c r="AU161" s="245" t="s">
        <v>88</v>
      </c>
      <c r="AV161" s="13" t="s">
        <v>84</v>
      </c>
      <c r="AW161" s="13" t="s">
        <v>35</v>
      </c>
      <c r="AX161" s="13" t="s">
        <v>73</v>
      </c>
      <c r="AY161" s="245" t="s">
        <v>246</v>
      </c>
    </row>
    <row r="162" s="15" customFormat="1">
      <c r="A162" s="15"/>
      <c r="B162" s="257"/>
      <c r="C162" s="258"/>
      <c r="D162" s="228" t="s">
        <v>259</v>
      </c>
      <c r="E162" s="259" t="s">
        <v>19</v>
      </c>
      <c r="F162" s="260" t="s">
        <v>307</v>
      </c>
      <c r="G162" s="258"/>
      <c r="H162" s="259" t="s">
        <v>19</v>
      </c>
      <c r="I162" s="261"/>
      <c r="J162" s="258"/>
      <c r="K162" s="258"/>
      <c r="L162" s="262"/>
      <c r="M162" s="263"/>
      <c r="N162" s="264"/>
      <c r="O162" s="264"/>
      <c r="P162" s="264"/>
      <c r="Q162" s="264"/>
      <c r="R162" s="264"/>
      <c r="S162" s="264"/>
      <c r="T162" s="264"/>
      <c r="U162" s="26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6" t="s">
        <v>259</v>
      </c>
      <c r="AU162" s="266" t="s">
        <v>88</v>
      </c>
      <c r="AV162" s="15" t="s">
        <v>77</v>
      </c>
      <c r="AW162" s="15" t="s">
        <v>35</v>
      </c>
      <c r="AX162" s="15" t="s">
        <v>73</v>
      </c>
      <c r="AY162" s="266" t="s">
        <v>246</v>
      </c>
    </row>
    <row r="163" s="13" customFormat="1">
      <c r="A163" s="13"/>
      <c r="B163" s="235"/>
      <c r="C163" s="236"/>
      <c r="D163" s="228" t="s">
        <v>259</v>
      </c>
      <c r="E163" s="237" t="s">
        <v>19</v>
      </c>
      <c r="F163" s="238" t="s">
        <v>281</v>
      </c>
      <c r="G163" s="236"/>
      <c r="H163" s="239">
        <v>-16.933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3"/>
      <c r="U163" s="244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259</v>
      </c>
      <c r="AU163" s="245" t="s">
        <v>88</v>
      </c>
      <c r="AV163" s="13" t="s">
        <v>84</v>
      </c>
      <c r="AW163" s="13" t="s">
        <v>35</v>
      </c>
      <c r="AX163" s="13" t="s">
        <v>73</v>
      </c>
      <c r="AY163" s="245" t="s">
        <v>246</v>
      </c>
    </row>
    <row r="164" s="2" customFormat="1" ht="16.5" customHeight="1">
      <c r="A164" s="40"/>
      <c r="B164" s="41"/>
      <c r="C164" s="215" t="s">
        <v>308</v>
      </c>
      <c r="D164" s="215" t="s">
        <v>250</v>
      </c>
      <c r="E164" s="216" t="s">
        <v>309</v>
      </c>
      <c r="F164" s="217" t="s">
        <v>310</v>
      </c>
      <c r="G164" s="218" t="s">
        <v>108</v>
      </c>
      <c r="H164" s="219">
        <v>76.716999999999999</v>
      </c>
      <c r="I164" s="220"/>
      <c r="J164" s="221">
        <f>ROUND(I164*H164,2)</f>
        <v>0</v>
      </c>
      <c r="K164" s="217" t="s">
        <v>253</v>
      </c>
      <c r="L164" s="46"/>
      <c r="M164" s="222" t="s">
        <v>19</v>
      </c>
      <c r="N164" s="223" t="s">
        <v>45</v>
      </c>
      <c r="O164" s="86"/>
      <c r="P164" s="224">
        <f>O164*H164</f>
        <v>0</v>
      </c>
      <c r="Q164" s="224">
        <v>0</v>
      </c>
      <c r="R164" s="224">
        <f>Q164*H164</f>
        <v>0</v>
      </c>
      <c r="S164" s="224">
        <v>6.0000000000000002E-05</v>
      </c>
      <c r="T164" s="224">
        <f>S164*H164</f>
        <v>0.0046030200000000002</v>
      </c>
      <c r="U164" s="225" t="s">
        <v>19</v>
      </c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6" t="s">
        <v>91</v>
      </c>
      <c r="AT164" s="226" t="s">
        <v>250</v>
      </c>
      <c r="AU164" s="226" t="s">
        <v>88</v>
      </c>
      <c r="AY164" s="19" t="s">
        <v>246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9" t="s">
        <v>84</v>
      </c>
      <c r="BK164" s="227">
        <f>ROUND(I164*H164,2)</f>
        <v>0</v>
      </c>
      <c r="BL164" s="19" t="s">
        <v>91</v>
      </c>
      <c r="BM164" s="226" t="s">
        <v>311</v>
      </c>
    </row>
    <row r="165" s="2" customFormat="1">
      <c r="A165" s="40"/>
      <c r="B165" s="41"/>
      <c r="C165" s="42"/>
      <c r="D165" s="228" t="s">
        <v>255</v>
      </c>
      <c r="E165" s="42"/>
      <c r="F165" s="229" t="s">
        <v>312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6"/>
      <c r="U165" s="87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255</v>
      </c>
      <c r="AU165" s="19" t="s">
        <v>88</v>
      </c>
    </row>
    <row r="166" s="2" customFormat="1">
      <c r="A166" s="40"/>
      <c r="B166" s="41"/>
      <c r="C166" s="42"/>
      <c r="D166" s="233" t="s">
        <v>257</v>
      </c>
      <c r="E166" s="42"/>
      <c r="F166" s="234" t="s">
        <v>313</v>
      </c>
      <c r="G166" s="42"/>
      <c r="H166" s="42"/>
      <c r="I166" s="230"/>
      <c r="J166" s="42"/>
      <c r="K166" s="42"/>
      <c r="L166" s="46"/>
      <c r="M166" s="231"/>
      <c r="N166" s="232"/>
      <c r="O166" s="86"/>
      <c r="P166" s="86"/>
      <c r="Q166" s="86"/>
      <c r="R166" s="86"/>
      <c r="S166" s="86"/>
      <c r="T166" s="86"/>
      <c r="U166" s="87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257</v>
      </c>
      <c r="AU166" s="19" t="s">
        <v>88</v>
      </c>
    </row>
    <row r="167" s="13" customFormat="1">
      <c r="A167" s="13"/>
      <c r="B167" s="235"/>
      <c r="C167" s="236"/>
      <c r="D167" s="228" t="s">
        <v>259</v>
      </c>
      <c r="E167" s="237" t="s">
        <v>19</v>
      </c>
      <c r="F167" s="238" t="s">
        <v>147</v>
      </c>
      <c r="G167" s="236"/>
      <c r="H167" s="239">
        <v>18.718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3"/>
      <c r="U167" s="244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259</v>
      </c>
      <c r="AU167" s="245" t="s">
        <v>88</v>
      </c>
      <c r="AV167" s="13" t="s">
        <v>84</v>
      </c>
      <c r="AW167" s="13" t="s">
        <v>35</v>
      </c>
      <c r="AX167" s="13" t="s">
        <v>73</v>
      </c>
      <c r="AY167" s="245" t="s">
        <v>246</v>
      </c>
    </row>
    <row r="168" s="13" customFormat="1">
      <c r="A168" s="13"/>
      <c r="B168" s="235"/>
      <c r="C168" s="236"/>
      <c r="D168" s="228" t="s">
        <v>259</v>
      </c>
      <c r="E168" s="237" t="s">
        <v>19</v>
      </c>
      <c r="F168" s="238" t="s">
        <v>155</v>
      </c>
      <c r="G168" s="236"/>
      <c r="H168" s="239">
        <v>21.422000000000001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3"/>
      <c r="U168" s="244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259</v>
      </c>
      <c r="AU168" s="245" t="s">
        <v>88</v>
      </c>
      <c r="AV168" s="13" t="s">
        <v>84</v>
      </c>
      <c r="AW168" s="13" t="s">
        <v>35</v>
      </c>
      <c r="AX168" s="13" t="s">
        <v>73</v>
      </c>
      <c r="AY168" s="245" t="s">
        <v>246</v>
      </c>
    </row>
    <row r="169" s="13" customFormat="1">
      <c r="A169" s="13"/>
      <c r="B169" s="235"/>
      <c r="C169" s="236"/>
      <c r="D169" s="228" t="s">
        <v>259</v>
      </c>
      <c r="E169" s="237" t="s">
        <v>19</v>
      </c>
      <c r="F169" s="238" t="s">
        <v>123</v>
      </c>
      <c r="G169" s="236"/>
      <c r="H169" s="239">
        <v>2.7730000000000001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3"/>
      <c r="U169" s="244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259</v>
      </c>
      <c r="AU169" s="245" t="s">
        <v>88</v>
      </c>
      <c r="AV169" s="13" t="s">
        <v>84</v>
      </c>
      <c r="AW169" s="13" t="s">
        <v>35</v>
      </c>
      <c r="AX169" s="13" t="s">
        <v>73</v>
      </c>
      <c r="AY169" s="245" t="s">
        <v>246</v>
      </c>
    </row>
    <row r="170" s="13" customFormat="1">
      <c r="A170" s="13"/>
      <c r="B170" s="235"/>
      <c r="C170" s="236"/>
      <c r="D170" s="228" t="s">
        <v>259</v>
      </c>
      <c r="E170" s="237" t="s">
        <v>19</v>
      </c>
      <c r="F170" s="238" t="s">
        <v>106</v>
      </c>
      <c r="G170" s="236"/>
      <c r="H170" s="239">
        <v>3.069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3"/>
      <c r="U170" s="244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259</v>
      </c>
      <c r="AU170" s="245" t="s">
        <v>88</v>
      </c>
      <c r="AV170" s="13" t="s">
        <v>84</v>
      </c>
      <c r="AW170" s="13" t="s">
        <v>35</v>
      </c>
      <c r="AX170" s="13" t="s">
        <v>73</v>
      </c>
      <c r="AY170" s="245" t="s">
        <v>246</v>
      </c>
    </row>
    <row r="171" s="13" customFormat="1">
      <c r="A171" s="13"/>
      <c r="B171" s="235"/>
      <c r="C171" s="236"/>
      <c r="D171" s="228" t="s">
        <v>259</v>
      </c>
      <c r="E171" s="237" t="s">
        <v>19</v>
      </c>
      <c r="F171" s="238" t="s">
        <v>190</v>
      </c>
      <c r="G171" s="236"/>
      <c r="H171" s="239">
        <v>30.734999999999999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3"/>
      <c r="U171" s="244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259</v>
      </c>
      <c r="AU171" s="245" t="s">
        <v>88</v>
      </c>
      <c r="AV171" s="13" t="s">
        <v>84</v>
      </c>
      <c r="AW171" s="13" t="s">
        <v>35</v>
      </c>
      <c r="AX171" s="13" t="s">
        <v>73</v>
      </c>
      <c r="AY171" s="245" t="s">
        <v>246</v>
      </c>
    </row>
    <row r="172" s="14" customFormat="1">
      <c r="A172" s="14"/>
      <c r="B172" s="246"/>
      <c r="C172" s="247"/>
      <c r="D172" s="228" t="s">
        <v>259</v>
      </c>
      <c r="E172" s="248" t="s">
        <v>19</v>
      </c>
      <c r="F172" s="249" t="s">
        <v>262</v>
      </c>
      <c r="G172" s="247"/>
      <c r="H172" s="250">
        <v>76.716999999999999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4"/>
      <c r="U172" s="255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259</v>
      </c>
      <c r="AU172" s="256" t="s">
        <v>88</v>
      </c>
      <c r="AV172" s="14" t="s">
        <v>91</v>
      </c>
      <c r="AW172" s="14" t="s">
        <v>35</v>
      </c>
      <c r="AX172" s="14" t="s">
        <v>77</v>
      </c>
      <c r="AY172" s="256" t="s">
        <v>246</v>
      </c>
    </row>
    <row r="173" s="2" customFormat="1" ht="24.15" customHeight="1">
      <c r="A173" s="40"/>
      <c r="B173" s="41"/>
      <c r="C173" s="215" t="s">
        <v>314</v>
      </c>
      <c r="D173" s="215" t="s">
        <v>250</v>
      </c>
      <c r="E173" s="216" t="s">
        <v>315</v>
      </c>
      <c r="F173" s="217" t="s">
        <v>316</v>
      </c>
      <c r="G173" s="218" t="s">
        <v>108</v>
      </c>
      <c r="H173" s="219">
        <v>9.9450000000000003</v>
      </c>
      <c r="I173" s="220"/>
      <c r="J173" s="221">
        <f>ROUND(I173*H173,2)</f>
        <v>0</v>
      </c>
      <c r="K173" s="217" t="s">
        <v>253</v>
      </c>
      <c r="L173" s="46"/>
      <c r="M173" s="222" t="s">
        <v>19</v>
      </c>
      <c r="N173" s="223" t="s">
        <v>45</v>
      </c>
      <c r="O173" s="86"/>
      <c r="P173" s="224">
        <f>O173*H173</f>
        <v>0</v>
      </c>
      <c r="Q173" s="224">
        <v>0</v>
      </c>
      <c r="R173" s="224">
        <f>Q173*H173</f>
        <v>0</v>
      </c>
      <c r="S173" s="224">
        <v>1.0000000000000001E-05</v>
      </c>
      <c r="T173" s="224">
        <f>S173*H173</f>
        <v>9.9450000000000005E-05</v>
      </c>
      <c r="U173" s="225" t="s">
        <v>19</v>
      </c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6" t="s">
        <v>91</v>
      </c>
      <c r="AT173" s="226" t="s">
        <v>250</v>
      </c>
      <c r="AU173" s="226" t="s">
        <v>88</v>
      </c>
      <c r="AY173" s="19" t="s">
        <v>246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9" t="s">
        <v>84</v>
      </c>
      <c r="BK173" s="227">
        <f>ROUND(I173*H173,2)</f>
        <v>0</v>
      </c>
      <c r="BL173" s="19" t="s">
        <v>91</v>
      </c>
      <c r="BM173" s="226" t="s">
        <v>317</v>
      </c>
    </row>
    <row r="174" s="2" customFormat="1">
      <c r="A174" s="40"/>
      <c r="B174" s="41"/>
      <c r="C174" s="42"/>
      <c r="D174" s="228" t="s">
        <v>255</v>
      </c>
      <c r="E174" s="42"/>
      <c r="F174" s="229" t="s">
        <v>318</v>
      </c>
      <c r="G174" s="42"/>
      <c r="H174" s="42"/>
      <c r="I174" s="230"/>
      <c r="J174" s="42"/>
      <c r="K174" s="42"/>
      <c r="L174" s="46"/>
      <c r="M174" s="231"/>
      <c r="N174" s="232"/>
      <c r="O174" s="86"/>
      <c r="P174" s="86"/>
      <c r="Q174" s="86"/>
      <c r="R174" s="86"/>
      <c r="S174" s="86"/>
      <c r="T174" s="86"/>
      <c r="U174" s="87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255</v>
      </c>
      <c r="AU174" s="19" t="s">
        <v>88</v>
      </c>
    </row>
    <row r="175" s="2" customFormat="1">
      <c r="A175" s="40"/>
      <c r="B175" s="41"/>
      <c r="C175" s="42"/>
      <c r="D175" s="233" t="s">
        <v>257</v>
      </c>
      <c r="E175" s="42"/>
      <c r="F175" s="234" t="s">
        <v>319</v>
      </c>
      <c r="G175" s="42"/>
      <c r="H175" s="42"/>
      <c r="I175" s="230"/>
      <c r="J175" s="42"/>
      <c r="K175" s="42"/>
      <c r="L175" s="46"/>
      <c r="M175" s="231"/>
      <c r="N175" s="232"/>
      <c r="O175" s="86"/>
      <c r="P175" s="86"/>
      <c r="Q175" s="86"/>
      <c r="R175" s="86"/>
      <c r="S175" s="86"/>
      <c r="T175" s="86"/>
      <c r="U175" s="87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257</v>
      </c>
      <c r="AU175" s="19" t="s">
        <v>88</v>
      </c>
    </row>
    <row r="176" s="15" customFormat="1">
      <c r="A176" s="15"/>
      <c r="B176" s="257"/>
      <c r="C176" s="258"/>
      <c r="D176" s="228" t="s">
        <v>259</v>
      </c>
      <c r="E176" s="259" t="s">
        <v>19</v>
      </c>
      <c r="F176" s="260" t="s">
        <v>320</v>
      </c>
      <c r="G176" s="258"/>
      <c r="H176" s="259" t="s">
        <v>19</v>
      </c>
      <c r="I176" s="261"/>
      <c r="J176" s="258"/>
      <c r="K176" s="258"/>
      <c r="L176" s="262"/>
      <c r="M176" s="263"/>
      <c r="N176" s="264"/>
      <c r="O176" s="264"/>
      <c r="P176" s="264"/>
      <c r="Q176" s="264"/>
      <c r="R176" s="264"/>
      <c r="S176" s="264"/>
      <c r="T176" s="264"/>
      <c r="U176" s="26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6" t="s">
        <v>259</v>
      </c>
      <c r="AU176" s="266" t="s">
        <v>88</v>
      </c>
      <c r="AV176" s="15" t="s">
        <v>77</v>
      </c>
      <c r="AW176" s="15" t="s">
        <v>35</v>
      </c>
      <c r="AX176" s="15" t="s">
        <v>73</v>
      </c>
      <c r="AY176" s="266" t="s">
        <v>246</v>
      </c>
    </row>
    <row r="177" s="13" customFormat="1">
      <c r="A177" s="13"/>
      <c r="B177" s="235"/>
      <c r="C177" s="236"/>
      <c r="D177" s="228" t="s">
        <v>259</v>
      </c>
      <c r="E177" s="237" t="s">
        <v>19</v>
      </c>
      <c r="F177" s="238" t="s">
        <v>195</v>
      </c>
      <c r="G177" s="236"/>
      <c r="H177" s="239">
        <v>9.9450000000000003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3"/>
      <c r="U177" s="244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259</v>
      </c>
      <c r="AU177" s="245" t="s">
        <v>88</v>
      </c>
      <c r="AV177" s="13" t="s">
        <v>84</v>
      </c>
      <c r="AW177" s="13" t="s">
        <v>35</v>
      </c>
      <c r="AX177" s="13" t="s">
        <v>77</v>
      </c>
      <c r="AY177" s="245" t="s">
        <v>246</v>
      </c>
    </row>
    <row r="178" s="12" customFormat="1" ht="22.8" customHeight="1">
      <c r="A178" s="12"/>
      <c r="B178" s="199"/>
      <c r="C178" s="200"/>
      <c r="D178" s="201" t="s">
        <v>72</v>
      </c>
      <c r="E178" s="213" t="s">
        <v>314</v>
      </c>
      <c r="F178" s="213" t="s">
        <v>321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P179+P189+P207+P215+P231+P251</f>
        <v>0</v>
      </c>
      <c r="Q178" s="207"/>
      <c r="R178" s="208">
        <f>R179+R189+R207+R215+R231+R251</f>
        <v>0.01670686</v>
      </c>
      <c r="S178" s="207"/>
      <c r="T178" s="208">
        <f>T179+T189+T207+T215+T231+T251</f>
        <v>0.27849999999999997</v>
      </c>
      <c r="U178" s="209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0" t="s">
        <v>77</v>
      </c>
      <c r="AT178" s="211" t="s">
        <v>72</v>
      </c>
      <c r="AU178" s="211" t="s">
        <v>77</v>
      </c>
      <c r="AY178" s="210" t="s">
        <v>246</v>
      </c>
      <c r="BK178" s="212">
        <f>BK179+BK189+BK207+BK215+BK231+BK251</f>
        <v>0</v>
      </c>
    </row>
    <row r="179" s="12" customFormat="1" ht="20.88" customHeight="1">
      <c r="A179" s="12"/>
      <c r="B179" s="199"/>
      <c r="C179" s="200"/>
      <c r="D179" s="201" t="s">
        <v>72</v>
      </c>
      <c r="E179" s="213" t="s">
        <v>322</v>
      </c>
      <c r="F179" s="213" t="s">
        <v>323</v>
      </c>
      <c r="G179" s="200"/>
      <c r="H179" s="200"/>
      <c r="I179" s="203"/>
      <c r="J179" s="214">
        <f>BK179</f>
        <v>0</v>
      </c>
      <c r="K179" s="200"/>
      <c r="L179" s="205"/>
      <c r="M179" s="206"/>
      <c r="N179" s="207"/>
      <c r="O179" s="207"/>
      <c r="P179" s="208">
        <f>SUM(P180:P188)</f>
        <v>0</v>
      </c>
      <c r="Q179" s="207"/>
      <c r="R179" s="208">
        <f>SUM(R180:R188)</f>
        <v>0.016388610000000001</v>
      </c>
      <c r="S179" s="207"/>
      <c r="T179" s="208">
        <f>SUM(T180:T188)</f>
        <v>0</v>
      </c>
      <c r="U179" s="209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0" t="s">
        <v>77</v>
      </c>
      <c r="AT179" s="211" t="s">
        <v>72</v>
      </c>
      <c r="AU179" s="211" t="s">
        <v>84</v>
      </c>
      <c r="AY179" s="210" t="s">
        <v>246</v>
      </c>
      <c r="BK179" s="212">
        <f>SUM(BK180:BK188)</f>
        <v>0</v>
      </c>
    </row>
    <row r="180" s="2" customFormat="1" ht="37.8" customHeight="1">
      <c r="A180" s="40"/>
      <c r="B180" s="41"/>
      <c r="C180" s="215" t="s">
        <v>324</v>
      </c>
      <c r="D180" s="215" t="s">
        <v>250</v>
      </c>
      <c r="E180" s="216" t="s">
        <v>325</v>
      </c>
      <c r="F180" s="217" t="s">
        <v>326</v>
      </c>
      <c r="G180" s="218" t="s">
        <v>108</v>
      </c>
      <c r="H180" s="219">
        <v>78.040999999999997</v>
      </c>
      <c r="I180" s="220"/>
      <c r="J180" s="221">
        <f>ROUND(I180*H180,2)</f>
        <v>0</v>
      </c>
      <c r="K180" s="217" t="s">
        <v>253</v>
      </c>
      <c r="L180" s="46"/>
      <c r="M180" s="222" t="s">
        <v>19</v>
      </c>
      <c r="N180" s="223" t="s">
        <v>45</v>
      </c>
      <c r="O180" s="86"/>
      <c r="P180" s="224">
        <f>O180*H180</f>
        <v>0</v>
      </c>
      <c r="Q180" s="224">
        <v>0.00021000000000000001</v>
      </c>
      <c r="R180" s="224">
        <f>Q180*H180</f>
        <v>0.016388610000000001</v>
      </c>
      <c r="S180" s="224">
        <v>0</v>
      </c>
      <c r="T180" s="224">
        <f>S180*H180</f>
        <v>0</v>
      </c>
      <c r="U180" s="225" t="s">
        <v>19</v>
      </c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6" t="s">
        <v>91</v>
      </c>
      <c r="AT180" s="226" t="s">
        <v>250</v>
      </c>
      <c r="AU180" s="226" t="s">
        <v>88</v>
      </c>
      <c r="AY180" s="19" t="s">
        <v>246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9" t="s">
        <v>84</v>
      </c>
      <c r="BK180" s="227">
        <f>ROUND(I180*H180,2)</f>
        <v>0</v>
      </c>
      <c r="BL180" s="19" t="s">
        <v>91</v>
      </c>
      <c r="BM180" s="226" t="s">
        <v>327</v>
      </c>
    </row>
    <row r="181" s="2" customFormat="1">
      <c r="A181" s="40"/>
      <c r="B181" s="41"/>
      <c r="C181" s="42"/>
      <c r="D181" s="228" t="s">
        <v>255</v>
      </c>
      <c r="E181" s="42"/>
      <c r="F181" s="229" t="s">
        <v>328</v>
      </c>
      <c r="G181" s="42"/>
      <c r="H181" s="42"/>
      <c r="I181" s="230"/>
      <c r="J181" s="42"/>
      <c r="K181" s="42"/>
      <c r="L181" s="46"/>
      <c r="M181" s="231"/>
      <c r="N181" s="232"/>
      <c r="O181" s="86"/>
      <c r="P181" s="86"/>
      <c r="Q181" s="86"/>
      <c r="R181" s="86"/>
      <c r="S181" s="86"/>
      <c r="T181" s="86"/>
      <c r="U181" s="87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255</v>
      </c>
      <c r="AU181" s="19" t="s">
        <v>88</v>
      </c>
    </row>
    <row r="182" s="2" customFormat="1">
      <c r="A182" s="40"/>
      <c r="B182" s="41"/>
      <c r="C182" s="42"/>
      <c r="D182" s="233" t="s">
        <v>257</v>
      </c>
      <c r="E182" s="42"/>
      <c r="F182" s="234" t="s">
        <v>329</v>
      </c>
      <c r="G182" s="42"/>
      <c r="H182" s="42"/>
      <c r="I182" s="230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6"/>
      <c r="U182" s="87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257</v>
      </c>
      <c r="AU182" s="19" t="s">
        <v>88</v>
      </c>
    </row>
    <row r="183" s="13" customFormat="1">
      <c r="A183" s="13"/>
      <c r="B183" s="235"/>
      <c r="C183" s="236"/>
      <c r="D183" s="228" t="s">
        <v>259</v>
      </c>
      <c r="E183" s="237" t="s">
        <v>19</v>
      </c>
      <c r="F183" s="238" t="s">
        <v>147</v>
      </c>
      <c r="G183" s="236"/>
      <c r="H183" s="239">
        <v>18.718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3"/>
      <c r="U183" s="244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259</v>
      </c>
      <c r="AU183" s="245" t="s">
        <v>88</v>
      </c>
      <c r="AV183" s="13" t="s">
        <v>84</v>
      </c>
      <c r="AW183" s="13" t="s">
        <v>35</v>
      </c>
      <c r="AX183" s="13" t="s">
        <v>73</v>
      </c>
      <c r="AY183" s="245" t="s">
        <v>246</v>
      </c>
    </row>
    <row r="184" s="13" customFormat="1">
      <c r="A184" s="13"/>
      <c r="B184" s="235"/>
      <c r="C184" s="236"/>
      <c r="D184" s="228" t="s">
        <v>259</v>
      </c>
      <c r="E184" s="237" t="s">
        <v>19</v>
      </c>
      <c r="F184" s="238" t="s">
        <v>155</v>
      </c>
      <c r="G184" s="236"/>
      <c r="H184" s="239">
        <v>21.422000000000001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3"/>
      <c r="U184" s="244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259</v>
      </c>
      <c r="AU184" s="245" t="s">
        <v>88</v>
      </c>
      <c r="AV184" s="13" t="s">
        <v>84</v>
      </c>
      <c r="AW184" s="13" t="s">
        <v>35</v>
      </c>
      <c r="AX184" s="13" t="s">
        <v>73</v>
      </c>
      <c r="AY184" s="245" t="s">
        <v>246</v>
      </c>
    </row>
    <row r="185" s="13" customFormat="1">
      <c r="A185" s="13"/>
      <c r="B185" s="235"/>
      <c r="C185" s="236"/>
      <c r="D185" s="228" t="s">
        <v>259</v>
      </c>
      <c r="E185" s="237" t="s">
        <v>19</v>
      </c>
      <c r="F185" s="238" t="s">
        <v>141</v>
      </c>
      <c r="G185" s="236"/>
      <c r="H185" s="239">
        <v>4.3929999999999998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3"/>
      <c r="U185" s="244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259</v>
      </c>
      <c r="AU185" s="245" t="s">
        <v>88</v>
      </c>
      <c r="AV185" s="13" t="s">
        <v>84</v>
      </c>
      <c r="AW185" s="13" t="s">
        <v>35</v>
      </c>
      <c r="AX185" s="13" t="s">
        <v>73</v>
      </c>
      <c r="AY185" s="245" t="s">
        <v>246</v>
      </c>
    </row>
    <row r="186" s="13" customFormat="1">
      <c r="A186" s="13"/>
      <c r="B186" s="235"/>
      <c r="C186" s="236"/>
      <c r="D186" s="228" t="s">
        <v>259</v>
      </c>
      <c r="E186" s="237" t="s">
        <v>19</v>
      </c>
      <c r="F186" s="238" t="s">
        <v>190</v>
      </c>
      <c r="G186" s="236"/>
      <c r="H186" s="239">
        <v>30.734999999999999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3"/>
      <c r="U186" s="244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259</v>
      </c>
      <c r="AU186" s="245" t="s">
        <v>88</v>
      </c>
      <c r="AV186" s="13" t="s">
        <v>84</v>
      </c>
      <c r="AW186" s="13" t="s">
        <v>35</v>
      </c>
      <c r="AX186" s="13" t="s">
        <v>73</v>
      </c>
      <c r="AY186" s="245" t="s">
        <v>246</v>
      </c>
    </row>
    <row r="187" s="13" customFormat="1">
      <c r="A187" s="13"/>
      <c r="B187" s="235"/>
      <c r="C187" s="236"/>
      <c r="D187" s="228" t="s">
        <v>259</v>
      </c>
      <c r="E187" s="237" t="s">
        <v>19</v>
      </c>
      <c r="F187" s="238" t="s">
        <v>123</v>
      </c>
      <c r="G187" s="236"/>
      <c r="H187" s="239">
        <v>2.7730000000000001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3"/>
      <c r="U187" s="244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259</v>
      </c>
      <c r="AU187" s="245" t="s">
        <v>88</v>
      </c>
      <c r="AV187" s="13" t="s">
        <v>84</v>
      </c>
      <c r="AW187" s="13" t="s">
        <v>35</v>
      </c>
      <c r="AX187" s="13" t="s">
        <v>73</v>
      </c>
      <c r="AY187" s="245" t="s">
        <v>246</v>
      </c>
    </row>
    <row r="188" s="14" customFormat="1">
      <c r="A188" s="14"/>
      <c r="B188" s="246"/>
      <c r="C188" s="247"/>
      <c r="D188" s="228" t="s">
        <v>259</v>
      </c>
      <c r="E188" s="248" t="s">
        <v>19</v>
      </c>
      <c r="F188" s="249" t="s">
        <v>262</v>
      </c>
      <c r="G188" s="247"/>
      <c r="H188" s="250">
        <v>78.040999999999997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4"/>
      <c r="U188" s="255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259</v>
      </c>
      <c r="AU188" s="256" t="s">
        <v>88</v>
      </c>
      <c r="AV188" s="14" t="s">
        <v>91</v>
      </c>
      <c r="AW188" s="14" t="s">
        <v>35</v>
      </c>
      <c r="AX188" s="14" t="s">
        <v>77</v>
      </c>
      <c r="AY188" s="256" t="s">
        <v>246</v>
      </c>
    </row>
    <row r="189" s="12" customFormat="1" ht="20.88" customHeight="1">
      <c r="A189" s="12"/>
      <c r="B189" s="199"/>
      <c r="C189" s="200"/>
      <c r="D189" s="201" t="s">
        <v>72</v>
      </c>
      <c r="E189" s="213" t="s">
        <v>330</v>
      </c>
      <c r="F189" s="213" t="s">
        <v>331</v>
      </c>
      <c r="G189" s="200"/>
      <c r="H189" s="200"/>
      <c r="I189" s="203"/>
      <c r="J189" s="214">
        <f>BK189</f>
        <v>0</v>
      </c>
      <c r="K189" s="200"/>
      <c r="L189" s="205"/>
      <c r="M189" s="206"/>
      <c r="N189" s="207"/>
      <c r="O189" s="207"/>
      <c r="P189" s="208">
        <f>SUM(P190:P206)</f>
        <v>0</v>
      </c>
      <c r="Q189" s="207"/>
      <c r="R189" s="208">
        <f>SUM(R190:R206)</f>
        <v>0.00031825000000000001</v>
      </c>
      <c r="S189" s="207"/>
      <c r="T189" s="208">
        <f>SUM(T190:T206)</f>
        <v>0</v>
      </c>
      <c r="U189" s="209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0" t="s">
        <v>77</v>
      </c>
      <c r="AT189" s="211" t="s">
        <v>72</v>
      </c>
      <c r="AU189" s="211" t="s">
        <v>84</v>
      </c>
      <c r="AY189" s="210" t="s">
        <v>246</v>
      </c>
      <c r="BK189" s="212">
        <f>SUM(BK190:BK206)</f>
        <v>0</v>
      </c>
    </row>
    <row r="190" s="2" customFormat="1" ht="24.15" customHeight="1">
      <c r="A190" s="40"/>
      <c r="B190" s="41"/>
      <c r="C190" s="215" t="s">
        <v>332</v>
      </c>
      <c r="D190" s="215" t="s">
        <v>250</v>
      </c>
      <c r="E190" s="216" t="s">
        <v>333</v>
      </c>
      <c r="F190" s="217" t="s">
        <v>334</v>
      </c>
      <c r="G190" s="218" t="s">
        <v>108</v>
      </c>
      <c r="H190" s="219">
        <v>9.9450000000000003</v>
      </c>
      <c r="I190" s="220"/>
      <c r="J190" s="221">
        <f>ROUND(I190*H190,2)</f>
        <v>0</v>
      </c>
      <c r="K190" s="217" t="s">
        <v>253</v>
      </c>
      <c r="L190" s="46"/>
      <c r="M190" s="222" t="s">
        <v>19</v>
      </c>
      <c r="N190" s="223" t="s">
        <v>45</v>
      </c>
      <c r="O190" s="86"/>
      <c r="P190" s="224">
        <f>O190*H190</f>
        <v>0</v>
      </c>
      <c r="Q190" s="224">
        <v>1.0000000000000001E-05</v>
      </c>
      <c r="R190" s="224">
        <f>Q190*H190</f>
        <v>9.9450000000000005E-05</v>
      </c>
      <c r="S190" s="224">
        <v>0</v>
      </c>
      <c r="T190" s="224">
        <f>S190*H190</f>
        <v>0</v>
      </c>
      <c r="U190" s="225" t="s">
        <v>19</v>
      </c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6" t="s">
        <v>91</v>
      </c>
      <c r="AT190" s="226" t="s">
        <v>250</v>
      </c>
      <c r="AU190" s="226" t="s">
        <v>88</v>
      </c>
      <c r="AY190" s="19" t="s">
        <v>246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9" t="s">
        <v>84</v>
      </c>
      <c r="BK190" s="227">
        <f>ROUND(I190*H190,2)</f>
        <v>0</v>
      </c>
      <c r="BL190" s="19" t="s">
        <v>91</v>
      </c>
      <c r="BM190" s="226" t="s">
        <v>335</v>
      </c>
    </row>
    <row r="191" s="2" customFormat="1">
      <c r="A191" s="40"/>
      <c r="B191" s="41"/>
      <c r="C191" s="42"/>
      <c r="D191" s="228" t="s">
        <v>255</v>
      </c>
      <c r="E191" s="42"/>
      <c r="F191" s="229" t="s">
        <v>336</v>
      </c>
      <c r="G191" s="42"/>
      <c r="H191" s="42"/>
      <c r="I191" s="230"/>
      <c r="J191" s="42"/>
      <c r="K191" s="42"/>
      <c r="L191" s="46"/>
      <c r="M191" s="231"/>
      <c r="N191" s="232"/>
      <c r="O191" s="86"/>
      <c r="P191" s="86"/>
      <c r="Q191" s="86"/>
      <c r="R191" s="86"/>
      <c r="S191" s="86"/>
      <c r="T191" s="86"/>
      <c r="U191" s="87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255</v>
      </c>
      <c r="AU191" s="19" t="s">
        <v>88</v>
      </c>
    </row>
    <row r="192" s="2" customFormat="1">
      <c r="A192" s="40"/>
      <c r="B192" s="41"/>
      <c r="C192" s="42"/>
      <c r="D192" s="233" t="s">
        <v>257</v>
      </c>
      <c r="E192" s="42"/>
      <c r="F192" s="234" t="s">
        <v>337</v>
      </c>
      <c r="G192" s="42"/>
      <c r="H192" s="42"/>
      <c r="I192" s="230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6"/>
      <c r="U192" s="87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257</v>
      </c>
      <c r="AU192" s="19" t="s">
        <v>88</v>
      </c>
    </row>
    <row r="193" s="13" customFormat="1">
      <c r="A193" s="13"/>
      <c r="B193" s="235"/>
      <c r="C193" s="236"/>
      <c r="D193" s="228" t="s">
        <v>259</v>
      </c>
      <c r="E193" s="237" t="s">
        <v>19</v>
      </c>
      <c r="F193" s="238" t="s">
        <v>195</v>
      </c>
      <c r="G193" s="236"/>
      <c r="H193" s="239">
        <v>9.9450000000000003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3"/>
      <c r="U193" s="244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259</v>
      </c>
      <c r="AU193" s="245" t="s">
        <v>88</v>
      </c>
      <c r="AV193" s="13" t="s">
        <v>84</v>
      </c>
      <c r="AW193" s="13" t="s">
        <v>35</v>
      </c>
      <c r="AX193" s="13" t="s">
        <v>77</v>
      </c>
      <c r="AY193" s="245" t="s">
        <v>246</v>
      </c>
    </row>
    <row r="194" s="2" customFormat="1" ht="21.75" customHeight="1">
      <c r="A194" s="40"/>
      <c r="B194" s="41"/>
      <c r="C194" s="215" t="s">
        <v>8</v>
      </c>
      <c r="D194" s="215" t="s">
        <v>250</v>
      </c>
      <c r="E194" s="216" t="s">
        <v>338</v>
      </c>
      <c r="F194" s="217" t="s">
        <v>339</v>
      </c>
      <c r="G194" s="218" t="s">
        <v>108</v>
      </c>
      <c r="H194" s="219">
        <v>21.879999999999999</v>
      </c>
      <c r="I194" s="220"/>
      <c r="J194" s="221">
        <f>ROUND(I194*H194,2)</f>
        <v>0</v>
      </c>
      <c r="K194" s="217" t="s">
        <v>253</v>
      </c>
      <c r="L194" s="46"/>
      <c r="M194" s="222" t="s">
        <v>19</v>
      </c>
      <c r="N194" s="223" t="s">
        <v>45</v>
      </c>
      <c r="O194" s="86"/>
      <c r="P194" s="224">
        <f>O194*H194</f>
        <v>0</v>
      </c>
      <c r="Q194" s="224">
        <v>1.0000000000000001E-05</v>
      </c>
      <c r="R194" s="224">
        <f>Q194*H194</f>
        <v>0.00021880000000000001</v>
      </c>
      <c r="S194" s="224">
        <v>0</v>
      </c>
      <c r="T194" s="224">
        <f>S194*H194</f>
        <v>0</v>
      </c>
      <c r="U194" s="225" t="s">
        <v>19</v>
      </c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6" t="s">
        <v>91</v>
      </c>
      <c r="AT194" s="226" t="s">
        <v>250</v>
      </c>
      <c r="AU194" s="226" t="s">
        <v>88</v>
      </c>
      <c r="AY194" s="19" t="s">
        <v>246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9" t="s">
        <v>84</v>
      </c>
      <c r="BK194" s="227">
        <f>ROUND(I194*H194,2)</f>
        <v>0</v>
      </c>
      <c r="BL194" s="19" t="s">
        <v>91</v>
      </c>
      <c r="BM194" s="226" t="s">
        <v>340</v>
      </c>
    </row>
    <row r="195" s="2" customFormat="1">
      <c r="A195" s="40"/>
      <c r="B195" s="41"/>
      <c r="C195" s="42"/>
      <c r="D195" s="228" t="s">
        <v>255</v>
      </c>
      <c r="E195" s="42"/>
      <c r="F195" s="229" t="s">
        <v>341</v>
      </c>
      <c r="G195" s="42"/>
      <c r="H195" s="42"/>
      <c r="I195" s="230"/>
      <c r="J195" s="42"/>
      <c r="K195" s="42"/>
      <c r="L195" s="46"/>
      <c r="M195" s="231"/>
      <c r="N195" s="232"/>
      <c r="O195" s="86"/>
      <c r="P195" s="86"/>
      <c r="Q195" s="86"/>
      <c r="R195" s="86"/>
      <c r="S195" s="86"/>
      <c r="T195" s="86"/>
      <c r="U195" s="87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255</v>
      </c>
      <c r="AU195" s="19" t="s">
        <v>88</v>
      </c>
    </row>
    <row r="196" s="2" customFormat="1">
      <c r="A196" s="40"/>
      <c r="B196" s="41"/>
      <c r="C196" s="42"/>
      <c r="D196" s="233" t="s">
        <v>257</v>
      </c>
      <c r="E196" s="42"/>
      <c r="F196" s="234" t="s">
        <v>342</v>
      </c>
      <c r="G196" s="42"/>
      <c r="H196" s="42"/>
      <c r="I196" s="230"/>
      <c r="J196" s="42"/>
      <c r="K196" s="42"/>
      <c r="L196" s="46"/>
      <c r="M196" s="231"/>
      <c r="N196" s="232"/>
      <c r="O196" s="86"/>
      <c r="P196" s="86"/>
      <c r="Q196" s="86"/>
      <c r="R196" s="86"/>
      <c r="S196" s="86"/>
      <c r="T196" s="86"/>
      <c r="U196" s="87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257</v>
      </c>
      <c r="AU196" s="19" t="s">
        <v>88</v>
      </c>
    </row>
    <row r="197" s="13" customFormat="1">
      <c r="A197" s="13"/>
      <c r="B197" s="235"/>
      <c r="C197" s="236"/>
      <c r="D197" s="228" t="s">
        <v>259</v>
      </c>
      <c r="E197" s="237" t="s">
        <v>19</v>
      </c>
      <c r="F197" s="238" t="s">
        <v>343</v>
      </c>
      <c r="G197" s="236"/>
      <c r="H197" s="239">
        <v>21.879999999999999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3"/>
      <c r="U197" s="244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259</v>
      </c>
      <c r="AU197" s="245" t="s">
        <v>88</v>
      </c>
      <c r="AV197" s="13" t="s">
        <v>84</v>
      </c>
      <c r="AW197" s="13" t="s">
        <v>35</v>
      </c>
      <c r="AX197" s="13" t="s">
        <v>77</v>
      </c>
      <c r="AY197" s="245" t="s">
        <v>246</v>
      </c>
    </row>
    <row r="198" s="2" customFormat="1" ht="16.5" customHeight="1">
      <c r="A198" s="40"/>
      <c r="B198" s="41"/>
      <c r="C198" s="215" t="s">
        <v>344</v>
      </c>
      <c r="D198" s="215" t="s">
        <v>250</v>
      </c>
      <c r="E198" s="216" t="s">
        <v>345</v>
      </c>
      <c r="F198" s="217" t="s">
        <v>346</v>
      </c>
      <c r="G198" s="218" t="s">
        <v>108</v>
      </c>
      <c r="H198" s="219">
        <v>140.804</v>
      </c>
      <c r="I198" s="220"/>
      <c r="J198" s="221">
        <f>ROUND(I198*H198,2)</f>
        <v>0</v>
      </c>
      <c r="K198" s="217" t="s">
        <v>253</v>
      </c>
      <c r="L198" s="46"/>
      <c r="M198" s="222" t="s">
        <v>19</v>
      </c>
      <c r="N198" s="223" t="s">
        <v>45</v>
      </c>
      <c r="O198" s="86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4">
        <f>S198*H198</f>
        <v>0</v>
      </c>
      <c r="U198" s="225" t="s">
        <v>19</v>
      </c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6" t="s">
        <v>91</v>
      </c>
      <c r="AT198" s="226" t="s">
        <v>250</v>
      </c>
      <c r="AU198" s="226" t="s">
        <v>88</v>
      </c>
      <c r="AY198" s="19" t="s">
        <v>246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9" t="s">
        <v>84</v>
      </c>
      <c r="BK198" s="227">
        <f>ROUND(I198*H198,2)</f>
        <v>0</v>
      </c>
      <c r="BL198" s="19" t="s">
        <v>91</v>
      </c>
      <c r="BM198" s="226" t="s">
        <v>347</v>
      </c>
    </row>
    <row r="199" s="2" customFormat="1">
      <c r="A199" s="40"/>
      <c r="B199" s="41"/>
      <c r="C199" s="42"/>
      <c r="D199" s="228" t="s">
        <v>255</v>
      </c>
      <c r="E199" s="42"/>
      <c r="F199" s="229" t="s">
        <v>348</v>
      </c>
      <c r="G199" s="42"/>
      <c r="H199" s="42"/>
      <c r="I199" s="230"/>
      <c r="J199" s="42"/>
      <c r="K199" s="42"/>
      <c r="L199" s="46"/>
      <c r="M199" s="231"/>
      <c r="N199" s="232"/>
      <c r="O199" s="86"/>
      <c r="P199" s="86"/>
      <c r="Q199" s="86"/>
      <c r="R199" s="86"/>
      <c r="S199" s="86"/>
      <c r="T199" s="86"/>
      <c r="U199" s="87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255</v>
      </c>
      <c r="AU199" s="19" t="s">
        <v>88</v>
      </c>
    </row>
    <row r="200" s="2" customFormat="1">
      <c r="A200" s="40"/>
      <c r="B200" s="41"/>
      <c r="C200" s="42"/>
      <c r="D200" s="233" t="s">
        <v>257</v>
      </c>
      <c r="E200" s="42"/>
      <c r="F200" s="234" t="s">
        <v>349</v>
      </c>
      <c r="G200" s="42"/>
      <c r="H200" s="42"/>
      <c r="I200" s="230"/>
      <c r="J200" s="42"/>
      <c r="K200" s="42"/>
      <c r="L200" s="46"/>
      <c r="M200" s="231"/>
      <c r="N200" s="232"/>
      <c r="O200" s="86"/>
      <c r="P200" s="86"/>
      <c r="Q200" s="86"/>
      <c r="R200" s="86"/>
      <c r="S200" s="86"/>
      <c r="T200" s="86"/>
      <c r="U200" s="87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257</v>
      </c>
      <c r="AU200" s="19" t="s">
        <v>88</v>
      </c>
    </row>
    <row r="201" s="13" customFormat="1">
      <c r="A201" s="13"/>
      <c r="B201" s="235"/>
      <c r="C201" s="236"/>
      <c r="D201" s="228" t="s">
        <v>259</v>
      </c>
      <c r="E201" s="237" t="s">
        <v>19</v>
      </c>
      <c r="F201" s="238" t="s">
        <v>198</v>
      </c>
      <c r="G201" s="236"/>
      <c r="H201" s="239">
        <v>70.402000000000001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3"/>
      <c r="U201" s="244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259</v>
      </c>
      <c r="AU201" s="245" t="s">
        <v>88</v>
      </c>
      <c r="AV201" s="13" t="s">
        <v>84</v>
      </c>
      <c r="AW201" s="13" t="s">
        <v>35</v>
      </c>
      <c r="AX201" s="13" t="s">
        <v>77</v>
      </c>
      <c r="AY201" s="245" t="s">
        <v>246</v>
      </c>
    </row>
    <row r="202" s="13" customFormat="1">
      <c r="A202" s="13"/>
      <c r="B202" s="235"/>
      <c r="C202" s="236"/>
      <c r="D202" s="228" t="s">
        <v>259</v>
      </c>
      <c r="E202" s="236"/>
      <c r="F202" s="238" t="s">
        <v>350</v>
      </c>
      <c r="G202" s="236"/>
      <c r="H202" s="239">
        <v>140.804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3"/>
      <c r="U202" s="244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259</v>
      </c>
      <c r="AU202" s="245" t="s">
        <v>88</v>
      </c>
      <c r="AV202" s="13" t="s">
        <v>84</v>
      </c>
      <c r="AW202" s="13" t="s">
        <v>4</v>
      </c>
      <c r="AX202" s="13" t="s">
        <v>77</v>
      </c>
      <c r="AY202" s="245" t="s">
        <v>246</v>
      </c>
    </row>
    <row r="203" s="2" customFormat="1" ht="16.5" customHeight="1">
      <c r="A203" s="40"/>
      <c r="B203" s="41"/>
      <c r="C203" s="215" t="s">
        <v>351</v>
      </c>
      <c r="D203" s="215" t="s">
        <v>250</v>
      </c>
      <c r="E203" s="216" t="s">
        <v>352</v>
      </c>
      <c r="F203" s="217" t="s">
        <v>353</v>
      </c>
      <c r="G203" s="218" t="s">
        <v>108</v>
      </c>
      <c r="H203" s="219">
        <v>70.402000000000001</v>
      </c>
      <c r="I203" s="220"/>
      <c r="J203" s="221">
        <f>ROUND(I203*H203,2)</f>
        <v>0</v>
      </c>
      <c r="K203" s="217" t="s">
        <v>253</v>
      </c>
      <c r="L203" s="46"/>
      <c r="M203" s="222" t="s">
        <v>19</v>
      </c>
      <c r="N203" s="223" t="s">
        <v>45</v>
      </c>
      <c r="O203" s="86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4">
        <f>S203*H203</f>
        <v>0</v>
      </c>
      <c r="U203" s="225" t="s">
        <v>19</v>
      </c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6" t="s">
        <v>91</v>
      </c>
      <c r="AT203" s="226" t="s">
        <v>250</v>
      </c>
      <c r="AU203" s="226" t="s">
        <v>88</v>
      </c>
      <c r="AY203" s="19" t="s">
        <v>246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9" t="s">
        <v>84</v>
      </c>
      <c r="BK203" s="227">
        <f>ROUND(I203*H203,2)</f>
        <v>0</v>
      </c>
      <c r="BL203" s="19" t="s">
        <v>91</v>
      </c>
      <c r="BM203" s="226" t="s">
        <v>354</v>
      </c>
    </row>
    <row r="204" s="2" customFormat="1">
      <c r="A204" s="40"/>
      <c r="B204" s="41"/>
      <c r="C204" s="42"/>
      <c r="D204" s="228" t="s">
        <v>255</v>
      </c>
      <c r="E204" s="42"/>
      <c r="F204" s="229" t="s">
        <v>355</v>
      </c>
      <c r="G204" s="42"/>
      <c r="H204" s="42"/>
      <c r="I204" s="230"/>
      <c r="J204" s="42"/>
      <c r="K204" s="42"/>
      <c r="L204" s="46"/>
      <c r="M204" s="231"/>
      <c r="N204" s="232"/>
      <c r="O204" s="86"/>
      <c r="P204" s="86"/>
      <c r="Q204" s="86"/>
      <c r="R204" s="86"/>
      <c r="S204" s="86"/>
      <c r="T204" s="86"/>
      <c r="U204" s="87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255</v>
      </c>
      <c r="AU204" s="19" t="s">
        <v>88</v>
      </c>
    </row>
    <row r="205" s="2" customFormat="1">
      <c r="A205" s="40"/>
      <c r="B205" s="41"/>
      <c r="C205" s="42"/>
      <c r="D205" s="233" t="s">
        <v>257</v>
      </c>
      <c r="E205" s="42"/>
      <c r="F205" s="234" t="s">
        <v>356</v>
      </c>
      <c r="G205" s="42"/>
      <c r="H205" s="42"/>
      <c r="I205" s="230"/>
      <c r="J205" s="42"/>
      <c r="K205" s="42"/>
      <c r="L205" s="46"/>
      <c r="M205" s="231"/>
      <c r="N205" s="232"/>
      <c r="O205" s="86"/>
      <c r="P205" s="86"/>
      <c r="Q205" s="86"/>
      <c r="R205" s="86"/>
      <c r="S205" s="86"/>
      <c r="T205" s="86"/>
      <c r="U205" s="87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257</v>
      </c>
      <c r="AU205" s="19" t="s">
        <v>88</v>
      </c>
    </row>
    <row r="206" s="13" customFormat="1">
      <c r="A206" s="13"/>
      <c r="B206" s="235"/>
      <c r="C206" s="236"/>
      <c r="D206" s="228" t="s">
        <v>259</v>
      </c>
      <c r="E206" s="237" t="s">
        <v>19</v>
      </c>
      <c r="F206" s="238" t="s">
        <v>198</v>
      </c>
      <c r="G206" s="236"/>
      <c r="H206" s="239">
        <v>70.402000000000001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3"/>
      <c r="U206" s="244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259</v>
      </c>
      <c r="AU206" s="245" t="s">
        <v>88</v>
      </c>
      <c r="AV206" s="13" t="s">
        <v>84</v>
      </c>
      <c r="AW206" s="13" t="s">
        <v>35</v>
      </c>
      <c r="AX206" s="13" t="s">
        <v>77</v>
      </c>
      <c r="AY206" s="245" t="s">
        <v>246</v>
      </c>
    </row>
    <row r="207" s="12" customFormat="1" ht="20.88" customHeight="1">
      <c r="A207" s="12"/>
      <c r="B207" s="199"/>
      <c r="C207" s="200"/>
      <c r="D207" s="201" t="s">
        <v>72</v>
      </c>
      <c r="E207" s="213" t="s">
        <v>357</v>
      </c>
      <c r="F207" s="213" t="s">
        <v>358</v>
      </c>
      <c r="G207" s="200"/>
      <c r="H207" s="200"/>
      <c r="I207" s="203"/>
      <c r="J207" s="214">
        <f>BK207</f>
        <v>0</v>
      </c>
      <c r="K207" s="200"/>
      <c r="L207" s="205"/>
      <c r="M207" s="206"/>
      <c r="N207" s="207"/>
      <c r="O207" s="207"/>
      <c r="P207" s="208">
        <f>SUM(P208:P214)</f>
        <v>0</v>
      </c>
      <c r="Q207" s="207"/>
      <c r="R207" s="208">
        <f>SUM(R208:R214)</f>
        <v>0</v>
      </c>
      <c r="S207" s="207"/>
      <c r="T207" s="208">
        <f>SUM(T208:T214)</f>
        <v>0.13608000000000001</v>
      </c>
      <c r="U207" s="209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0" t="s">
        <v>77</v>
      </c>
      <c r="AT207" s="211" t="s">
        <v>72</v>
      </c>
      <c r="AU207" s="211" t="s">
        <v>84</v>
      </c>
      <c r="AY207" s="210" t="s">
        <v>246</v>
      </c>
      <c r="BK207" s="212">
        <f>SUM(BK208:BK214)</f>
        <v>0</v>
      </c>
    </row>
    <row r="208" s="2" customFormat="1" ht="24.15" customHeight="1">
      <c r="A208" s="40"/>
      <c r="B208" s="41"/>
      <c r="C208" s="215" t="s">
        <v>359</v>
      </c>
      <c r="D208" s="215" t="s">
        <v>250</v>
      </c>
      <c r="E208" s="216" t="s">
        <v>360</v>
      </c>
      <c r="F208" s="217" t="s">
        <v>361</v>
      </c>
      <c r="G208" s="218" t="s">
        <v>108</v>
      </c>
      <c r="H208" s="219">
        <v>1.26</v>
      </c>
      <c r="I208" s="220"/>
      <c r="J208" s="221">
        <f>ROUND(I208*H208,2)</f>
        <v>0</v>
      </c>
      <c r="K208" s="217" t="s">
        <v>253</v>
      </c>
      <c r="L208" s="46"/>
      <c r="M208" s="222" t="s">
        <v>19</v>
      </c>
      <c r="N208" s="223" t="s">
        <v>45</v>
      </c>
      <c r="O208" s="86"/>
      <c r="P208" s="224">
        <f>O208*H208</f>
        <v>0</v>
      </c>
      <c r="Q208" s="224">
        <v>0</v>
      </c>
      <c r="R208" s="224">
        <f>Q208*H208</f>
        <v>0</v>
      </c>
      <c r="S208" s="224">
        <v>0.108</v>
      </c>
      <c r="T208" s="224">
        <f>S208*H208</f>
        <v>0.13608000000000001</v>
      </c>
      <c r="U208" s="225" t="s">
        <v>19</v>
      </c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6" t="s">
        <v>91</v>
      </c>
      <c r="AT208" s="226" t="s">
        <v>250</v>
      </c>
      <c r="AU208" s="226" t="s">
        <v>88</v>
      </c>
      <c r="AY208" s="19" t="s">
        <v>246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9" t="s">
        <v>84</v>
      </c>
      <c r="BK208" s="227">
        <f>ROUND(I208*H208,2)</f>
        <v>0</v>
      </c>
      <c r="BL208" s="19" t="s">
        <v>91</v>
      </c>
      <c r="BM208" s="226" t="s">
        <v>362</v>
      </c>
    </row>
    <row r="209" s="2" customFormat="1">
      <c r="A209" s="40"/>
      <c r="B209" s="41"/>
      <c r="C209" s="42"/>
      <c r="D209" s="228" t="s">
        <v>255</v>
      </c>
      <c r="E209" s="42"/>
      <c r="F209" s="229" t="s">
        <v>363</v>
      </c>
      <c r="G209" s="42"/>
      <c r="H209" s="42"/>
      <c r="I209" s="230"/>
      <c r="J209" s="42"/>
      <c r="K209" s="42"/>
      <c r="L209" s="46"/>
      <c r="M209" s="231"/>
      <c r="N209" s="232"/>
      <c r="O209" s="86"/>
      <c r="P209" s="86"/>
      <c r="Q209" s="86"/>
      <c r="R209" s="86"/>
      <c r="S209" s="86"/>
      <c r="T209" s="86"/>
      <c r="U209" s="87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255</v>
      </c>
      <c r="AU209" s="19" t="s">
        <v>88</v>
      </c>
    </row>
    <row r="210" s="2" customFormat="1">
      <c r="A210" s="40"/>
      <c r="B210" s="41"/>
      <c r="C210" s="42"/>
      <c r="D210" s="233" t="s">
        <v>257</v>
      </c>
      <c r="E210" s="42"/>
      <c r="F210" s="234" t="s">
        <v>364</v>
      </c>
      <c r="G210" s="42"/>
      <c r="H210" s="42"/>
      <c r="I210" s="230"/>
      <c r="J210" s="42"/>
      <c r="K210" s="42"/>
      <c r="L210" s="46"/>
      <c r="M210" s="231"/>
      <c r="N210" s="232"/>
      <c r="O210" s="86"/>
      <c r="P210" s="86"/>
      <c r="Q210" s="86"/>
      <c r="R210" s="86"/>
      <c r="S210" s="86"/>
      <c r="T210" s="86"/>
      <c r="U210" s="87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257</v>
      </c>
      <c r="AU210" s="19" t="s">
        <v>88</v>
      </c>
    </row>
    <row r="211" s="15" customFormat="1">
      <c r="A211" s="15"/>
      <c r="B211" s="257"/>
      <c r="C211" s="258"/>
      <c r="D211" s="228" t="s">
        <v>259</v>
      </c>
      <c r="E211" s="259" t="s">
        <v>19</v>
      </c>
      <c r="F211" s="260" t="s">
        <v>365</v>
      </c>
      <c r="G211" s="258"/>
      <c r="H211" s="259" t="s">
        <v>19</v>
      </c>
      <c r="I211" s="261"/>
      <c r="J211" s="258"/>
      <c r="K211" s="258"/>
      <c r="L211" s="262"/>
      <c r="M211" s="263"/>
      <c r="N211" s="264"/>
      <c r="O211" s="264"/>
      <c r="P211" s="264"/>
      <c r="Q211" s="264"/>
      <c r="R211" s="264"/>
      <c r="S211" s="264"/>
      <c r="T211" s="264"/>
      <c r="U211" s="26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6" t="s">
        <v>259</v>
      </c>
      <c r="AU211" s="266" t="s">
        <v>88</v>
      </c>
      <c r="AV211" s="15" t="s">
        <v>77</v>
      </c>
      <c r="AW211" s="15" t="s">
        <v>35</v>
      </c>
      <c r="AX211" s="15" t="s">
        <v>73</v>
      </c>
      <c r="AY211" s="266" t="s">
        <v>246</v>
      </c>
    </row>
    <row r="212" s="13" customFormat="1">
      <c r="A212" s="13"/>
      <c r="B212" s="235"/>
      <c r="C212" s="236"/>
      <c r="D212" s="228" t="s">
        <v>259</v>
      </c>
      <c r="E212" s="237" t="s">
        <v>19</v>
      </c>
      <c r="F212" s="238" t="s">
        <v>366</v>
      </c>
      <c r="G212" s="236"/>
      <c r="H212" s="239">
        <v>1.02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3"/>
      <c r="U212" s="244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259</v>
      </c>
      <c r="AU212" s="245" t="s">
        <v>88</v>
      </c>
      <c r="AV212" s="13" t="s">
        <v>84</v>
      </c>
      <c r="AW212" s="13" t="s">
        <v>35</v>
      </c>
      <c r="AX212" s="13" t="s">
        <v>73</v>
      </c>
      <c r="AY212" s="245" t="s">
        <v>246</v>
      </c>
    </row>
    <row r="213" s="13" customFormat="1">
      <c r="A213" s="13"/>
      <c r="B213" s="235"/>
      <c r="C213" s="236"/>
      <c r="D213" s="228" t="s">
        <v>259</v>
      </c>
      <c r="E213" s="237" t="s">
        <v>19</v>
      </c>
      <c r="F213" s="238" t="s">
        <v>367</v>
      </c>
      <c r="G213" s="236"/>
      <c r="H213" s="239">
        <v>0.23999999999999999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3"/>
      <c r="U213" s="244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259</v>
      </c>
      <c r="AU213" s="245" t="s">
        <v>88</v>
      </c>
      <c r="AV213" s="13" t="s">
        <v>84</v>
      </c>
      <c r="AW213" s="13" t="s">
        <v>35</v>
      </c>
      <c r="AX213" s="13" t="s">
        <v>73</v>
      </c>
      <c r="AY213" s="245" t="s">
        <v>246</v>
      </c>
    </row>
    <row r="214" s="14" customFormat="1">
      <c r="A214" s="14"/>
      <c r="B214" s="246"/>
      <c r="C214" s="247"/>
      <c r="D214" s="228" t="s">
        <v>259</v>
      </c>
      <c r="E214" s="248" t="s">
        <v>19</v>
      </c>
      <c r="F214" s="249" t="s">
        <v>262</v>
      </c>
      <c r="G214" s="247"/>
      <c r="H214" s="250">
        <v>1.26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4"/>
      <c r="U214" s="255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259</v>
      </c>
      <c r="AU214" s="256" t="s">
        <v>88</v>
      </c>
      <c r="AV214" s="14" t="s">
        <v>91</v>
      </c>
      <c r="AW214" s="14" t="s">
        <v>35</v>
      </c>
      <c r="AX214" s="14" t="s">
        <v>77</v>
      </c>
      <c r="AY214" s="256" t="s">
        <v>246</v>
      </c>
    </row>
    <row r="215" s="12" customFormat="1" ht="20.88" customHeight="1">
      <c r="A215" s="12"/>
      <c r="B215" s="199"/>
      <c r="C215" s="200"/>
      <c r="D215" s="201" t="s">
        <v>72</v>
      </c>
      <c r="E215" s="213" t="s">
        <v>368</v>
      </c>
      <c r="F215" s="213" t="s">
        <v>369</v>
      </c>
      <c r="G215" s="200"/>
      <c r="H215" s="200"/>
      <c r="I215" s="203"/>
      <c r="J215" s="214">
        <f>BK215</f>
        <v>0</v>
      </c>
      <c r="K215" s="200"/>
      <c r="L215" s="205"/>
      <c r="M215" s="206"/>
      <c r="N215" s="207"/>
      <c r="O215" s="207"/>
      <c r="P215" s="208">
        <f>SUM(P216:P230)</f>
        <v>0</v>
      </c>
      <c r="Q215" s="207"/>
      <c r="R215" s="208">
        <f>SUM(R216:R230)</f>
        <v>0</v>
      </c>
      <c r="S215" s="207"/>
      <c r="T215" s="208">
        <f>SUM(T216:T230)</f>
        <v>0.14241999999999999</v>
      </c>
      <c r="U215" s="209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0" t="s">
        <v>77</v>
      </c>
      <c r="AT215" s="211" t="s">
        <v>72</v>
      </c>
      <c r="AU215" s="211" t="s">
        <v>84</v>
      </c>
      <c r="AY215" s="210" t="s">
        <v>246</v>
      </c>
      <c r="BK215" s="212">
        <f>SUM(BK216:BK230)</f>
        <v>0</v>
      </c>
    </row>
    <row r="216" s="2" customFormat="1" ht="24.15" customHeight="1">
      <c r="A216" s="40"/>
      <c r="B216" s="41"/>
      <c r="C216" s="215" t="s">
        <v>370</v>
      </c>
      <c r="D216" s="215" t="s">
        <v>250</v>
      </c>
      <c r="E216" s="216" t="s">
        <v>371</v>
      </c>
      <c r="F216" s="217" t="s">
        <v>372</v>
      </c>
      <c r="G216" s="218" t="s">
        <v>373</v>
      </c>
      <c r="H216" s="219">
        <v>4</v>
      </c>
      <c r="I216" s="220"/>
      <c r="J216" s="221">
        <f>ROUND(I216*H216,2)</f>
        <v>0</v>
      </c>
      <c r="K216" s="217" t="s">
        <v>253</v>
      </c>
      <c r="L216" s="46"/>
      <c r="M216" s="222" t="s">
        <v>19</v>
      </c>
      <c r="N216" s="223" t="s">
        <v>45</v>
      </c>
      <c r="O216" s="86"/>
      <c r="P216" s="224">
        <f>O216*H216</f>
        <v>0</v>
      </c>
      <c r="Q216" s="224">
        <v>0</v>
      </c>
      <c r="R216" s="224">
        <f>Q216*H216</f>
        <v>0</v>
      </c>
      <c r="S216" s="224">
        <v>0.001</v>
      </c>
      <c r="T216" s="224">
        <f>S216*H216</f>
        <v>0.0040000000000000001</v>
      </c>
      <c r="U216" s="225" t="s">
        <v>19</v>
      </c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6" t="s">
        <v>91</v>
      </c>
      <c r="AT216" s="226" t="s">
        <v>250</v>
      </c>
      <c r="AU216" s="226" t="s">
        <v>88</v>
      </c>
      <c r="AY216" s="19" t="s">
        <v>246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9" t="s">
        <v>84</v>
      </c>
      <c r="BK216" s="227">
        <f>ROUND(I216*H216,2)</f>
        <v>0</v>
      </c>
      <c r="BL216" s="19" t="s">
        <v>91</v>
      </c>
      <c r="BM216" s="226" t="s">
        <v>374</v>
      </c>
    </row>
    <row r="217" s="2" customFormat="1">
      <c r="A217" s="40"/>
      <c r="B217" s="41"/>
      <c r="C217" s="42"/>
      <c r="D217" s="228" t="s">
        <v>255</v>
      </c>
      <c r="E217" s="42"/>
      <c r="F217" s="229" t="s">
        <v>375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6"/>
      <c r="U217" s="87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255</v>
      </c>
      <c r="AU217" s="19" t="s">
        <v>88</v>
      </c>
    </row>
    <row r="218" s="2" customFormat="1">
      <c r="A218" s="40"/>
      <c r="B218" s="41"/>
      <c r="C218" s="42"/>
      <c r="D218" s="233" t="s">
        <v>257</v>
      </c>
      <c r="E218" s="42"/>
      <c r="F218" s="234" t="s">
        <v>376</v>
      </c>
      <c r="G218" s="42"/>
      <c r="H218" s="42"/>
      <c r="I218" s="230"/>
      <c r="J218" s="42"/>
      <c r="K218" s="42"/>
      <c r="L218" s="46"/>
      <c r="M218" s="231"/>
      <c r="N218" s="232"/>
      <c r="O218" s="86"/>
      <c r="P218" s="86"/>
      <c r="Q218" s="86"/>
      <c r="R218" s="86"/>
      <c r="S218" s="86"/>
      <c r="T218" s="86"/>
      <c r="U218" s="87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257</v>
      </c>
      <c r="AU218" s="19" t="s">
        <v>88</v>
      </c>
    </row>
    <row r="219" s="13" customFormat="1">
      <c r="A219" s="13"/>
      <c r="B219" s="235"/>
      <c r="C219" s="236"/>
      <c r="D219" s="228" t="s">
        <v>259</v>
      </c>
      <c r="E219" s="237" t="s">
        <v>19</v>
      </c>
      <c r="F219" s="238" t="s">
        <v>91</v>
      </c>
      <c r="G219" s="236"/>
      <c r="H219" s="239">
        <v>4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3"/>
      <c r="U219" s="244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259</v>
      </c>
      <c r="AU219" s="245" t="s">
        <v>88</v>
      </c>
      <c r="AV219" s="13" t="s">
        <v>84</v>
      </c>
      <c r="AW219" s="13" t="s">
        <v>35</v>
      </c>
      <c r="AX219" s="13" t="s">
        <v>77</v>
      </c>
      <c r="AY219" s="245" t="s">
        <v>246</v>
      </c>
    </row>
    <row r="220" s="2" customFormat="1" ht="24.15" customHeight="1">
      <c r="A220" s="40"/>
      <c r="B220" s="41"/>
      <c r="C220" s="215" t="s">
        <v>377</v>
      </c>
      <c r="D220" s="215" t="s">
        <v>250</v>
      </c>
      <c r="E220" s="216" t="s">
        <v>378</v>
      </c>
      <c r="F220" s="217" t="s">
        <v>379</v>
      </c>
      <c r="G220" s="218" t="s">
        <v>380</v>
      </c>
      <c r="H220" s="219">
        <v>7.1799999999999997</v>
      </c>
      <c r="I220" s="220"/>
      <c r="J220" s="221">
        <f>ROUND(I220*H220,2)</f>
        <v>0</v>
      </c>
      <c r="K220" s="217" t="s">
        <v>253</v>
      </c>
      <c r="L220" s="46"/>
      <c r="M220" s="222" t="s">
        <v>19</v>
      </c>
      <c r="N220" s="223" t="s">
        <v>45</v>
      </c>
      <c r="O220" s="86"/>
      <c r="P220" s="224">
        <f>O220*H220</f>
        <v>0</v>
      </c>
      <c r="Q220" s="224">
        <v>0</v>
      </c>
      <c r="R220" s="224">
        <f>Q220*H220</f>
        <v>0</v>
      </c>
      <c r="S220" s="224">
        <v>0.019</v>
      </c>
      <c r="T220" s="224">
        <f>S220*H220</f>
        <v>0.13641999999999999</v>
      </c>
      <c r="U220" s="225" t="s">
        <v>19</v>
      </c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6" t="s">
        <v>91</v>
      </c>
      <c r="AT220" s="226" t="s">
        <v>250</v>
      </c>
      <c r="AU220" s="226" t="s">
        <v>88</v>
      </c>
      <c r="AY220" s="19" t="s">
        <v>246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9" t="s">
        <v>84</v>
      </c>
      <c r="BK220" s="227">
        <f>ROUND(I220*H220,2)</f>
        <v>0</v>
      </c>
      <c r="BL220" s="19" t="s">
        <v>91</v>
      </c>
      <c r="BM220" s="226" t="s">
        <v>381</v>
      </c>
    </row>
    <row r="221" s="2" customFormat="1">
      <c r="A221" s="40"/>
      <c r="B221" s="41"/>
      <c r="C221" s="42"/>
      <c r="D221" s="228" t="s">
        <v>255</v>
      </c>
      <c r="E221" s="42"/>
      <c r="F221" s="229" t="s">
        <v>382</v>
      </c>
      <c r="G221" s="42"/>
      <c r="H221" s="42"/>
      <c r="I221" s="230"/>
      <c r="J221" s="42"/>
      <c r="K221" s="42"/>
      <c r="L221" s="46"/>
      <c r="M221" s="231"/>
      <c r="N221" s="232"/>
      <c r="O221" s="86"/>
      <c r="P221" s="86"/>
      <c r="Q221" s="86"/>
      <c r="R221" s="86"/>
      <c r="S221" s="86"/>
      <c r="T221" s="86"/>
      <c r="U221" s="87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255</v>
      </c>
      <c r="AU221" s="19" t="s">
        <v>88</v>
      </c>
    </row>
    <row r="222" s="2" customFormat="1">
      <c r="A222" s="40"/>
      <c r="B222" s="41"/>
      <c r="C222" s="42"/>
      <c r="D222" s="233" t="s">
        <v>257</v>
      </c>
      <c r="E222" s="42"/>
      <c r="F222" s="234" t="s">
        <v>383</v>
      </c>
      <c r="G222" s="42"/>
      <c r="H222" s="42"/>
      <c r="I222" s="230"/>
      <c r="J222" s="42"/>
      <c r="K222" s="42"/>
      <c r="L222" s="46"/>
      <c r="M222" s="231"/>
      <c r="N222" s="232"/>
      <c r="O222" s="86"/>
      <c r="P222" s="86"/>
      <c r="Q222" s="86"/>
      <c r="R222" s="86"/>
      <c r="S222" s="86"/>
      <c r="T222" s="86"/>
      <c r="U222" s="87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257</v>
      </c>
      <c r="AU222" s="19" t="s">
        <v>88</v>
      </c>
    </row>
    <row r="223" s="13" customFormat="1">
      <c r="A223" s="13"/>
      <c r="B223" s="235"/>
      <c r="C223" s="236"/>
      <c r="D223" s="228" t="s">
        <v>259</v>
      </c>
      <c r="E223" s="237" t="s">
        <v>19</v>
      </c>
      <c r="F223" s="238" t="s">
        <v>384</v>
      </c>
      <c r="G223" s="236"/>
      <c r="H223" s="239">
        <v>4.8799999999999999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3"/>
      <c r="U223" s="244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259</v>
      </c>
      <c r="AU223" s="245" t="s">
        <v>88</v>
      </c>
      <c r="AV223" s="13" t="s">
        <v>84</v>
      </c>
      <c r="AW223" s="13" t="s">
        <v>35</v>
      </c>
      <c r="AX223" s="13" t="s">
        <v>73</v>
      </c>
      <c r="AY223" s="245" t="s">
        <v>246</v>
      </c>
    </row>
    <row r="224" s="13" customFormat="1">
      <c r="A224" s="13"/>
      <c r="B224" s="235"/>
      <c r="C224" s="236"/>
      <c r="D224" s="228" t="s">
        <v>259</v>
      </c>
      <c r="E224" s="237" t="s">
        <v>19</v>
      </c>
      <c r="F224" s="238" t="s">
        <v>385</v>
      </c>
      <c r="G224" s="236"/>
      <c r="H224" s="239">
        <v>2.2999999999999998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3"/>
      <c r="U224" s="244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259</v>
      </c>
      <c r="AU224" s="245" t="s">
        <v>88</v>
      </c>
      <c r="AV224" s="13" t="s">
        <v>84</v>
      </c>
      <c r="AW224" s="13" t="s">
        <v>35</v>
      </c>
      <c r="AX224" s="13" t="s">
        <v>73</v>
      </c>
      <c r="AY224" s="245" t="s">
        <v>246</v>
      </c>
    </row>
    <row r="225" s="14" customFormat="1">
      <c r="A225" s="14"/>
      <c r="B225" s="246"/>
      <c r="C225" s="247"/>
      <c r="D225" s="228" t="s">
        <v>259</v>
      </c>
      <c r="E225" s="248" t="s">
        <v>19</v>
      </c>
      <c r="F225" s="249" t="s">
        <v>262</v>
      </c>
      <c r="G225" s="247"/>
      <c r="H225" s="250">
        <v>7.1799999999999997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4"/>
      <c r="U225" s="255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259</v>
      </c>
      <c r="AU225" s="256" t="s">
        <v>88</v>
      </c>
      <c r="AV225" s="14" t="s">
        <v>91</v>
      </c>
      <c r="AW225" s="14" t="s">
        <v>35</v>
      </c>
      <c r="AX225" s="14" t="s">
        <v>77</v>
      </c>
      <c r="AY225" s="256" t="s">
        <v>246</v>
      </c>
    </row>
    <row r="226" s="2" customFormat="1" ht="24.15" customHeight="1">
      <c r="A226" s="40"/>
      <c r="B226" s="41"/>
      <c r="C226" s="215" t="s">
        <v>386</v>
      </c>
      <c r="D226" s="215" t="s">
        <v>250</v>
      </c>
      <c r="E226" s="216" t="s">
        <v>387</v>
      </c>
      <c r="F226" s="217" t="s">
        <v>388</v>
      </c>
      <c r="G226" s="218" t="s">
        <v>373</v>
      </c>
      <c r="H226" s="219">
        <v>2</v>
      </c>
      <c r="I226" s="220"/>
      <c r="J226" s="221">
        <f>ROUND(I226*H226,2)</f>
        <v>0</v>
      </c>
      <c r="K226" s="217" t="s">
        <v>253</v>
      </c>
      <c r="L226" s="46"/>
      <c r="M226" s="222" t="s">
        <v>19</v>
      </c>
      <c r="N226" s="223" t="s">
        <v>45</v>
      </c>
      <c r="O226" s="86"/>
      <c r="P226" s="224">
        <f>O226*H226</f>
        <v>0</v>
      </c>
      <c r="Q226" s="224">
        <v>0</v>
      </c>
      <c r="R226" s="224">
        <f>Q226*H226</f>
        <v>0</v>
      </c>
      <c r="S226" s="224">
        <v>0.001</v>
      </c>
      <c r="T226" s="224">
        <f>S226*H226</f>
        <v>0.002</v>
      </c>
      <c r="U226" s="225" t="s">
        <v>19</v>
      </c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6" t="s">
        <v>91</v>
      </c>
      <c r="AT226" s="226" t="s">
        <v>250</v>
      </c>
      <c r="AU226" s="226" t="s">
        <v>88</v>
      </c>
      <c r="AY226" s="19" t="s">
        <v>246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9" t="s">
        <v>84</v>
      </c>
      <c r="BK226" s="227">
        <f>ROUND(I226*H226,2)</f>
        <v>0</v>
      </c>
      <c r="BL226" s="19" t="s">
        <v>91</v>
      </c>
      <c r="BM226" s="226" t="s">
        <v>389</v>
      </c>
    </row>
    <row r="227" s="2" customFormat="1">
      <c r="A227" s="40"/>
      <c r="B227" s="41"/>
      <c r="C227" s="42"/>
      <c r="D227" s="228" t="s">
        <v>255</v>
      </c>
      <c r="E227" s="42"/>
      <c r="F227" s="229" t="s">
        <v>390</v>
      </c>
      <c r="G227" s="42"/>
      <c r="H227" s="42"/>
      <c r="I227" s="230"/>
      <c r="J227" s="42"/>
      <c r="K227" s="42"/>
      <c r="L227" s="46"/>
      <c r="M227" s="231"/>
      <c r="N227" s="232"/>
      <c r="O227" s="86"/>
      <c r="P227" s="86"/>
      <c r="Q227" s="86"/>
      <c r="R227" s="86"/>
      <c r="S227" s="86"/>
      <c r="T227" s="86"/>
      <c r="U227" s="87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255</v>
      </c>
      <c r="AU227" s="19" t="s">
        <v>88</v>
      </c>
    </row>
    <row r="228" s="2" customFormat="1">
      <c r="A228" s="40"/>
      <c r="B228" s="41"/>
      <c r="C228" s="42"/>
      <c r="D228" s="233" t="s">
        <v>257</v>
      </c>
      <c r="E228" s="42"/>
      <c r="F228" s="234" t="s">
        <v>391</v>
      </c>
      <c r="G228" s="42"/>
      <c r="H228" s="42"/>
      <c r="I228" s="230"/>
      <c r="J228" s="42"/>
      <c r="K228" s="42"/>
      <c r="L228" s="46"/>
      <c r="M228" s="231"/>
      <c r="N228" s="232"/>
      <c r="O228" s="86"/>
      <c r="P228" s="86"/>
      <c r="Q228" s="86"/>
      <c r="R228" s="86"/>
      <c r="S228" s="86"/>
      <c r="T228" s="86"/>
      <c r="U228" s="87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257</v>
      </c>
      <c r="AU228" s="19" t="s">
        <v>88</v>
      </c>
    </row>
    <row r="229" s="15" customFormat="1">
      <c r="A229" s="15"/>
      <c r="B229" s="257"/>
      <c r="C229" s="258"/>
      <c r="D229" s="228" t="s">
        <v>259</v>
      </c>
      <c r="E229" s="259" t="s">
        <v>19</v>
      </c>
      <c r="F229" s="260" t="s">
        <v>392</v>
      </c>
      <c r="G229" s="258"/>
      <c r="H229" s="259" t="s">
        <v>19</v>
      </c>
      <c r="I229" s="261"/>
      <c r="J229" s="258"/>
      <c r="K229" s="258"/>
      <c r="L229" s="262"/>
      <c r="M229" s="263"/>
      <c r="N229" s="264"/>
      <c r="O229" s="264"/>
      <c r="P229" s="264"/>
      <c r="Q229" s="264"/>
      <c r="R229" s="264"/>
      <c r="S229" s="264"/>
      <c r="T229" s="264"/>
      <c r="U229" s="26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6" t="s">
        <v>259</v>
      </c>
      <c r="AU229" s="266" t="s">
        <v>88</v>
      </c>
      <c r="AV229" s="15" t="s">
        <v>77</v>
      </c>
      <c r="AW229" s="15" t="s">
        <v>35</v>
      </c>
      <c r="AX229" s="15" t="s">
        <v>73</v>
      </c>
      <c r="AY229" s="266" t="s">
        <v>246</v>
      </c>
    </row>
    <row r="230" s="13" customFormat="1">
      <c r="A230" s="13"/>
      <c r="B230" s="235"/>
      <c r="C230" s="236"/>
      <c r="D230" s="228" t="s">
        <v>259</v>
      </c>
      <c r="E230" s="237" t="s">
        <v>19</v>
      </c>
      <c r="F230" s="238" t="s">
        <v>84</v>
      </c>
      <c r="G230" s="236"/>
      <c r="H230" s="239">
        <v>2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3"/>
      <c r="U230" s="244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259</v>
      </c>
      <c r="AU230" s="245" t="s">
        <v>88</v>
      </c>
      <c r="AV230" s="13" t="s">
        <v>84</v>
      </c>
      <c r="AW230" s="13" t="s">
        <v>35</v>
      </c>
      <c r="AX230" s="13" t="s">
        <v>73</v>
      </c>
      <c r="AY230" s="245" t="s">
        <v>246</v>
      </c>
    </row>
    <row r="231" s="12" customFormat="1" ht="20.88" customHeight="1">
      <c r="A231" s="12"/>
      <c r="B231" s="199"/>
      <c r="C231" s="200"/>
      <c r="D231" s="201" t="s">
        <v>72</v>
      </c>
      <c r="E231" s="213" t="s">
        <v>393</v>
      </c>
      <c r="F231" s="213" t="s">
        <v>394</v>
      </c>
      <c r="G231" s="200"/>
      <c r="H231" s="200"/>
      <c r="I231" s="203"/>
      <c r="J231" s="214">
        <f>BK231</f>
        <v>0</v>
      </c>
      <c r="K231" s="200"/>
      <c r="L231" s="205"/>
      <c r="M231" s="206"/>
      <c r="N231" s="207"/>
      <c r="O231" s="207"/>
      <c r="P231" s="208">
        <f>SUM(P232:P250)</f>
        <v>0</v>
      </c>
      <c r="Q231" s="207"/>
      <c r="R231" s="208">
        <f>SUM(R232:R250)</f>
        <v>0</v>
      </c>
      <c r="S231" s="207"/>
      <c r="T231" s="208">
        <f>SUM(T232:T250)</f>
        <v>0</v>
      </c>
      <c r="U231" s="209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0" t="s">
        <v>77</v>
      </c>
      <c r="AT231" s="211" t="s">
        <v>72</v>
      </c>
      <c r="AU231" s="211" t="s">
        <v>84</v>
      </c>
      <c r="AY231" s="210" t="s">
        <v>246</v>
      </c>
      <c r="BK231" s="212">
        <f>SUM(BK232:BK250)</f>
        <v>0</v>
      </c>
    </row>
    <row r="232" s="2" customFormat="1" ht="16.5" customHeight="1">
      <c r="A232" s="40"/>
      <c r="B232" s="41"/>
      <c r="C232" s="215" t="s">
        <v>395</v>
      </c>
      <c r="D232" s="215" t="s">
        <v>250</v>
      </c>
      <c r="E232" s="216" t="s">
        <v>396</v>
      </c>
      <c r="F232" s="217" t="s">
        <v>397</v>
      </c>
      <c r="G232" s="218" t="s">
        <v>398</v>
      </c>
      <c r="H232" s="219">
        <v>0.70699999999999996</v>
      </c>
      <c r="I232" s="220"/>
      <c r="J232" s="221">
        <f>ROUND(I232*H232,2)</f>
        <v>0</v>
      </c>
      <c r="K232" s="217" t="s">
        <v>253</v>
      </c>
      <c r="L232" s="46"/>
      <c r="M232" s="222" t="s">
        <v>19</v>
      </c>
      <c r="N232" s="223" t="s">
        <v>45</v>
      </c>
      <c r="O232" s="86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4">
        <f>S232*H232</f>
        <v>0</v>
      </c>
      <c r="U232" s="225" t="s">
        <v>19</v>
      </c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6" t="s">
        <v>91</v>
      </c>
      <c r="AT232" s="226" t="s">
        <v>250</v>
      </c>
      <c r="AU232" s="226" t="s">
        <v>88</v>
      </c>
      <c r="AY232" s="19" t="s">
        <v>246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9" t="s">
        <v>84</v>
      </c>
      <c r="BK232" s="227">
        <f>ROUND(I232*H232,2)</f>
        <v>0</v>
      </c>
      <c r="BL232" s="19" t="s">
        <v>91</v>
      </c>
      <c r="BM232" s="226" t="s">
        <v>399</v>
      </c>
    </row>
    <row r="233" s="2" customFormat="1">
      <c r="A233" s="40"/>
      <c r="B233" s="41"/>
      <c r="C233" s="42"/>
      <c r="D233" s="228" t="s">
        <v>255</v>
      </c>
      <c r="E233" s="42"/>
      <c r="F233" s="229" t="s">
        <v>400</v>
      </c>
      <c r="G233" s="42"/>
      <c r="H233" s="42"/>
      <c r="I233" s="230"/>
      <c r="J233" s="42"/>
      <c r="K233" s="42"/>
      <c r="L233" s="46"/>
      <c r="M233" s="231"/>
      <c r="N233" s="232"/>
      <c r="O233" s="86"/>
      <c r="P233" s="86"/>
      <c r="Q233" s="86"/>
      <c r="R233" s="86"/>
      <c r="S233" s="86"/>
      <c r="T233" s="86"/>
      <c r="U233" s="87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255</v>
      </c>
      <c r="AU233" s="19" t="s">
        <v>88</v>
      </c>
    </row>
    <row r="234" s="2" customFormat="1">
      <c r="A234" s="40"/>
      <c r="B234" s="41"/>
      <c r="C234" s="42"/>
      <c r="D234" s="233" t="s">
        <v>257</v>
      </c>
      <c r="E234" s="42"/>
      <c r="F234" s="234" t="s">
        <v>401</v>
      </c>
      <c r="G234" s="42"/>
      <c r="H234" s="42"/>
      <c r="I234" s="230"/>
      <c r="J234" s="42"/>
      <c r="K234" s="42"/>
      <c r="L234" s="46"/>
      <c r="M234" s="231"/>
      <c r="N234" s="232"/>
      <c r="O234" s="86"/>
      <c r="P234" s="86"/>
      <c r="Q234" s="86"/>
      <c r="R234" s="86"/>
      <c r="S234" s="86"/>
      <c r="T234" s="86"/>
      <c r="U234" s="87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257</v>
      </c>
      <c r="AU234" s="19" t="s">
        <v>88</v>
      </c>
    </row>
    <row r="235" s="2" customFormat="1" ht="24.15" customHeight="1">
      <c r="A235" s="40"/>
      <c r="B235" s="41"/>
      <c r="C235" s="215" t="s">
        <v>402</v>
      </c>
      <c r="D235" s="215" t="s">
        <v>250</v>
      </c>
      <c r="E235" s="216" t="s">
        <v>403</v>
      </c>
      <c r="F235" s="217" t="s">
        <v>404</v>
      </c>
      <c r="G235" s="218" t="s">
        <v>398</v>
      </c>
      <c r="H235" s="219">
        <v>0.70699999999999996</v>
      </c>
      <c r="I235" s="220"/>
      <c r="J235" s="221">
        <f>ROUND(I235*H235,2)</f>
        <v>0</v>
      </c>
      <c r="K235" s="217" t="s">
        <v>253</v>
      </c>
      <c r="L235" s="46"/>
      <c r="M235" s="222" t="s">
        <v>19</v>
      </c>
      <c r="N235" s="223" t="s">
        <v>45</v>
      </c>
      <c r="O235" s="86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4">
        <f>S235*H235</f>
        <v>0</v>
      </c>
      <c r="U235" s="225" t="s">
        <v>19</v>
      </c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6" t="s">
        <v>91</v>
      </c>
      <c r="AT235" s="226" t="s">
        <v>250</v>
      </c>
      <c r="AU235" s="226" t="s">
        <v>88</v>
      </c>
      <c r="AY235" s="19" t="s">
        <v>246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9" t="s">
        <v>84</v>
      </c>
      <c r="BK235" s="227">
        <f>ROUND(I235*H235,2)</f>
        <v>0</v>
      </c>
      <c r="BL235" s="19" t="s">
        <v>91</v>
      </c>
      <c r="BM235" s="226" t="s">
        <v>405</v>
      </c>
    </row>
    <row r="236" s="2" customFormat="1">
      <c r="A236" s="40"/>
      <c r="B236" s="41"/>
      <c r="C236" s="42"/>
      <c r="D236" s="228" t="s">
        <v>255</v>
      </c>
      <c r="E236" s="42"/>
      <c r="F236" s="229" t="s">
        <v>406</v>
      </c>
      <c r="G236" s="42"/>
      <c r="H236" s="42"/>
      <c r="I236" s="230"/>
      <c r="J236" s="42"/>
      <c r="K236" s="42"/>
      <c r="L236" s="46"/>
      <c r="M236" s="231"/>
      <c r="N236" s="232"/>
      <c r="O236" s="86"/>
      <c r="P236" s="86"/>
      <c r="Q236" s="86"/>
      <c r="R236" s="86"/>
      <c r="S236" s="86"/>
      <c r="T236" s="86"/>
      <c r="U236" s="87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255</v>
      </c>
      <c r="AU236" s="19" t="s">
        <v>88</v>
      </c>
    </row>
    <row r="237" s="2" customFormat="1">
      <c r="A237" s="40"/>
      <c r="B237" s="41"/>
      <c r="C237" s="42"/>
      <c r="D237" s="233" t="s">
        <v>257</v>
      </c>
      <c r="E237" s="42"/>
      <c r="F237" s="234" t="s">
        <v>407</v>
      </c>
      <c r="G237" s="42"/>
      <c r="H237" s="42"/>
      <c r="I237" s="230"/>
      <c r="J237" s="42"/>
      <c r="K237" s="42"/>
      <c r="L237" s="46"/>
      <c r="M237" s="231"/>
      <c r="N237" s="232"/>
      <c r="O237" s="86"/>
      <c r="P237" s="86"/>
      <c r="Q237" s="86"/>
      <c r="R237" s="86"/>
      <c r="S237" s="86"/>
      <c r="T237" s="86"/>
      <c r="U237" s="87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257</v>
      </c>
      <c r="AU237" s="19" t="s">
        <v>88</v>
      </c>
    </row>
    <row r="238" s="2" customFormat="1" ht="33" customHeight="1">
      <c r="A238" s="40"/>
      <c r="B238" s="41"/>
      <c r="C238" s="215" t="s">
        <v>7</v>
      </c>
      <c r="D238" s="215" t="s">
        <v>250</v>
      </c>
      <c r="E238" s="216" t="s">
        <v>408</v>
      </c>
      <c r="F238" s="217" t="s">
        <v>409</v>
      </c>
      <c r="G238" s="218" t="s">
        <v>398</v>
      </c>
      <c r="H238" s="219">
        <v>0.70699999999999996</v>
      </c>
      <c r="I238" s="220"/>
      <c r="J238" s="221">
        <f>ROUND(I238*H238,2)</f>
        <v>0</v>
      </c>
      <c r="K238" s="217" t="s">
        <v>253</v>
      </c>
      <c r="L238" s="46"/>
      <c r="M238" s="222" t="s">
        <v>19</v>
      </c>
      <c r="N238" s="223" t="s">
        <v>45</v>
      </c>
      <c r="O238" s="86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4">
        <f>S238*H238</f>
        <v>0</v>
      </c>
      <c r="U238" s="225" t="s">
        <v>19</v>
      </c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6" t="s">
        <v>91</v>
      </c>
      <c r="AT238" s="226" t="s">
        <v>250</v>
      </c>
      <c r="AU238" s="226" t="s">
        <v>88</v>
      </c>
      <c r="AY238" s="19" t="s">
        <v>246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9" t="s">
        <v>84</v>
      </c>
      <c r="BK238" s="227">
        <f>ROUND(I238*H238,2)</f>
        <v>0</v>
      </c>
      <c r="BL238" s="19" t="s">
        <v>91</v>
      </c>
      <c r="BM238" s="226" t="s">
        <v>410</v>
      </c>
    </row>
    <row r="239" s="2" customFormat="1">
      <c r="A239" s="40"/>
      <c r="B239" s="41"/>
      <c r="C239" s="42"/>
      <c r="D239" s="228" t="s">
        <v>255</v>
      </c>
      <c r="E239" s="42"/>
      <c r="F239" s="229" t="s">
        <v>411</v>
      </c>
      <c r="G239" s="42"/>
      <c r="H239" s="42"/>
      <c r="I239" s="230"/>
      <c r="J239" s="42"/>
      <c r="K239" s="42"/>
      <c r="L239" s="46"/>
      <c r="M239" s="231"/>
      <c r="N239" s="232"/>
      <c r="O239" s="86"/>
      <c r="P239" s="86"/>
      <c r="Q239" s="86"/>
      <c r="R239" s="86"/>
      <c r="S239" s="86"/>
      <c r="T239" s="86"/>
      <c r="U239" s="87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255</v>
      </c>
      <c r="AU239" s="19" t="s">
        <v>88</v>
      </c>
    </row>
    <row r="240" s="2" customFormat="1">
      <c r="A240" s="40"/>
      <c r="B240" s="41"/>
      <c r="C240" s="42"/>
      <c r="D240" s="233" t="s">
        <v>257</v>
      </c>
      <c r="E240" s="42"/>
      <c r="F240" s="234" t="s">
        <v>412</v>
      </c>
      <c r="G240" s="42"/>
      <c r="H240" s="42"/>
      <c r="I240" s="230"/>
      <c r="J240" s="42"/>
      <c r="K240" s="42"/>
      <c r="L240" s="46"/>
      <c r="M240" s="231"/>
      <c r="N240" s="232"/>
      <c r="O240" s="86"/>
      <c r="P240" s="86"/>
      <c r="Q240" s="86"/>
      <c r="R240" s="86"/>
      <c r="S240" s="86"/>
      <c r="T240" s="86"/>
      <c r="U240" s="87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257</v>
      </c>
      <c r="AU240" s="19" t="s">
        <v>88</v>
      </c>
    </row>
    <row r="241" s="2" customFormat="1" ht="24.15" customHeight="1">
      <c r="A241" s="40"/>
      <c r="B241" s="41"/>
      <c r="C241" s="215" t="s">
        <v>413</v>
      </c>
      <c r="D241" s="215" t="s">
        <v>250</v>
      </c>
      <c r="E241" s="216" t="s">
        <v>414</v>
      </c>
      <c r="F241" s="217" t="s">
        <v>415</v>
      </c>
      <c r="G241" s="218" t="s">
        <v>398</v>
      </c>
      <c r="H241" s="219">
        <v>0.70699999999999996</v>
      </c>
      <c r="I241" s="220"/>
      <c r="J241" s="221">
        <f>ROUND(I241*H241,2)</f>
        <v>0</v>
      </c>
      <c r="K241" s="217" t="s">
        <v>253</v>
      </c>
      <c r="L241" s="46"/>
      <c r="M241" s="222" t="s">
        <v>19</v>
      </c>
      <c r="N241" s="223" t="s">
        <v>45</v>
      </c>
      <c r="O241" s="86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4">
        <f>S241*H241</f>
        <v>0</v>
      </c>
      <c r="U241" s="225" t="s">
        <v>19</v>
      </c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6" t="s">
        <v>91</v>
      </c>
      <c r="AT241" s="226" t="s">
        <v>250</v>
      </c>
      <c r="AU241" s="226" t="s">
        <v>88</v>
      </c>
      <c r="AY241" s="19" t="s">
        <v>246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9" t="s">
        <v>84</v>
      </c>
      <c r="BK241" s="227">
        <f>ROUND(I241*H241,2)</f>
        <v>0</v>
      </c>
      <c r="BL241" s="19" t="s">
        <v>91</v>
      </c>
      <c r="BM241" s="226" t="s">
        <v>416</v>
      </c>
    </row>
    <row r="242" s="2" customFormat="1">
      <c r="A242" s="40"/>
      <c r="B242" s="41"/>
      <c r="C242" s="42"/>
      <c r="D242" s="228" t="s">
        <v>255</v>
      </c>
      <c r="E242" s="42"/>
      <c r="F242" s="229" t="s">
        <v>417</v>
      </c>
      <c r="G242" s="42"/>
      <c r="H242" s="42"/>
      <c r="I242" s="230"/>
      <c r="J242" s="42"/>
      <c r="K242" s="42"/>
      <c r="L242" s="46"/>
      <c r="M242" s="231"/>
      <c r="N242" s="232"/>
      <c r="O242" s="86"/>
      <c r="P242" s="86"/>
      <c r="Q242" s="86"/>
      <c r="R242" s="86"/>
      <c r="S242" s="86"/>
      <c r="T242" s="86"/>
      <c r="U242" s="87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255</v>
      </c>
      <c r="AU242" s="19" t="s">
        <v>88</v>
      </c>
    </row>
    <row r="243" s="2" customFormat="1">
      <c r="A243" s="40"/>
      <c r="B243" s="41"/>
      <c r="C243" s="42"/>
      <c r="D243" s="233" t="s">
        <v>257</v>
      </c>
      <c r="E243" s="42"/>
      <c r="F243" s="234" t="s">
        <v>418</v>
      </c>
      <c r="G243" s="42"/>
      <c r="H243" s="42"/>
      <c r="I243" s="230"/>
      <c r="J243" s="42"/>
      <c r="K243" s="42"/>
      <c r="L243" s="46"/>
      <c r="M243" s="231"/>
      <c r="N243" s="232"/>
      <c r="O243" s="86"/>
      <c r="P243" s="86"/>
      <c r="Q243" s="86"/>
      <c r="R243" s="86"/>
      <c r="S243" s="86"/>
      <c r="T243" s="86"/>
      <c r="U243" s="87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257</v>
      </c>
      <c r="AU243" s="19" t="s">
        <v>88</v>
      </c>
    </row>
    <row r="244" s="2" customFormat="1" ht="24.15" customHeight="1">
      <c r="A244" s="40"/>
      <c r="B244" s="41"/>
      <c r="C244" s="215" t="s">
        <v>419</v>
      </c>
      <c r="D244" s="215" t="s">
        <v>250</v>
      </c>
      <c r="E244" s="216" t="s">
        <v>420</v>
      </c>
      <c r="F244" s="217" t="s">
        <v>421</v>
      </c>
      <c r="G244" s="218" t="s">
        <v>398</v>
      </c>
      <c r="H244" s="219">
        <v>15.554</v>
      </c>
      <c r="I244" s="220"/>
      <c r="J244" s="221">
        <f>ROUND(I244*H244,2)</f>
        <v>0</v>
      </c>
      <c r="K244" s="217" t="s">
        <v>253</v>
      </c>
      <c r="L244" s="46"/>
      <c r="M244" s="222" t="s">
        <v>19</v>
      </c>
      <c r="N244" s="223" t="s">
        <v>45</v>
      </c>
      <c r="O244" s="86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4">
        <f>S244*H244</f>
        <v>0</v>
      </c>
      <c r="U244" s="225" t="s">
        <v>19</v>
      </c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6" t="s">
        <v>91</v>
      </c>
      <c r="AT244" s="226" t="s">
        <v>250</v>
      </c>
      <c r="AU244" s="226" t="s">
        <v>88</v>
      </c>
      <c r="AY244" s="19" t="s">
        <v>246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9" t="s">
        <v>84</v>
      </c>
      <c r="BK244" s="227">
        <f>ROUND(I244*H244,2)</f>
        <v>0</v>
      </c>
      <c r="BL244" s="19" t="s">
        <v>91</v>
      </c>
      <c r="BM244" s="226" t="s">
        <v>422</v>
      </c>
    </row>
    <row r="245" s="2" customFormat="1">
      <c r="A245" s="40"/>
      <c r="B245" s="41"/>
      <c r="C245" s="42"/>
      <c r="D245" s="228" t="s">
        <v>255</v>
      </c>
      <c r="E245" s="42"/>
      <c r="F245" s="229" t="s">
        <v>423</v>
      </c>
      <c r="G245" s="42"/>
      <c r="H245" s="42"/>
      <c r="I245" s="230"/>
      <c r="J245" s="42"/>
      <c r="K245" s="42"/>
      <c r="L245" s="46"/>
      <c r="M245" s="231"/>
      <c r="N245" s="232"/>
      <c r="O245" s="86"/>
      <c r="P245" s="86"/>
      <c r="Q245" s="86"/>
      <c r="R245" s="86"/>
      <c r="S245" s="86"/>
      <c r="T245" s="86"/>
      <c r="U245" s="87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255</v>
      </c>
      <c r="AU245" s="19" t="s">
        <v>88</v>
      </c>
    </row>
    <row r="246" s="2" customFormat="1">
      <c r="A246" s="40"/>
      <c r="B246" s="41"/>
      <c r="C246" s="42"/>
      <c r="D246" s="233" t="s">
        <v>257</v>
      </c>
      <c r="E246" s="42"/>
      <c r="F246" s="234" t="s">
        <v>424</v>
      </c>
      <c r="G246" s="42"/>
      <c r="H246" s="42"/>
      <c r="I246" s="230"/>
      <c r="J246" s="42"/>
      <c r="K246" s="42"/>
      <c r="L246" s="46"/>
      <c r="M246" s="231"/>
      <c r="N246" s="232"/>
      <c r="O246" s="86"/>
      <c r="P246" s="86"/>
      <c r="Q246" s="86"/>
      <c r="R246" s="86"/>
      <c r="S246" s="86"/>
      <c r="T246" s="86"/>
      <c r="U246" s="87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257</v>
      </c>
      <c r="AU246" s="19" t="s">
        <v>88</v>
      </c>
    </row>
    <row r="247" s="13" customFormat="1">
      <c r="A247" s="13"/>
      <c r="B247" s="235"/>
      <c r="C247" s="236"/>
      <c r="D247" s="228" t="s">
        <v>259</v>
      </c>
      <c r="E247" s="236"/>
      <c r="F247" s="238" t="s">
        <v>425</v>
      </c>
      <c r="G247" s="236"/>
      <c r="H247" s="239">
        <v>15.554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3"/>
      <c r="U247" s="244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259</v>
      </c>
      <c r="AU247" s="245" t="s">
        <v>88</v>
      </c>
      <c r="AV247" s="13" t="s">
        <v>84</v>
      </c>
      <c r="AW247" s="13" t="s">
        <v>4</v>
      </c>
      <c r="AX247" s="13" t="s">
        <v>77</v>
      </c>
      <c r="AY247" s="245" t="s">
        <v>246</v>
      </c>
    </row>
    <row r="248" s="2" customFormat="1" ht="44.25" customHeight="1">
      <c r="A248" s="40"/>
      <c r="B248" s="41"/>
      <c r="C248" s="215" t="s">
        <v>426</v>
      </c>
      <c r="D248" s="215" t="s">
        <v>250</v>
      </c>
      <c r="E248" s="216" t="s">
        <v>427</v>
      </c>
      <c r="F248" s="217" t="s">
        <v>428</v>
      </c>
      <c r="G248" s="218" t="s">
        <v>398</v>
      </c>
      <c r="H248" s="219">
        <v>0.70699999999999996</v>
      </c>
      <c r="I248" s="220"/>
      <c r="J248" s="221">
        <f>ROUND(I248*H248,2)</f>
        <v>0</v>
      </c>
      <c r="K248" s="217" t="s">
        <v>253</v>
      </c>
      <c r="L248" s="46"/>
      <c r="M248" s="222" t="s">
        <v>19</v>
      </c>
      <c r="N248" s="223" t="s">
        <v>45</v>
      </c>
      <c r="O248" s="86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4">
        <f>S248*H248</f>
        <v>0</v>
      </c>
      <c r="U248" s="225" t="s">
        <v>19</v>
      </c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6" t="s">
        <v>91</v>
      </c>
      <c r="AT248" s="226" t="s">
        <v>250</v>
      </c>
      <c r="AU248" s="226" t="s">
        <v>88</v>
      </c>
      <c r="AY248" s="19" t="s">
        <v>246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9" t="s">
        <v>84</v>
      </c>
      <c r="BK248" s="227">
        <f>ROUND(I248*H248,2)</f>
        <v>0</v>
      </c>
      <c r="BL248" s="19" t="s">
        <v>91</v>
      </c>
      <c r="BM248" s="226" t="s">
        <v>429</v>
      </c>
    </row>
    <row r="249" s="2" customFormat="1">
      <c r="A249" s="40"/>
      <c r="B249" s="41"/>
      <c r="C249" s="42"/>
      <c r="D249" s="228" t="s">
        <v>255</v>
      </c>
      <c r="E249" s="42"/>
      <c r="F249" s="229" t="s">
        <v>430</v>
      </c>
      <c r="G249" s="42"/>
      <c r="H249" s="42"/>
      <c r="I249" s="230"/>
      <c r="J249" s="42"/>
      <c r="K249" s="42"/>
      <c r="L249" s="46"/>
      <c r="M249" s="231"/>
      <c r="N249" s="232"/>
      <c r="O249" s="86"/>
      <c r="P249" s="86"/>
      <c r="Q249" s="86"/>
      <c r="R249" s="86"/>
      <c r="S249" s="86"/>
      <c r="T249" s="86"/>
      <c r="U249" s="87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255</v>
      </c>
      <c r="AU249" s="19" t="s">
        <v>88</v>
      </c>
    </row>
    <row r="250" s="2" customFormat="1">
      <c r="A250" s="40"/>
      <c r="B250" s="41"/>
      <c r="C250" s="42"/>
      <c r="D250" s="233" t="s">
        <v>257</v>
      </c>
      <c r="E250" s="42"/>
      <c r="F250" s="234" t="s">
        <v>431</v>
      </c>
      <c r="G250" s="42"/>
      <c r="H250" s="42"/>
      <c r="I250" s="230"/>
      <c r="J250" s="42"/>
      <c r="K250" s="42"/>
      <c r="L250" s="46"/>
      <c r="M250" s="231"/>
      <c r="N250" s="232"/>
      <c r="O250" s="86"/>
      <c r="P250" s="86"/>
      <c r="Q250" s="86"/>
      <c r="R250" s="86"/>
      <c r="S250" s="86"/>
      <c r="T250" s="86"/>
      <c r="U250" s="87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257</v>
      </c>
      <c r="AU250" s="19" t="s">
        <v>88</v>
      </c>
    </row>
    <row r="251" s="12" customFormat="1" ht="20.88" customHeight="1">
      <c r="A251" s="12"/>
      <c r="B251" s="199"/>
      <c r="C251" s="200"/>
      <c r="D251" s="201" t="s">
        <v>72</v>
      </c>
      <c r="E251" s="213" t="s">
        <v>432</v>
      </c>
      <c r="F251" s="213" t="s">
        <v>433</v>
      </c>
      <c r="G251" s="200"/>
      <c r="H251" s="200"/>
      <c r="I251" s="203"/>
      <c r="J251" s="214">
        <f>BK251</f>
        <v>0</v>
      </c>
      <c r="K251" s="200"/>
      <c r="L251" s="205"/>
      <c r="M251" s="206"/>
      <c r="N251" s="207"/>
      <c r="O251" s="207"/>
      <c r="P251" s="208">
        <f>SUM(P252:P254)</f>
        <v>0</v>
      </c>
      <c r="Q251" s="207"/>
      <c r="R251" s="208">
        <f>SUM(R252:R254)</f>
        <v>0</v>
      </c>
      <c r="S251" s="207"/>
      <c r="T251" s="208">
        <f>SUM(T252:T254)</f>
        <v>0</v>
      </c>
      <c r="U251" s="209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0" t="s">
        <v>77</v>
      </c>
      <c r="AT251" s="211" t="s">
        <v>72</v>
      </c>
      <c r="AU251" s="211" t="s">
        <v>84</v>
      </c>
      <c r="AY251" s="210" t="s">
        <v>246</v>
      </c>
      <c r="BK251" s="212">
        <f>SUM(BK252:BK254)</f>
        <v>0</v>
      </c>
    </row>
    <row r="252" s="2" customFormat="1" ht="21.75" customHeight="1">
      <c r="A252" s="40"/>
      <c r="B252" s="41"/>
      <c r="C252" s="215" t="s">
        <v>434</v>
      </c>
      <c r="D252" s="215" t="s">
        <v>250</v>
      </c>
      <c r="E252" s="216" t="s">
        <v>435</v>
      </c>
      <c r="F252" s="217" t="s">
        <v>436</v>
      </c>
      <c r="G252" s="218" t="s">
        <v>398</v>
      </c>
      <c r="H252" s="219">
        <v>1.03</v>
      </c>
      <c r="I252" s="220"/>
      <c r="J252" s="221">
        <f>ROUND(I252*H252,2)</f>
        <v>0</v>
      </c>
      <c r="K252" s="217" t="s">
        <v>253</v>
      </c>
      <c r="L252" s="46"/>
      <c r="M252" s="222" t="s">
        <v>19</v>
      </c>
      <c r="N252" s="223" t="s">
        <v>45</v>
      </c>
      <c r="O252" s="86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4">
        <f>S252*H252</f>
        <v>0</v>
      </c>
      <c r="U252" s="225" t="s">
        <v>19</v>
      </c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6" t="s">
        <v>91</v>
      </c>
      <c r="AT252" s="226" t="s">
        <v>250</v>
      </c>
      <c r="AU252" s="226" t="s">
        <v>88</v>
      </c>
      <c r="AY252" s="19" t="s">
        <v>246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9" t="s">
        <v>84</v>
      </c>
      <c r="BK252" s="227">
        <f>ROUND(I252*H252,2)</f>
        <v>0</v>
      </c>
      <c r="BL252" s="19" t="s">
        <v>91</v>
      </c>
      <c r="BM252" s="226" t="s">
        <v>437</v>
      </c>
    </row>
    <row r="253" s="2" customFormat="1">
      <c r="A253" s="40"/>
      <c r="B253" s="41"/>
      <c r="C253" s="42"/>
      <c r="D253" s="228" t="s">
        <v>255</v>
      </c>
      <c r="E253" s="42"/>
      <c r="F253" s="229" t="s">
        <v>438</v>
      </c>
      <c r="G253" s="42"/>
      <c r="H253" s="42"/>
      <c r="I253" s="230"/>
      <c r="J253" s="42"/>
      <c r="K253" s="42"/>
      <c r="L253" s="46"/>
      <c r="M253" s="231"/>
      <c r="N253" s="232"/>
      <c r="O253" s="86"/>
      <c r="P253" s="86"/>
      <c r="Q253" s="86"/>
      <c r="R253" s="86"/>
      <c r="S253" s="86"/>
      <c r="T253" s="86"/>
      <c r="U253" s="87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255</v>
      </c>
      <c r="AU253" s="19" t="s">
        <v>88</v>
      </c>
    </row>
    <row r="254" s="2" customFormat="1">
      <c r="A254" s="40"/>
      <c r="B254" s="41"/>
      <c r="C254" s="42"/>
      <c r="D254" s="233" t="s">
        <v>257</v>
      </c>
      <c r="E254" s="42"/>
      <c r="F254" s="234" t="s">
        <v>439</v>
      </c>
      <c r="G254" s="42"/>
      <c r="H254" s="42"/>
      <c r="I254" s="230"/>
      <c r="J254" s="42"/>
      <c r="K254" s="42"/>
      <c r="L254" s="46"/>
      <c r="M254" s="231"/>
      <c r="N254" s="232"/>
      <c r="O254" s="86"/>
      <c r="P254" s="86"/>
      <c r="Q254" s="86"/>
      <c r="R254" s="86"/>
      <c r="S254" s="86"/>
      <c r="T254" s="86"/>
      <c r="U254" s="87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257</v>
      </c>
      <c r="AU254" s="19" t="s">
        <v>88</v>
      </c>
    </row>
    <row r="255" s="12" customFormat="1" ht="25.92" customHeight="1">
      <c r="A255" s="12"/>
      <c r="B255" s="199"/>
      <c r="C255" s="200"/>
      <c r="D255" s="201" t="s">
        <v>72</v>
      </c>
      <c r="E255" s="202" t="s">
        <v>440</v>
      </c>
      <c r="F255" s="202" t="s">
        <v>441</v>
      </c>
      <c r="G255" s="200"/>
      <c r="H255" s="200"/>
      <c r="I255" s="203"/>
      <c r="J255" s="204">
        <f>BK255</f>
        <v>0</v>
      </c>
      <c r="K255" s="200"/>
      <c r="L255" s="205"/>
      <c r="M255" s="206"/>
      <c r="N255" s="207"/>
      <c r="O255" s="207"/>
      <c r="P255" s="208">
        <f>P256+P267+P323+P437+P493+P552+P599+P670+P715</f>
        <v>0</v>
      </c>
      <c r="Q255" s="207"/>
      <c r="R255" s="208">
        <f>R256+R267+R323+R437+R493+R552+R599+R670+R715</f>
        <v>2.8624476808799999</v>
      </c>
      <c r="S255" s="207"/>
      <c r="T255" s="208">
        <f>T256+T267+T323+T437+T493+T552+T599+T670+T715</f>
        <v>0.42339216000000002</v>
      </c>
      <c r="U255" s="209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0" t="s">
        <v>84</v>
      </c>
      <c r="AT255" s="211" t="s">
        <v>72</v>
      </c>
      <c r="AU255" s="211" t="s">
        <v>73</v>
      </c>
      <c r="AY255" s="210" t="s">
        <v>246</v>
      </c>
      <c r="BK255" s="212">
        <f>BK256+BK267+BK323+BK437+BK493+BK552+BK599+BK670+BK715</f>
        <v>0</v>
      </c>
    </row>
    <row r="256" s="12" customFormat="1" ht="22.8" customHeight="1">
      <c r="A256" s="12"/>
      <c r="B256" s="199"/>
      <c r="C256" s="200"/>
      <c r="D256" s="201" t="s">
        <v>72</v>
      </c>
      <c r="E256" s="213" t="s">
        <v>442</v>
      </c>
      <c r="F256" s="213" t="s">
        <v>443</v>
      </c>
      <c r="G256" s="200"/>
      <c r="H256" s="200"/>
      <c r="I256" s="203"/>
      <c r="J256" s="214">
        <f>BK256</f>
        <v>0</v>
      </c>
      <c r="K256" s="200"/>
      <c r="L256" s="205"/>
      <c r="M256" s="206"/>
      <c r="N256" s="207"/>
      <c r="O256" s="207"/>
      <c r="P256" s="208">
        <f>SUM(P257:P266)</f>
        <v>0</v>
      </c>
      <c r="Q256" s="207"/>
      <c r="R256" s="208">
        <f>SUM(R257:R266)</f>
        <v>0</v>
      </c>
      <c r="S256" s="207"/>
      <c r="T256" s="208">
        <f>SUM(T257:T266)</f>
        <v>0</v>
      </c>
      <c r="U256" s="209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0" t="s">
        <v>84</v>
      </c>
      <c r="AT256" s="211" t="s">
        <v>72</v>
      </c>
      <c r="AU256" s="211" t="s">
        <v>77</v>
      </c>
      <c r="AY256" s="210" t="s">
        <v>246</v>
      </c>
      <c r="BK256" s="212">
        <f>SUM(BK257:BK266)</f>
        <v>0</v>
      </c>
    </row>
    <row r="257" s="2" customFormat="1" ht="24.15" customHeight="1">
      <c r="A257" s="40"/>
      <c r="B257" s="41"/>
      <c r="C257" s="215" t="s">
        <v>444</v>
      </c>
      <c r="D257" s="215" t="s">
        <v>250</v>
      </c>
      <c r="E257" s="216" t="s">
        <v>445</v>
      </c>
      <c r="F257" s="217" t="s">
        <v>446</v>
      </c>
      <c r="G257" s="218" t="s">
        <v>108</v>
      </c>
      <c r="H257" s="219">
        <v>80.275000000000006</v>
      </c>
      <c r="I257" s="220"/>
      <c r="J257" s="221">
        <f>ROUND(I257*H257,2)</f>
        <v>0</v>
      </c>
      <c r="K257" s="217" t="s">
        <v>253</v>
      </c>
      <c r="L257" s="46"/>
      <c r="M257" s="222" t="s">
        <v>19</v>
      </c>
      <c r="N257" s="223" t="s">
        <v>45</v>
      </c>
      <c r="O257" s="86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4">
        <f>S257*H257</f>
        <v>0</v>
      </c>
      <c r="U257" s="225" t="s">
        <v>19</v>
      </c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6" t="s">
        <v>370</v>
      </c>
      <c r="AT257" s="226" t="s">
        <v>250</v>
      </c>
      <c r="AU257" s="226" t="s">
        <v>84</v>
      </c>
      <c r="AY257" s="19" t="s">
        <v>246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9" t="s">
        <v>84</v>
      </c>
      <c r="BK257" s="227">
        <f>ROUND(I257*H257,2)</f>
        <v>0</v>
      </c>
      <c r="BL257" s="19" t="s">
        <v>370</v>
      </c>
      <c r="BM257" s="226" t="s">
        <v>447</v>
      </c>
    </row>
    <row r="258" s="2" customFormat="1">
      <c r="A258" s="40"/>
      <c r="B258" s="41"/>
      <c r="C258" s="42"/>
      <c r="D258" s="228" t="s">
        <v>255</v>
      </c>
      <c r="E258" s="42"/>
      <c r="F258" s="229" t="s">
        <v>448</v>
      </c>
      <c r="G258" s="42"/>
      <c r="H258" s="42"/>
      <c r="I258" s="230"/>
      <c r="J258" s="42"/>
      <c r="K258" s="42"/>
      <c r="L258" s="46"/>
      <c r="M258" s="231"/>
      <c r="N258" s="232"/>
      <c r="O258" s="86"/>
      <c r="P258" s="86"/>
      <c r="Q258" s="86"/>
      <c r="R258" s="86"/>
      <c r="S258" s="86"/>
      <c r="T258" s="86"/>
      <c r="U258" s="87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255</v>
      </c>
      <c r="AU258" s="19" t="s">
        <v>84</v>
      </c>
    </row>
    <row r="259" s="2" customFormat="1">
      <c r="A259" s="40"/>
      <c r="B259" s="41"/>
      <c r="C259" s="42"/>
      <c r="D259" s="233" t="s">
        <v>257</v>
      </c>
      <c r="E259" s="42"/>
      <c r="F259" s="234" t="s">
        <v>449</v>
      </c>
      <c r="G259" s="42"/>
      <c r="H259" s="42"/>
      <c r="I259" s="230"/>
      <c r="J259" s="42"/>
      <c r="K259" s="42"/>
      <c r="L259" s="46"/>
      <c r="M259" s="231"/>
      <c r="N259" s="232"/>
      <c r="O259" s="86"/>
      <c r="P259" s="86"/>
      <c r="Q259" s="86"/>
      <c r="R259" s="86"/>
      <c r="S259" s="86"/>
      <c r="T259" s="86"/>
      <c r="U259" s="87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257</v>
      </c>
      <c r="AU259" s="19" t="s">
        <v>84</v>
      </c>
    </row>
    <row r="260" s="13" customFormat="1">
      <c r="A260" s="13"/>
      <c r="B260" s="235"/>
      <c r="C260" s="236"/>
      <c r="D260" s="228" t="s">
        <v>259</v>
      </c>
      <c r="E260" s="237" t="s">
        <v>19</v>
      </c>
      <c r="F260" s="238" t="s">
        <v>110</v>
      </c>
      <c r="G260" s="236"/>
      <c r="H260" s="239">
        <v>3.2549999999999999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3"/>
      <c r="U260" s="244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259</v>
      </c>
      <c r="AU260" s="245" t="s">
        <v>84</v>
      </c>
      <c r="AV260" s="13" t="s">
        <v>84</v>
      </c>
      <c r="AW260" s="13" t="s">
        <v>35</v>
      </c>
      <c r="AX260" s="13" t="s">
        <v>73</v>
      </c>
      <c r="AY260" s="245" t="s">
        <v>246</v>
      </c>
    </row>
    <row r="261" s="13" customFormat="1">
      <c r="A261" s="13"/>
      <c r="B261" s="235"/>
      <c r="C261" s="236"/>
      <c r="D261" s="228" t="s">
        <v>259</v>
      </c>
      <c r="E261" s="237" t="s">
        <v>19</v>
      </c>
      <c r="F261" s="238" t="s">
        <v>168</v>
      </c>
      <c r="G261" s="236"/>
      <c r="H261" s="239">
        <v>7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3"/>
      <c r="U261" s="244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259</v>
      </c>
      <c r="AU261" s="245" t="s">
        <v>84</v>
      </c>
      <c r="AV261" s="13" t="s">
        <v>84</v>
      </c>
      <c r="AW261" s="13" t="s">
        <v>35</v>
      </c>
      <c r="AX261" s="13" t="s">
        <v>73</v>
      </c>
      <c r="AY261" s="245" t="s">
        <v>246</v>
      </c>
    </row>
    <row r="262" s="13" customFormat="1">
      <c r="A262" s="13"/>
      <c r="B262" s="235"/>
      <c r="C262" s="236"/>
      <c r="D262" s="228" t="s">
        <v>259</v>
      </c>
      <c r="E262" s="237" t="s">
        <v>19</v>
      </c>
      <c r="F262" s="238" t="s">
        <v>171</v>
      </c>
      <c r="G262" s="236"/>
      <c r="H262" s="239">
        <v>8.6999999999999993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3"/>
      <c r="U262" s="244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259</v>
      </c>
      <c r="AU262" s="245" t="s">
        <v>84</v>
      </c>
      <c r="AV262" s="13" t="s">
        <v>84</v>
      </c>
      <c r="AW262" s="13" t="s">
        <v>35</v>
      </c>
      <c r="AX262" s="13" t="s">
        <v>73</v>
      </c>
      <c r="AY262" s="245" t="s">
        <v>246</v>
      </c>
    </row>
    <row r="263" s="13" customFormat="1">
      <c r="A263" s="13"/>
      <c r="B263" s="235"/>
      <c r="C263" s="236"/>
      <c r="D263" s="228" t="s">
        <v>259</v>
      </c>
      <c r="E263" s="237" t="s">
        <v>19</v>
      </c>
      <c r="F263" s="238" t="s">
        <v>173</v>
      </c>
      <c r="G263" s="236"/>
      <c r="H263" s="239">
        <v>18.399999999999999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3"/>
      <c r="U263" s="244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259</v>
      </c>
      <c r="AU263" s="245" t="s">
        <v>84</v>
      </c>
      <c r="AV263" s="13" t="s">
        <v>84</v>
      </c>
      <c r="AW263" s="13" t="s">
        <v>35</v>
      </c>
      <c r="AX263" s="13" t="s">
        <v>73</v>
      </c>
      <c r="AY263" s="245" t="s">
        <v>246</v>
      </c>
    </row>
    <row r="264" s="13" customFormat="1">
      <c r="A264" s="13"/>
      <c r="B264" s="235"/>
      <c r="C264" s="236"/>
      <c r="D264" s="228" t="s">
        <v>259</v>
      </c>
      <c r="E264" s="237" t="s">
        <v>19</v>
      </c>
      <c r="F264" s="238" t="s">
        <v>176</v>
      </c>
      <c r="G264" s="236"/>
      <c r="H264" s="239">
        <v>18.5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3"/>
      <c r="U264" s="244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259</v>
      </c>
      <c r="AU264" s="245" t="s">
        <v>84</v>
      </c>
      <c r="AV264" s="13" t="s">
        <v>84</v>
      </c>
      <c r="AW264" s="13" t="s">
        <v>35</v>
      </c>
      <c r="AX264" s="13" t="s">
        <v>73</v>
      </c>
      <c r="AY264" s="245" t="s">
        <v>246</v>
      </c>
    </row>
    <row r="265" s="13" customFormat="1">
      <c r="A265" s="13"/>
      <c r="B265" s="235"/>
      <c r="C265" s="236"/>
      <c r="D265" s="228" t="s">
        <v>259</v>
      </c>
      <c r="E265" s="237" t="s">
        <v>19</v>
      </c>
      <c r="F265" s="238" t="s">
        <v>179</v>
      </c>
      <c r="G265" s="236"/>
      <c r="H265" s="239">
        <v>24.420000000000002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3"/>
      <c r="U265" s="244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259</v>
      </c>
      <c r="AU265" s="245" t="s">
        <v>84</v>
      </c>
      <c r="AV265" s="13" t="s">
        <v>84</v>
      </c>
      <c r="AW265" s="13" t="s">
        <v>35</v>
      </c>
      <c r="AX265" s="13" t="s">
        <v>73</v>
      </c>
      <c r="AY265" s="245" t="s">
        <v>246</v>
      </c>
    </row>
    <row r="266" s="14" customFormat="1">
      <c r="A266" s="14"/>
      <c r="B266" s="246"/>
      <c r="C266" s="247"/>
      <c r="D266" s="228" t="s">
        <v>259</v>
      </c>
      <c r="E266" s="248" t="s">
        <v>19</v>
      </c>
      <c r="F266" s="249" t="s">
        <v>262</v>
      </c>
      <c r="G266" s="247"/>
      <c r="H266" s="250">
        <v>80.275000000000006</v>
      </c>
      <c r="I266" s="251"/>
      <c r="J266" s="247"/>
      <c r="K266" s="247"/>
      <c r="L266" s="252"/>
      <c r="M266" s="253"/>
      <c r="N266" s="254"/>
      <c r="O266" s="254"/>
      <c r="P266" s="254"/>
      <c r="Q266" s="254"/>
      <c r="R266" s="254"/>
      <c r="S266" s="254"/>
      <c r="T266" s="254"/>
      <c r="U266" s="255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6" t="s">
        <v>259</v>
      </c>
      <c r="AU266" s="256" t="s">
        <v>84</v>
      </c>
      <c r="AV266" s="14" t="s">
        <v>91</v>
      </c>
      <c r="AW266" s="14" t="s">
        <v>35</v>
      </c>
      <c r="AX266" s="14" t="s">
        <v>77</v>
      </c>
      <c r="AY266" s="256" t="s">
        <v>246</v>
      </c>
    </row>
    <row r="267" s="12" customFormat="1" ht="22.8" customHeight="1">
      <c r="A267" s="12"/>
      <c r="B267" s="199"/>
      <c r="C267" s="200"/>
      <c r="D267" s="201" t="s">
        <v>72</v>
      </c>
      <c r="E267" s="213" t="s">
        <v>450</v>
      </c>
      <c r="F267" s="213" t="s">
        <v>451</v>
      </c>
      <c r="G267" s="200"/>
      <c r="H267" s="200"/>
      <c r="I267" s="203"/>
      <c r="J267" s="214">
        <f>BK267</f>
        <v>0</v>
      </c>
      <c r="K267" s="200"/>
      <c r="L267" s="205"/>
      <c r="M267" s="206"/>
      <c r="N267" s="207"/>
      <c r="O267" s="207"/>
      <c r="P267" s="208">
        <f>SUM(P268:P322)</f>
        <v>0</v>
      </c>
      <c r="Q267" s="207"/>
      <c r="R267" s="208">
        <f>SUM(R268:R322)</f>
        <v>1.2922061979999999</v>
      </c>
      <c r="S267" s="207"/>
      <c r="T267" s="208">
        <f>SUM(T268:T322)</f>
        <v>0.0016999999999999999</v>
      </c>
      <c r="U267" s="209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0" t="s">
        <v>84</v>
      </c>
      <c r="AT267" s="211" t="s">
        <v>72</v>
      </c>
      <c r="AU267" s="211" t="s">
        <v>77</v>
      </c>
      <c r="AY267" s="210" t="s">
        <v>246</v>
      </c>
      <c r="BK267" s="212">
        <f>SUM(BK268:BK322)</f>
        <v>0</v>
      </c>
    </row>
    <row r="268" s="2" customFormat="1" ht="21.75" customHeight="1">
      <c r="A268" s="40"/>
      <c r="B268" s="41"/>
      <c r="C268" s="215" t="s">
        <v>452</v>
      </c>
      <c r="D268" s="215" t="s">
        <v>250</v>
      </c>
      <c r="E268" s="216" t="s">
        <v>453</v>
      </c>
      <c r="F268" s="217" t="s">
        <v>454</v>
      </c>
      <c r="G268" s="218" t="s">
        <v>380</v>
      </c>
      <c r="H268" s="219">
        <v>2.5</v>
      </c>
      <c r="I268" s="220"/>
      <c r="J268" s="221">
        <f>ROUND(I268*H268,2)</f>
        <v>0</v>
      </c>
      <c r="K268" s="217" t="s">
        <v>253</v>
      </c>
      <c r="L268" s="46"/>
      <c r="M268" s="222" t="s">
        <v>19</v>
      </c>
      <c r="N268" s="223" t="s">
        <v>45</v>
      </c>
      <c r="O268" s="86"/>
      <c r="P268" s="224">
        <f>O268*H268</f>
        <v>0</v>
      </c>
      <c r="Q268" s="224">
        <v>0.0051865000000000001</v>
      </c>
      <c r="R268" s="224">
        <f>Q268*H268</f>
        <v>0.01296625</v>
      </c>
      <c r="S268" s="224">
        <v>0</v>
      </c>
      <c r="T268" s="224">
        <f>S268*H268</f>
        <v>0</v>
      </c>
      <c r="U268" s="225" t="s">
        <v>19</v>
      </c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6" t="s">
        <v>370</v>
      </c>
      <c r="AT268" s="226" t="s">
        <v>250</v>
      </c>
      <c r="AU268" s="226" t="s">
        <v>84</v>
      </c>
      <c r="AY268" s="19" t="s">
        <v>246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9" t="s">
        <v>84</v>
      </c>
      <c r="BK268" s="227">
        <f>ROUND(I268*H268,2)</f>
        <v>0</v>
      </c>
      <c r="BL268" s="19" t="s">
        <v>370</v>
      </c>
      <c r="BM268" s="226" t="s">
        <v>455</v>
      </c>
    </row>
    <row r="269" s="2" customFormat="1">
      <c r="A269" s="40"/>
      <c r="B269" s="41"/>
      <c r="C269" s="42"/>
      <c r="D269" s="228" t="s">
        <v>255</v>
      </c>
      <c r="E269" s="42"/>
      <c r="F269" s="229" t="s">
        <v>456</v>
      </c>
      <c r="G269" s="42"/>
      <c r="H269" s="42"/>
      <c r="I269" s="230"/>
      <c r="J269" s="42"/>
      <c r="K269" s="42"/>
      <c r="L269" s="46"/>
      <c r="M269" s="231"/>
      <c r="N269" s="232"/>
      <c r="O269" s="86"/>
      <c r="P269" s="86"/>
      <c r="Q269" s="86"/>
      <c r="R269" s="86"/>
      <c r="S269" s="86"/>
      <c r="T269" s="86"/>
      <c r="U269" s="87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255</v>
      </c>
      <c r="AU269" s="19" t="s">
        <v>84</v>
      </c>
    </row>
    <row r="270" s="2" customFormat="1">
      <c r="A270" s="40"/>
      <c r="B270" s="41"/>
      <c r="C270" s="42"/>
      <c r="D270" s="233" t="s">
        <v>257</v>
      </c>
      <c r="E270" s="42"/>
      <c r="F270" s="234" t="s">
        <v>457</v>
      </c>
      <c r="G270" s="42"/>
      <c r="H270" s="42"/>
      <c r="I270" s="230"/>
      <c r="J270" s="42"/>
      <c r="K270" s="42"/>
      <c r="L270" s="46"/>
      <c r="M270" s="231"/>
      <c r="N270" s="232"/>
      <c r="O270" s="86"/>
      <c r="P270" s="86"/>
      <c r="Q270" s="86"/>
      <c r="R270" s="86"/>
      <c r="S270" s="86"/>
      <c r="T270" s="86"/>
      <c r="U270" s="87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257</v>
      </c>
      <c r="AU270" s="19" t="s">
        <v>84</v>
      </c>
    </row>
    <row r="271" s="13" customFormat="1">
      <c r="A271" s="13"/>
      <c r="B271" s="235"/>
      <c r="C271" s="236"/>
      <c r="D271" s="228" t="s">
        <v>259</v>
      </c>
      <c r="E271" s="237" t="s">
        <v>19</v>
      </c>
      <c r="F271" s="238" t="s">
        <v>458</v>
      </c>
      <c r="G271" s="236"/>
      <c r="H271" s="239">
        <v>2.5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3"/>
      <c r="U271" s="244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259</v>
      </c>
      <c r="AU271" s="245" t="s">
        <v>84</v>
      </c>
      <c r="AV271" s="13" t="s">
        <v>84</v>
      </c>
      <c r="AW271" s="13" t="s">
        <v>35</v>
      </c>
      <c r="AX271" s="13" t="s">
        <v>73</v>
      </c>
      <c r="AY271" s="245" t="s">
        <v>246</v>
      </c>
    </row>
    <row r="272" s="2" customFormat="1" ht="33" customHeight="1">
      <c r="A272" s="40"/>
      <c r="B272" s="41"/>
      <c r="C272" s="215" t="s">
        <v>459</v>
      </c>
      <c r="D272" s="215" t="s">
        <v>250</v>
      </c>
      <c r="E272" s="216" t="s">
        <v>460</v>
      </c>
      <c r="F272" s="217" t="s">
        <v>461</v>
      </c>
      <c r="G272" s="218" t="s">
        <v>108</v>
      </c>
      <c r="H272" s="219">
        <v>19.379999999999999</v>
      </c>
      <c r="I272" s="220"/>
      <c r="J272" s="221">
        <f>ROUND(I272*H272,2)</f>
        <v>0</v>
      </c>
      <c r="K272" s="217" t="s">
        <v>253</v>
      </c>
      <c r="L272" s="46"/>
      <c r="M272" s="222" t="s">
        <v>19</v>
      </c>
      <c r="N272" s="223" t="s">
        <v>45</v>
      </c>
      <c r="O272" s="86"/>
      <c r="P272" s="224">
        <f>O272*H272</f>
        <v>0</v>
      </c>
      <c r="Q272" s="224">
        <v>0.017819999999999999</v>
      </c>
      <c r="R272" s="224">
        <f>Q272*H272</f>
        <v>0.34535159999999998</v>
      </c>
      <c r="S272" s="224">
        <v>0</v>
      </c>
      <c r="T272" s="224">
        <f>S272*H272</f>
        <v>0</v>
      </c>
      <c r="U272" s="225" t="s">
        <v>19</v>
      </c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6" t="s">
        <v>370</v>
      </c>
      <c r="AT272" s="226" t="s">
        <v>250</v>
      </c>
      <c r="AU272" s="226" t="s">
        <v>84</v>
      </c>
      <c r="AY272" s="19" t="s">
        <v>246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9" t="s">
        <v>84</v>
      </c>
      <c r="BK272" s="227">
        <f>ROUND(I272*H272,2)</f>
        <v>0</v>
      </c>
      <c r="BL272" s="19" t="s">
        <v>370</v>
      </c>
      <c r="BM272" s="226" t="s">
        <v>462</v>
      </c>
    </row>
    <row r="273" s="2" customFormat="1">
      <c r="A273" s="40"/>
      <c r="B273" s="41"/>
      <c r="C273" s="42"/>
      <c r="D273" s="228" t="s">
        <v>255</v>
      </c>
      <c r="E273" s="42"/>
      <c r="F273" s="229" t="s">
        <v>463</v>
      </c>
      <c r="G273" s="42"/>
      <c r="H273" s="42"/>
      <c r="I273" s="230"/>
      <c r="J273" s="42"/>
      <c r="K273" s="42"/>
      <c r="L273" s="46"/>
      <c r="M273" s="231"/>
      <c r="N273" s="232"/>
      <c r="O273" s="86"/>
      <c r="P273" s="86"/>
      <c r="Q273" s="86"/>
      <c r="R273" s="86"/>
      <c r="S273" s="86"/>
      <c r="T273" s="86"/>
      <c r="U273" s="87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255</v>
      </c>
      <c r="AU273" s="19" t="s">
        <v>84</v>
      </c>
    </row>
    <row r="274" s="2" customFormat="1">
      <c r="A274" s="40"/>
      <c r="B274" s="41"/>
      <c r="C274" s="42"/>
      <c r="D274" s="233" t="s">
        <v>257</v>
      </c>
      <c r="E274" s="42"/>
      <c r="F274" s="234" t="s">
        <v>464</v>
      </c>
      <c r="G274" s="42"/>
      <c r="H274" s="42"/>
      <c r="I274" s="230"/>
      <c r="J274" s="42"/>
      <c r="K274" s="42"/>
      <c r="L274" s="46"/>
      <c r="M274" s="231"/>
      <c r="N274" s="232"/>
      <c r="O274" s="86"/>
      <c r="P274" s="86"/>
      <c r="Q274" s="86"/>
      <c r="R274" s="86"/>
      <c r="S274" s="86"/>
      <c r="T274" s="86"/>
      <c r="U274" s="87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257</v>
      </c>
      <c r="AU274" s="19" t="s">
        <v>84</v>
      </c>
    </row>
    <row r="275" s="15" customFormat="1">
      <c r="A275" s="15"/>
      <c r="B275" s="257"/>
      <c r="C275" s="258"/>
      <c r="D275" s="228" t="s">
        <v>259</v>
      </c>
      <c r="E275" s="259" t="s">
        <v>19</v>
      </c>
      <c r="F275" s="260" t="s">
        <v>465</v>
      </c>
      <c r="G275" s="258"/>
      <c r="H275" s="259" t="s">
        <v>19</v>
      </c>
      <c r="I275" s="261"/>
      <c r="J275" s="258"/>
      <c r="K275" s="258"/>
      <c r="L275" s="262"/>
      <c r="M275" s="263"/>
      <c r="N275" s="264"/>
      <c r="O275" s="264"/>
      <c r="P275" s="264"/>
      <c r="Q275" s="264"/>
      <c r="R275" s="264"/>
      <c r="S275" s="264"/>
      <c r="T275" s="264"/>
      <c r="U275" s="26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6" t="s">
        <v>259</v>
      </c>
      <c r="AU275" s="266" t="s">
        <v>84</v>
      </c>
      <c r="AV275" s="15" t="s">
        <v>77</v>
      </c>
      <c r="AW275" s="15" t="s">
        <v>35</v>
      </c>
      <c r="AX275" s="15" t="s">
        <v>73</v>
      </c>
      <c r="AY275" s="266" t="s">
        <v>246</v>
      </c>
    </row>
    <row r="276" s="13" customFormat="1">
      <c r="A276" s="13"/>
      <c r="B276" s="235"/>
      <c r="C276" s="236"/>
      <c r="D276" s="228" t="s">
        <v>259</v>
      </c>
      <c r="E276" s="237" t="s">
        <v>19</v>
      </c>
      <c r="F276" s="238" t="s">
        <v>466</v>
      </c>
      <c r="G276" s="236"/>
      <c r="H276" s="239">
        <v>13.94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3"/>
      <c r="U276" s="244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259</v>
      </c>
      <c r="AU276" s="245" t="s">
        <v>84</v>
      </c>
      <c r="AV276" s="13" t="s">
        <v>84</v>
      </c>
      <c r="AW276" s="13" t="s">
        <v>35</v>
      </c>
      <c r="AX276" s="13" t="s">
        <v>73</v>
      </c>
      <c r="AY276" s="245" t="s">
        <v>246</v>
      </c>
    </row>
    <row r="277" s="15" customFormat="1">
      <c r="A277" s="15"/>
      <c r="B277" s="257"/>
      <c r="C277" s="258"/>
      <c r="D277" s="228" t="s">
        <v>259</v>
      </c>
      <c r="E277" s="259" t="s">
        <v>19</v>
      </c>
      <c r="F277" s="260" t="s">
        <v>467</v>
      </c>
      <c r="G277" s="258"/>
      <c r="H277" s="259" t="s">
        <v>19</v>
      </c>
      <c r="I277" s="261"/>
      <c r="J277" s="258"/>
      <c r="K277" s="258"/>
      <c r="L277" s="262"/>
      <c r="M277" s="263"/>
      <c r="N277" s="264"/>
      <c r="O277" s="264"/>
      <c r="P277" s="264"/>
      <c r="Q277" s="264"/>
      <c r="R277" s="264"/>
      <c r="S277" s="264"/>
      <c r="T277" s="264"/>
      <c r="U277" s="26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6" t="s">
        <v>259</v>
      </c>
      <c r="AU277" s="266" t="s">
        <v>84</v>
      </c>
      <c r="AV277" s="15" t="s">
        <v>77</v>
      </c>
      <c r="AW277" s="15" t="s">
        <v>35</v>
      </c>
      <c r="AX277" s="15" t="s">
        <v>73</v>
      </c>
      <c r="AY277" s="266" t="s">
        <v>246</v>
      </c>
    </row>
    <row r="278" s="13" customFormat="1">
      <c r="A278" s="13"/>
      <c r="B278" s="235"/>
      <c r="C278" s="236"/>
      <c r="D278" s="228" t="s">
        <v>259</v>
      </c>
      <c r="E278" s="237" t="s">
        <v>19</v>
      </c>
      <c r="F278" s="238" t="s">
        <v>468</v>
      </c>
      <c r="G278" s="236"/>
      <c r="H278" s="239">
        <v>5.4400000000000004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3"/>
      <c r="U278" s="244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259</v>
      </c>
      <c r="AU278" s="245" t="s">
        <v>84</v>
      </c>
      <c r="AV278" s="13" t="s">
        <v>84</v>
      </c>
      <c r="AW278" s="13" t="s">
        <v>35</v>
      </c>
      <c r="AX278" s="13" t="s">
        <v>73</v>
      </c>
      <c r="AY278" s="245" t="s">
        <v>246</v>
      </c>
    </row>
    <row r="279" s="14" customFormat="1">
      <c r="A279" s="14"/>
      <c r="B279" s="246"/>
      <c r="C279" s="247"/>
      <c r="D279" s="228" t="s">
        <v>259</v>
      </c>
      <c r="E279" s="248" t="s">
        <v>19</v>
      </c>
      <c r="F279" s="249" t="s">
        <v>262</v>
      </c>
      <c r="G279" s="247"/>
      <c r="H279" s="250">
        <v>19.379999999999999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4"/>
      <c r="U279" s="255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6" t="s">
        <v>259</v>
      </c>
      <c r="AU279" s="256" t="s">
        <v>84</v>
      </c>
      <c r="AV279" s="14" t="s">
        <v>91</v>
      </c>
      <c r="AW279" s="14" t="s">
        <v>35</v>
      </c>
      <c r="AX279" s="14" t="s">
        <v>77</v>
      </c>
      <c r="AY279" s="256" t="s">
        <v>246</v>
      </c>
    </row>
    <row r="280" s="2" customFormat="1" ht="16.5" customHeight="1">
      <c r="A280" s="40"/>
      <c r="B280" s="41"/>
      <c r="C280" s="215" t="s">
        <v>469</v>
      </c>
      <c r="D280" s="215" t="s">
        <v>250</v>
      </c>
      <c r="E280" s="216" t="s">
        <v>470</v>
      </c>
      <c r="F280" s="217" t="s">
        <v>471</v>
      </c>
      <c r="G280" s="218" t="s">
        <v>108</v>
      </c>
      <c r="H280" s="219">
        <v>19.379999999999999</v>
      </c>
      <c r="I280" s="220"/>
      <c r="J280" s="221">
        <f>ROUND(I280*H280,2)</f>
        <v>0</v>
      </c>
      <c r="K280" s="217" t="s">
        <v>253</v>
      </c>
      <c r="L280" s="46"/>
      <c r="M280" s="222" t="s">
        <v>19</v>
      </c>
      <c r="N280" s="223" t="s">
        <v>45</v>
      </c>
      <c r="O280" s="86"/>
      <c r="P280" s="224">
        <f>O280*H280</f>
        <v>0</v>
      </c>
      <c r="Q280" s="224">
        <v>0.00010000000000000001</v>
      </c>
      <c r="R280" s="224">
        <f>Q280*H280</f>
        <v>0.0019380000000000001</v>
      </c>
      <c r="S280" s="224">
        <v>0</v>
      </c>
      <c r="T280" s="224">
        <f>S280*H280</f>
        <v>0</v>
      </c>
      <c r="U280" s="225" t="s">
        <v>19</v>
      </c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6" t="s">
        <v>370</v>
      </c>
      <c r="AT280" s="226" t="s">
        <v>250</v>
      </c>
      <c r="AU280" s="226" t="s">
        <v>84</v>
      </c>
      <c r="AY280" s="19" t="s">
        <v>246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9" t="s">
        <v>84</v>
      </c>
      <c r="BK280" s="227">
        <f>ROUND(I280*H280,2)</f>
        <v>0</v>
      </c>
      <c r="BL280" s="19" t="s">
        <v>370</v>
      </c>
      <c r="BM280" s="226" t="s">
        <v>472</v>
      </c>
    </row>
    <row r="281" s="2" customFormat="1">
      <c r="A281" s="40"/>
      <c r="B281" s="41"/>
      <c r="C281" s="42"/>
      <c r="D281" s="228" t="s">
        <v>255</v>
      </c>
      <c r="E281" s="42"/>
      <c r="F281" s="229" t="s">
        <v>473</v>
      </c>
      <c r="G281" s="42"/>
      <c r="H281" s="42"/>
      <c r="I281" s="230"/>
      <c r="J281" s="42"/>
      <c r="K281" s="42"/>
      <c r="L281" s="46"/>
      <c r="M281" s="231"/>
      <c r="N281" s="232"/>
      <c r="O281" s="86"/>
      <c r="P281" s="86"/>
      <c r="Q281" s="86"/>
      <c r="R281" s="86"/>
      <c r="S281" s="86"/>
      <c r="T281" s="86"/>
      <c r="U281" s="87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255</v>
      </c>
      <c r="AU281" s="19" t="s">
        <v>84</v>
      </c>
    </row>
    <row r="282" s="2" customFormat="1">
      <c r="A282" s="40"/>
      <c r="B282" s="41"/>
      <c r="C282" s="42"/>
      <c r="D282" s="233" t="s">
        <v>257</v>
      </c>
      <c r="E282" s="42"/>
      <c r="F282" s="234" t="s">
        <v>474</v>
      </c>
      <c r="G282" s="42"/>
      <c r="H282" s="42"/>
      <c r="I282" s="230"/>
      <c r="J282" s="42"/>
      <c r="K282" s="42"/>
      <c r="L282" s="46"/>
      <c r="M282" s="231"/>
      <c r="N282" s="232"/>
      <c r="O282" s="86"/>
      <c r="P282" s="86"/>
      <c r="Q282" s="86"/>
      <c r="R282" s="86"/>
      <c r="S282" s="86"/>
      <c r="T282" s="86"/>
      <c r="U282" s="87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257</v>
      </c>
      <c r="AU282" s="19" t="s">
        <v>84</v>
      </c>
    </row>
    <row r="283" s="14" customFormat="1">
      <c r="A283" s="14"/>
      <c r="B283" s="246"/>
      <c r="C283" s="247"/>
      <c r="D283" s="228" t="s">
        <v>259</v>
      </c>
      <c r="E283" s="248" t="s">
        <v>19</v>
      </c>
      <c r="F283" s="249" t="s">
        <v>262</v>
      </c>
      <c r="G283" s="247"/>
      <c r="H283" s="250">
        <v>19.379999999999999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4"/>
      <c r="U283" s="255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6" t="s">
        <v>259</v>
      </c>
      <c r="AU283" s="256" t="s">
        <v>84</v>
      </c>
      <c r="AV283" s="14" t="s">
        <v>91</v>
      </c>
      <c r="AW283" s="14" t="s">
        <v>35</v>
      </c>
      <c r="AX283" s="14" t="s">
        <v>73</v>
      </c>
      <c r="AY283" s="256" t="s">
        <v>246</v>
      </c>
    </row>
    <row r="284" s="2" customFormat="1" ht="24.15" customHeight="1">
      <c r="A284" s="40"/>
      <c r="B284" s="41"/>
      <c r="C284" s="215" t="s">
        <v>475</v>
      </c>
      <c r="D284" s="215" t="s">
        <v>250</v>
      </c>
      <c r="E284" s="216" t="s">
        <v>476</v>
      </c>
      <c r="F284" s="217" t="s">
        <v>477</v>
      </c>
      <c r="G284" s="218" t="s">
        <v>380</v>
      </c>
      <c r="H284" s="219">
        <v>5.7000000000000002</v>
      </c>
      <c r="I284" s="220"/>
      <c r="J284" s="221">
        <f>ROUND(I284*H284,2)</f>
        <v>0</v>
      </c>
      <c r="K284" s="217" t="s">
        <v>253</v>
      </c>
      <c r="L284" s="46"/>
      <c r="M284" s="222" t="s">
        <v>19</v>
      </c>
      <c r="N284" s="223" t="s">
        <v>45</v>
      </c>
      <c r="O284" s="86"/>
      <c r="P284" s="224">
        <f>O284*H284</f>
        <v>0</v>
      </c>
      <c r="Q284" s="224">
        <v>0.00014999999999999999</v>
      </c>
      <c r="R284" s="224">
        <f>Q284*H284</f>
        <v>0.00085499999999999997</v>
      </c>
      <c r="S284" s="224">
        <v>0</v>
      </c>
      <c r="T284" s="224">
        <f>S284*H284</f>
        <v>0</v>
      </c>
      <c r="U284" s="225" t="s">
        <v>19</v>
      </c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6" t="s">
        <v>370</v>
      </c>
      <c r="AT284" s="226" t="s">
        <v>250</v>
      </c>
      <c r="AU284" s="226" t="s">
        <v>84</v>
      </c>
      <c r="AY284" s="19" t="s">
        <v>246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19" t="s">
        <v>84</v>
      </c>
      <c r="BK284" s="227">
        <f>ROUND(I284*H284,2)</f>
        <v>0</v>
      </c>
      <c r="BL284" s="19" t="s">
        <v>370</v>
      </c>
      <c r="BM284" s="226" t="s">
        <v>478</v>
      </c>
    </row>
    <row r="285" s="2" customFormat="1">
      <c r="A285" s="40"/>
      <c r="B285" s="41"/>
      <c r="C285" s="42"/>
      <c r="D285" s="228" t="s">
        <v>255</v>
      </c>
      <c r="E285" s="42"/>
      <c r="F285" s="229" t="s">
        <v>479</v>
      </c>
      <c r="G285" s="42"/>
      <c r="H285" s="42"/>
      <c r="I285" s="230"/>
      <c r="J285" s="42"/>
      <c r="K285" s="42"/>
      <c r="L285" s="46"/>
      <c r="M285" s="231"/>
      <c r="N285" s="232"/>
      <c r="O285" s="86"/>
      <c r="P285" s="86"/>
      <c r="Q285" s="86"/>
      <c r="R285" s="86"/>
      <c r="S285" s="86"/>
      <c r="T285" s="86"/>
      <c r="U285" s="87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255</v>
      </c>
      <c r="AU285" s="19" t="s">
        <v>84</v>
      </c>
    </row>
    <row r="286" s="2" customFormat="1">
      <c r="A286" s="40"/>
      <c r="B286" s="41"/>
      <c r="C286" s="42"/>
      <c r="D286" s="233" t="s">
        <v>257</v>
      </c>
      <c r="E286" s="42"/>
      <c r="F286" s="234" t="s">
        <v>480</v>
      </c>
      <c r="G286" s="42"/>
      <c r="H286" s="42"/>
      <c r="I286" s="230"/>
      <c r="J286" s="42"/>
      <c r="K286" s="42"/>
      <c r="L286" s="46"/>
      <c r="M286" s="231"/>
      <c r="N286" s="232"/>
      <c r="O286" s="86"/>
      <c r="P286" s="86"/>
      <c r="Q286" s="86"/>
      <c r="R286" s="86"/>
      <c r="S286" s="86"/>
      <c r="T286" s="86"/>
      <c r="U286" s="87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257</v>
      </c>
      <c r="AU286" s="19" t="s">
        <v>84</v>
      </c>
    </row>
    <row r="287" s="15" customFormat="1">
      <c r="A287" s="15"/>
      <c r="B287" s="257"/>
      <c r="C287" s="258"/>
      <c r="D287" s="228" t="s">
        <v>259</v>
      </c>
      <c r="E287" s="259" t="s">
        <v>19</v>
      </c>
      <c r="F287" s="260" t="s">
        <v>465</v>
      </c>
      <c r="G287" s="258"/>
      <c r="H287" s="259" t="s">
        <v>19</v>
      </c>
      <c r="I287" s="261"/>
      <c r="J287" s="258"/>
      <c r="K287" s="258"/>
      <c r="L287" s="262"/>
      <c r="M287" s="263"/>
      <c r="N287" s="264"/>
      <c r="O287" s="264"/>
      <c r="P287" s="264"/>
      <c r="Q287" s="264"/>
      <c r="R287" s="264"/>
      <c r="S287" s="264"/>
      <c r="T287" s="264"/>
      <c r="U287" s="26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6" t="s">
        <v>259</v>
      </c>
      <c r="AU287" s="266" t="s">
        <v>84</v>
      </c>
      <c r="AV287" s="15" t="s">
        <v>77</v>
      </c>
      <c r="AW287" s="15" t="s">
        <v>35</v>
      </c>
      <c r="AX287" s="15" t="s">
        <v>73</v>
      </c>
      <c r="AY287" s="266" t="s">
        <v>246</v>
      </c>
    </row>
    <row r="288" s="13" customFormat="1">
      <c r="A288" s="13"/>
      <c r="B288" s="235"/>
      <c r="C288" s="236"/>
      <c r="D288" s="228" t="s">
        <v>259</v>
      </c>
      <c r="E288" s="237" t="s">
        <v>19</v>
      </c>
      <c r="F288" s="238" t="s">
        <v>481</v>
      </c>
      <c r="G288" s="236"/>
      <c r="H288" s="239">
        <v>4.0999999999999996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3"/>
      <c r="U288" s="244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259</v>
      </c>
      <c r="AU288" s="245" t="s">
        <v>84</v>
      </c>
      <c r="AV288" s="13" t="s">
        <v>84</v>
      </c>
      <c r="AW288" s="13" t="s">
        <v>35</v>
      </c>
      <c r="AX288" s="13" t="s">
        <v>73</v>
      </c>
      <c r="AY288" s="245" t="s">
        <v>246</v>
      </c>
    </row>
    <row r="289" s="15" customFormat="1">
      <c r="A289" s="15"/>
      <c r="B289" s="257"/>
      <c r="C289" s="258"/>
      <c r="D289" s="228" t="s">
        <v>259</v>
      </c>
      <c r="E289" s="259" t="s">
        <v>19</v>
      </c>
      <c r="F289" s="260" t="s">
        <v>467</v>
      </c>
      <c r="G289" s="258"/>
      <c r="H289" s="259" t="s">
        <v>19</v>
      </c>
      <c r="I289" s="261"/>
      <c r="J289" s="258"/>
      <c r="K289" s="258"/>
      <c r="L289" s="262"/>
      <c r="M289" s="263"/>
      <c r="N289" s="264"/>
      <c r="O289" s="264"/>
      <c r="P289" s="264"/>
      <c r="Q289" s="264"/>
      <c r="R289" s="264"/>
      <c r="S289" s="264"/>
      <c r="T289" s="264"/>
      <c r="U289" s="26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6" t="s">
        <v>259</v>
      </c>
      <c r="AU289" s="266" t="s">
        <v>84</v>
      </c>
      <c r="AV289" s="15" t="s">
        <v>77</v>
      </c>
      <c r="AW289" s="15" t="s">
        <v>35</v>
      </c>
      <c r="AX289" s="15" t="s">
        <v>73</v>
      </c>
      <c r="AY289" s="266" t="s">
        <v>246</v>
      </c>
    </row>
    <row r="290" s="13" customFormat="1">
      <c r="A290" s="13"/>
      <c r="B290" s="235"/>
      <c r="C290" s="236"/>
      <c r="D290" s="228" t="s">
        <v>259</v>
      </c>
      <c r="E290" s="237" t="s">
        <v>19</v>
      </c>
      <c r="F290" s="238" t="s">
        <v>482</v>
      </c>
      <c r="G290" s="236"/>
      <c r="H290" s="239">
        <v>1.6000000000000001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3"/>
      <c r="U290" s="244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259</v>
      </c>
      <c r="AU290" s="245" t="s">
        <v>84</v>
      </c>
      <c r="AV290" s="13" t="s">
        <v>84</v>
      </c>
      <c r="AW290" s="13" t="s">
        <v>35</v>
      </c>
      <c r="AX290" s="13" t="s">
        <v>73</v>
      </c>
      <c r="AY290" s="245" t="s">
        <v>246</v>
      </c>
    </row>
    <row r="291" s="14" customFormat="1">
      <c r="A291" s="14"/>
      <c r="B291" s="246"/>
      <c r="C291" s="247"/>
      <c r="D291" s="228" t="s">
        <v>259</v>
      </c>
      <c r="E291" s="248" t="s">
        <v>19</v>
      </c>
      <c r="F291" s="249" t="s">
        <v>262</v>
      </c>
      <c r="G291" s="247"/>
      <c r="H291" s="250">
        <v>5.7000000000000002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4"/>
      <c r="U291" s="255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6" t="s">
        <v>259</v>
      </c>
      <c r="AU291" s="256" t="s">
        <v>84</v>
      </c>
      <c r="AV291" s="14" t="s">
        <v>91</v>
      </c>
      <c r="AW291" s="14" t="s">
        <v>35</v>
      </c>
      <c r="AX291" s="14" t="s">
        <v>77</v>
      </c>
      <c r="AY291" s="256" t="s">
        <v>246</v>
      </c>
    </row>
    <row r="292" s="2" customFormat="1" ht="33" customHeight="1">
      <c r="A292" s="40"/>
      <c r="B292" s="41"/>
      <c r="C292" s="215" t="s">
        <v>483</v>
      </c>
      <c r="D292" s="215" t="s">
        <v>250</v>
      </c>
      <c r="E292" s="216" t="s">
        <v>484</v>
      </c>
      <c r="F292" s="217" t="s">
        <v>485</v>
      </c>
      <c r="G292" s="218" t="s">
        <v>373</v>
      </c>
      <c r="H292" s="219">
        <v>1</v>
      </c>
      <c r="I292" s="220"/>
      <c r="J292" s="221">
        <f>ROUND(I292*H292,2)</f>
        <v>0</v>
      </c>
      <c r="K292" s="217" t="s">
        <v>253</v>
      </c>
      <c r="L292" s="46"/>
      <c r="M292" s="222" t="s">
        <v>19</v>
      </c>
      <c r="N292" s="223" t="s">
        <v>45</v>
      </c>
      <c r="O292" s="86"/>
      <c r="P292" s="224">
        <f>O292*H292</f>
        <v>0</v>
      </c>
      <c r="Q292" s="224">
        <v>0.0010100000000000001</v>
      </c>
      <c r="R292" s="224">
        <f>Q292*H292</f>
        <v>0.0010100000000000001</v>
      </c>
      <c r="S292" s="224">
        <v>0.0016999999999999999</v>
      </c>
      <c r="T292" s="224">
        <f>S292*H292</f>
        <v>0.0016999999999999999</v>
      </c>
      <c r="U292" s="225" t="s">
        <v>19</v>
      </c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6" t="s">
        <v>370</v>
      </c>
      <c r="AT292" s="226" t="s">
        <v>250</v>
      </c>
      <c r="AU292" s="226" t="s">
        <v>84</v>
      </c>
      <c r="AY292" s="19" t="s">
        <v>246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9" t="s">
        <v>84</v>
      </c>
      <c r="BK292" s="227">
        <f>ROUND(I292*H292,2)</f>
        <v>0</v>
      </c>
      <c r="BL292" s="19" t="s">
        <v>370</v>
      </c>
      <c r="BM292" s="226" t="s">
        <v>486</v>
      </c>
    </row>
    <row r="293" s="2" customFormat="1">
      <c r="A293" s="40"/>
      <c r="B293" s="41"/>
      <c r="C293" s="42"/>
      <c r="D293" s="228" t="s">
        <v>255</v>
      </c>
      <c r="E293" s="42"/>
      <c r="F293" s="229" t="s">
        <v>487</v>
      </c>
      <c r="G293" s="42"/>
      <c r="H293" s="42"/>
      <c r="I293" s="230"/>
      <c r="J293" s="42"/>
      <c r="K293" s="42"/>
      <c r="L293" s="46"/>
      <c r="M293" s="231"/>
      <c r="N293" s="232"/>
      <c r="O293" s="86"/>
      <c r="P293" s="86"/>
      <c r="Q293" s="86"/>
      <c r="R293" s="86"/>
      <c r="S293" s="86"/>
      <c r="T293" s="86"/>
      <c r="U293" s="87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255</v>
      </c>
      <c r="AU293" s="19" t="s">
        <v>84</v>
      </c>
    </row>
    <row r="294" s="2" customFormat="1">
      <c r="A294" s="40"/>
      <c r="B294" s="41"/>
      <c r="C294" s="42"/>
      <c r="D294" s="233" t="s">
        <v>257</v>
      </c>
      <c r="E294" s="42"/>
      <c r="F294" s="234" t="s">
        <v>488</v>
      </c>
      <c r="G294" s="42"/>
      <c r="H294" s="42"/>
      <c r="I294" s="230"/>
      <c r="J294" s="42"/>
      <c r="K294" s="42"/>
      <c r="L294" s="46"/>
      <c r="M294" s="231"/>
      <c r="N294" s="232"/>
      <c r="O294" s="86"/>
      <c r="P294" s="86"/>
      <c r="Q294" s="86"/>
      <c r="R294" s="86"/>
      <c r="S294" s="86"/>
      <c r="T294" s="86"/>
      <c r="U294" s="87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257</v>
      </c>
      <c r="AU294" s="19" t="s">
        <v>84</v>
      </c>
    </row>
    <row r="295" s="15" customFormat="1">
      <c r="A295" s="15"/>
      <c r="B295" s="257"/>
      <c r="C295" s="258"/>
      <c r="D295" s="228" t="s">
        <v>259</v>
      </c>
      <c r="E295" s="259" t="s">
        <v>19</v>
      </c>
      <c r="F295" s="260" t="s">
        <v>489</v>
      </c>
      <c r="G295" s="258"/>
      <c r="H295" s="259" t="s">
        <v>19</v>
      </c>
      <c r="I295" s="261"/>
      <c r="J295" s="258"/>
      <c r="K295" s="258"/>
      <c r="L295" s="262"/>
      <c r="M295" s="263"/>
      <c r="N295" s="264"/>
      <c r="O295" s="264"/>
      <c r="P295" s="264"/>
      <c r="Q295" s="264"/>
      <c r="R295" s="264"/>
      <c r="S295" s="264"/>
      <c r="T295" s="264"/>
      <c r="U295" s="26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6" t="s">
        <v>259</v>
      </c>
      <c r="AU295" s="266" t="s">
        <v>84</v>
      </c>
      <c r="AV295" s="15" t="s">
        <v>77</v>
      </c>
      <c r="AW295" s="15" t="s">
        <v>35</v>
      </c>
      <c r="AX295" s="15" t="s">
        <v>73</v>
      </c>
      <c r="AY295" s="266" t="s">
        <v>246</v>
      </c>
    </row>
    <row r="296" s="13" customFormat="1">
      <c r="A296" s="13"/>
      <c r="B296" s="235"/>
      <c r="C296" s="236"/>
      <c r="D296" s="228" t="s">
        <v>259</v>
      </c>
      <c r="E296" s="237" t="s">
        <v>19</v>
      </c>
      <c r="F296" s="238" t="s">
        <v>77</v>
      </c>
      <c r="G296" s="236"/>
      <c r="H296" s="239">
        <v>1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3"/>
      <c r="U296" s="244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259</v>
      </c>
      <c r="AU296" s="245" t="s">
        <v>84</v>
      </c>
      <c r="AV296" s="13" t="s">
        <v>84</v>
      </c>
      <c r="AW296" s="13" t="s">
        <v>35</v>
      </c>
      <c r="AX296" s="13" t="s">
        <v>77</v>
      </c>
      <c r="AY296" s="245" t="s">
        <v>246</v>
      </c>
    </row>
    <row r="297" s="2" customFormat="1" ht="24.15" customHeight="1">
      <c r="A297" s="40"/>
      <c r="B297" s="41"/>
      <c r="C297" s="215" t="s">
        <v>490</v>
      </c>
      <c r="D297" s="215" t="s">
        <v>250</v>
      </c>
      <c r="E297" s="216" t="s">
        <v>491</v>
      </c>
      <c r="F297" s="217" t="s">
        <v>492</v>
      </c>
      <c r="G297" s="218" t="s">
        <v>108</v>
      </c>
      <c r="H297" s="219">
        <v>78.040999999999997</v>
      </c>
      <c r="I297" s="220"/>
      <c r="J297" s="221">
        <f>ROUND(I297*H297,2)</f>
        <v>0</v>
      </c>
      <c r="K297" s="217" t="s">
        <v>253</v>
      </c>
      <c r="L297" s="46"/>
      <c r="M297" s="222" t="s">
        <v>19</v>
      </c>
      <c r="N297" s="223" t="s">
        <v>45</v>
      </c>
      <c r="O297" s="86"/>
      <c r="P297" s="224">
        <f>O297*H297</f>
        <v>0</v>
      </c>
      <c r="Q297" s="224">
        <v>0.011808000000000001</v>
      </c>
      <c r="R297" s="224">
        <f>Q297*H297</f>
        <v>0.92150812800000004</v>
      </c>
      <c r="S297" s="224">
        <v>0</v>
      </c>
      <c r="T297" s="224">
        <f>S297*H297</f>
        <v>0</v>
      </c>
      <c r="U297" s="225" t="s">
        <v>19</v>
      </c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6" t="s">
        <v>370</v>
      </c>
      <c r="AT297" s="226" t="s">
        <v>250</v>
      </c>
      <c r="AU297" s="226" t="s">
        <v>84</v>
      </c>
      <c r="AY297" s="19" t="s">
        <v>246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19" t="s">
        <v>84</v>
      </c>
      <c r="BK297" s="227">
        <f>ROUND(I297*H297,2)</f>
        <v>0</v>
      </c>
      <c r="BL297" s="19" t="s">
        <v>370</v>
      </c>
      <c r="BM297" s="226" t="s">
        <v>493</v>
      </c>
    </row>
    <row r="298" s="2" customFormat="1">
      <c r="A298" s="40"/>
      <c r="B298" s="41"/>
      <c r="C298" s="42"/>
      <c r="D298" s="228" t="s">
        <v>255</v>
      </c>
      <c r="E298" s="42"/>
      <c r="F298" s="229" t="s">
        <v>494</v>
      </c>
      <c r="G298" s="42"/>
      <c r="H298" s="42"/>
      <c r="I298" s="230"/>
      <c r="J298" s="42"/>
      <c r="K298" s="42"/>
      <c r="L298" s="46"/>
      <c r="M298" s="231"/>
      <c r="N298" s="232"/>
      <c r="O298" s="86"/>
      <c r="P298" s="86"/>
      <c r="Q298" s="86"/>
      <c r="R298" s="86"/>
      <c r="S298" s="86"/>
      <c r="T298" s="86"/>
      <c r="U298" s="87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255</v>
      </c>
      <c r="AU298" s="19" t="s">
        <v>84</v>
      </c>
    </row>
    <row r="299" s="2" customFormat="1">
      <c r="A299" s="40"/>
      <c r="B299" s="41"/>
      <c r="C299" s="42"/>
      <c r="D299" s="233" t="s">
        <v>257</v>
      </c>
      <c r="E299" s="42"/>
      <c r="F299" s="234" t="s">
        <v>495</v>
      </c>
      <c r="G299" s="42"/>
      <c r="H299" s="42"/>
      <c r="I299" s="230"/>
      <c r="J299" s="42"/>
      <c r="K299" s="42"/>
      <c r="L299" s="46"/>
      <c r="M299" s="231"/>
      <c r="N299" s="232"/>
      <c r="O299" s="86"/>
      <c r="P299" s="86"/>
      <c r="Q299" s="86"/>
      <c r="R299" s="86"/>
      <c r="S299" s="86"/>
      <c r="T299" s="86"/>
      <c r="U299" s="87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257</v>
      </c>
      <c r="AU299" s="19" t="s">
        <v>84</v>
      </c>
    </row>
    <row r="300" s="13" customFormat="1">
      <c r="A300" s="13"/>
      <c r="B300" s="235"/>
      <c r="C300" s="236"/>
      <c r="D300" s="228" t="s">
        <v>259</v>
      </c>
      <c r="E300" s="237" t="s">
        <v>19</v>
      </c>
      <c r="F300" s="238" t="s">
        <v>201</v>
      </c>
      <c r="G300" s="236"/>
      <c r="H300" s="239">
        <v>78.040999999999997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3"/>
      <c r="U300" s="244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259</v>
      </c>
      <c r="AU300" s="245" t="s">
        <v>84</v>
      </c>
      <c r="AV300" s="13" t="s">
        <v>84</v>
      </c>
      <c r="AW300" s="13" t="s">
        <v>35</v>
      </c>
      <c r="AX300" s="13" t="s">
        <v>73</v>
      </c>
      <c r="AY300" s="245" t="s">
        <v>246</v>
      </c>
    </row>
    <row r="301" s="2" customFormat="1" ht="16.5" customHeight="1">
      <c r="A301" s="40"/>
      <c r="B301" s="41"/>
      <c r="C301" s="215" t="s">
        <v>496</v>
      </c>
      <c r="D301" s="215" t="s">
        <v>250</v>
      </c>
      <c r="E301" s="216" t="s">
        <v>497</v>
      </c>
      <c r="F301" s="217" t="s">
        <v>498</v>
      </c>
      <c r="G301" s="218" t="s">
        <v>108</v>
      </c>
      <c r="H301" s="219">
        <v>78.040999999999997</v>
      </c>
      <c r="I301" s="220"/>
      <c r="J301" s="221">
        <f>ROUND(I301*H301,2)</f>
        <v>0</v>
      </c>
      <c r="K301" s="217" t="s">
        <v>253</v>
      </c>
      <c r="L301" s="46"/>
      <c r="M301" s="222" t="s">
        <v>19</v>
      </c>
      <c r="N301" s="223" t="s">
        <v>45</v>
      </c>
      <c r="O301" s="86"/>
      <c r="P301" s="224">
        <f>O301*H301</f>
        <v>0</v>
      </c>
      <c r="Q301" s="224">
        <v>0.00010000000000000001</v>
      </c>
      <c r="R301" s="224">
        <f>Q301*H301</f>
        <v>0.0078041000000000004</v>
      </c>
      <c r="S301" s="224">
        <v>0</v>
      </c>
      <c r="T301" s="224">
        <f>S301*H301</f>
        <v>0</v>
      </c>
      <c r="U301" s="225" t="s">
        <v>19</v>
      </c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6" t="s">
        <v>370</v>
      </c>
      <c r="AT301" s="226" t="s">
        <v>250</v>
      </c>
      <c r="AU301" s="226" t="s">
        <v>84</v>
      </c>
      <c r="AY301" s="19" t="s">
        <v>246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19" t="s">
        <v>84</v>
      </c>
      <c r="BK301" s="227">
        <f>ROUND(I301*H301,2)</f>
        <v>0</v>
      </c>
      <c r="BL301" s="19" t="s">
        <v>370</v>
      </c>
      <c r="BM301" s="226" t="s">
        <v>499</v>
      </c>
    </row>
    <row r="302" s="2" customFormat="1">
      <c r="A302" s="40"/>
      <c r="B302" s="41"/>
      <c r="C302" s="42"/>
      <c r="D302" s="228" t="s">
        <v>255</v>
      </c>
      <c r="E302" s="42"/>
      <c r="F302" s="229" t="s">
        <v>500</v>
      </c>
      <c r="G302" s="42"/>
      <c r="H302" s="42"/>
      <c r="I302" s="230"/>
      <c r="J302" s="42"/>
      <c r="K302" s="42"/>
      <c r="L302" s="46"/>
      <c r="M302" s="231"/>
      <c r="N302" s="232"/>
      <c r="O302" s="86"/>
      <c r="P302" s="86"/>
      <c r="Q302" s="86"/>
      <c r="R302" s="86"/>
      <c r="S302" s="86"/>
      <c r="T302" s="86"/>
      <c r="U302" s="87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255</v>
      </c>
      <c r="AU302" s="19" t="s">
        <v>84</v>
      </c>
    </row>
    <row r="303" s="2" customFormat="1">
      <c r="A303" s="40"/>
      <c r="B303" s="41"/>
      <c r="C303" s="42"/>
      <c r="D303" s="233" t="s">
        <v>257</v>
      </c>
      <c r="E303" s="42"/>
      <c r="F303" s="234" t="s">
        <v>501</v>
      </c>
      <c r="G303" s="42"/>
      <c r="H303" s="42"/>
      <c r="I303" s="230"/>
      <c r="J303" s="42"/>
      <c r="K303" s="42"/>
      <c r="L303" s="46"/>
      <c r="M303" s="231"/>
      <c r="N303" s="232"/>
      <c r="O303" s="86"/>
      <c r="P303" s="86"/>
      <c r="Q303" s="86"/>
      <c r="R303" s="86"/>
      <c r="S303" s="86"/>
      <c r="T303" s="86"/>
      <c r="U303" s="87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257</v>
      </c>
      <c r="AU303" s="19" t="s">
        <v>84</v>
      </c>
    </row>
    <row r="304" s="13" customFormat="1">
      <c r="A304" s="13"/>
      <c r="B304" s="235"/>
      <c r="C304" s="236"/>
      <c r="D304" s="228" t="s">
        <v>259</v>
      </c>
      <c r="E304" s="237" t="s">
        <v>19</v>
      </c>
      <c r="F304" s="238" t="s">
        <v>201</v>
      </c>
      <c r="G304" s="236"/>
      <c r="H304" s="239">
        <v>78.040999999999997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3"/>
      <c r="U304" s="244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259</v>
      </c>
      <c r="AU304" s="245" t="s">
        <v>84</v>
      </c>
      <c r="AV304" s="13" t="s">
        <v>84</v>
      </c>
      <c r="AW304" s="13" t="s">
        <v>35</v>
      </c>
      <c r="AX304" s="13" t="s">
        <v>73</v>
      </c>
      <c r="AY304" s="245" t="s">
        <v>246</v>
      </c>
    </row>
    <row r="305" s="2" customFormat="1" ht="16.5" customHeight="1">
      <c r="A305" s="40"/>
      <c r="B305" s="41"/>
      <c r="C305" s="215" t="s">
        <v>248</v>
      </c>
      <c r="D305" s="215" t="s">
        <v>250</v>
      </c>
      <c r="E305" s="216" t="s">
        <v>502</v>
      </c>
      <c r="F305" s="217" t="s">
        <v>503</v>
      </c>
      <c r="G305" s="218" t="s">
        <v>108</v>
      </c>
      <c r="H305" s="219">
        <v>4.3929999999999998</v>
      </c>
      <c r="I305" s="220"/>
      <c r="J305" s="221">
        <f>ROUND(I305*H305,2)</f>
        <v>0</v>
      </c>
      <c r="K305" s="217" t="s">
        <v>253</v>
      </c>
      <c r="L305" s="46"/>
      <c r="M305" s="222" t="s">
        <v>19</v>
      </c>
      <c r="N305" s="223" t="s">
        <v>45</v>
      </c>
      <c r="O305" s="86"/>
      <c r="P305" s="224">
        <f>O305*H305</f>
        <v>0</v>
      </c>
      <c r="Q305" s="224">
        <v>0</v>
      </c>
      <c r="R305" s="224">
        <f>Q305*H305</f>
        <v>0</v>
      </c>
      <c r="S305" s="224">
        <v>0</v>
      </c>
      <c r="T305" s="224">
        <f>S305*H305</f>
        <v>0</v>
      </c>
      <c r="U305" s="225" t="s">
        <v>19</v>
      </c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6" t="s">
        <v>370</v>
      </c>
      <c r="AT305" s="226" t="s">
        <v>250</v>
      </c>
      <c r="AU305" s="226" t="s">
        <v>84</v>
      </c>
      <c r="AY305" s="19" t="s">
        <v>246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19" t="s">
        <v>84</v>
      </c>
      <c r="BK305" s="227">
        <f>ROUND(I305*H305,2)</f>
        <v>0</v>
      </c>
      <c r="BL305" s="19" t="s">
        <v>370</v>
      </c>
      <c r="BM305" s="226" t="s">
        <v>504</v>
      </c>
    </row>
    <row r="306" s="2" customFormat="1">
      <c r="A306" s="40"/>
      <c r="B306" s="41"/>
      <c r="C306" s="42"/>
      <c r="D306" s="228" t="s">
        <v>255</v>
      </c>
      <c r="E306" s="42"/>
      <c r="F306" s="229" t="s">
        <v>505</v>
      </c>
      <c r="G306" s="42"/>
      <c r="H306" s="42"/>
      <c r="I306" s="230"/>
      <c r="J306" s="42"/>
      <c r="K306" s="42"/>
      <c r="L306" s="46"/>
      <c r="M306" s="231"/>
      <c r="N306" s="232"/>
      <c r="O306" s="86"/>
      <c r="P306" s="86"/>
      <c r="Q306" s="86"/>
      <c r="R306" s="86"/>
      <c r="S306" s="86"/>
      <c r="T306" s="86"/>
      <c r="U306" s="87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255</v>
      </c>
      <c r="AU306" s="19" t="s">
        <v>84</v>
      </c>
    </row>
    <row r="307" s="2" customFormat="1">
      <c r="A307" s="40"/>
      <c r="B307" s="41"/>
      <c r="C307" s="42"/>
      <c r="D307" s="233" t="s">
        <v>257</v>
      </c>
      <c r="E307" s="42"/>
      <c r="F307" s="234" t="s">
        <v>506</v>
      </c>
      <c r="G307" s="42"/>
      <c r="H307" s="42"/>
      <c r="I307" s="230"/>
      <c r="J307" s="42"/>
      <c r="K307" s="42"/>
      <c r="L307" s="46"/>
      <c r="M307" s="231"/>
      <c r="N307" s="232"/>
      <c r="O307" s="86"/>
      <c r="P307" s="86"/>
      <c r="Q307" s="86"/>
      <c r="R307" s="86"/>
      <c r="S307" s="86"/>
      <c r="T307" s="86"/>
      <c r="U307" s="87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257</v>
      </c>
      <c r="AU307" s="19" t="s">
        <v>84</v>
      </c>
    </row>
    <row r="308" s="13" customFormat="1">
      <c r="A308" s="13"/>
      <c r="B308" s="235"/>
      <c r="C308" s="236"/>
      <c r="D308" s="228" t="s">
        <v>259</v>
      </c>
      <c r="E308" s="237" t="s">
        <v>19</v>
      </c>
      <c r="F308" s="238" t="s">
        <v>141</v>
      </c>
      <c r="G308" s="236"/>
      <c r="H308" s="239">
        <v>4.3929999999999998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3"/>
      <c r="U308" s="244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259</v>
      </c>
      <c r="AU308" s="245" t="s">
        <v>84</v>
      </c>
      <c r="AV308" s="13" t="s">
        <v>84</v>
      </c>
      <c r="AW308" s="13" t="s">
        <v>35</v>
      </c>
      <c r="AX308" s="13" t="s">
        <v>73</v>
      </c>
      <c r="AY308" s="245" t="s">
        <v>246</v>
      </c>
    </row>
    <row r="309" s="2" customFormat="1" ht="24.15" customHeight="1">
      <c r="A309" s="40"/>
      <c r="B309" s="41"/>
      <c r="C309" s="267" t="s">
        <v>507</v>
      </c>
      <c r="D309" s="267" t="s">
        <v>508</v>
      </c>
      <c r="E309" s="268" t="s">
        <v>509</v>
      </c>
      <c r="F309" s="269" t="s">
        <v>510</v>
      </c>
      <c r="G309" s="270" t="s">
        <v>108</v>
      </c>
      <c r="H309" s="271">
        <v>4.8319999999999999</v>
      </c>
      <c r="I309" s="272"/>
      <c r="J309" s="273">
        <f>ROUND(I309*H309,2)</f>
        <v>0</v>
      </c>
      <c r="K309" s="269" t="s">
        <v>253</v>
      </c>
      <c r="L309" s="274"/>
      <c r="M309" s="275" t="s">
        <v>19</v>
      </c>
      <c r="N309" s="276" t="s">
        <v>45</v>
      </c>
      <c r="O309" s="86"/>
      <c r="P309" s="224">
        <f>O309*H309</f>
        <v>0</v>
      </c>
      <c r="Q309" s="224">
        <v>0.00016000000000000001</v>
      </c>
      <c r="R309" s="224">
        <f>Q309*H309</f>
        <v>0.00077312000000000008</v>
      </c>
      <c r="S309" s="224">
        <v>0</v>
      </c>
      <c r="T309" s="224">
        <f>S309*H309</f>
        <v>0</v>
      </c>
      <c r="U309" s="225" t="s">
        <v>19</v>
      </c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6" t="s">
        <v>490</v>
      </c>
      <c r="AT309" s="226" t="s">
        <v>508</v>
      </c>
      <c r="AU309" s="226" t="s">
        <v>84</v>
      </c>
      <c r="AY309" s="19" t="s">
        <v>246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9" t="s">
        <v>84</v>
      </c>
      <c r="BK309" s="227">
        <f>ROUND(I309*H309,2)</f>
        <v>0</v>
      </c>
      <c r="BL309" s="19" t="s">
        <v>370</v>
      </c>
      <c r="BM309" s="226" t="s">
        <v>511</v>
      </c>
    </row>
    <row r="310" s="2" customFormat="1">
      <c r="A310" s="40"/>
      <c r="B310" s="41"/>
      <c r="C310" s="42"/>
      <c r="D310" s="228" t="s">
        <v>255</v>
      </c>
      <c r="E310" s="42"/>
      <c r="F310" s="229" t="s">
        <v>510</v>
      </c>
      <c r="G310" s="42"/>
      <c r="H310" s="42"/>
      <c r="I310" s="230"/>
      <c r="J310" s="42"/>
      <c r="K310" s="42"/>
      <c r="L310" s="46"/>
      <c r="M310" s="231"/>
      <c r="N310" s="232"/>
      <c r="O310" s="86"/>
      <c r="P310" s="86"/>
      <c r="Q310" s="86"/>
      <c r="R310" s="86"/>
      <c r="S310" s="86"/>
      <c r="T310" s="86"/>
      <c r="U310" s="87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255</v>
      </c>
      <c r="AU310" s="19" t="s">
        <v>84</v>
      </c>
    </row>
    <row r="311" s="13" customFormat="1">
      <c r="A311" s="13"/>
      <c r="B311" s="235"/>
      <c r="C311" s="236"/>
      <c r="D311" s="228" t="s">
        <v>259</v>
      </c>
      <c r="E311" s="237" t="s">
        <v>19</v>
      </c>
      <c r="F311" s="238" t="s">
        <v>141</v>
      </c>
      <c r="G311" s="236"/>
      <c r="H311" s="239">
        <v>4.3929999999999998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3"/>
      <c r="U311" s="244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259</v>
      </c>
      <c r="AU311" s="245" t="s">
        <v>84</v>
      </c>
      <c r="AV311" s="13" t="s">
        <v>84</v>
      </c>
      <c r="AW311" s="13" t="s">
        <v>35</v>
      </c>
      <c r="AX311" s="13" t="s">
        <v>73</v>
      </c>
      <c r="AY311" s="245" t="s">
        <v>246</v>
      </c>
    </row>
    <row r="312" s="13" customFormat="1">
      <c r="A312" s="13"/>
      <c r="B312" s="235"/>
      <c r="C312" s="236"/>
      <c r="D312" s="228" t="s">
        <v>259</v>
      </c>
      <c r="E312" s="236"/>
      <c r="F312" s="238" t="s">
        <v>512</v>
      </c>
      <c r="G312" s="236"/>
      <c r="H312" s="239">
        <v>4.8319999999999999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3"/>
      <c r="U312" s="244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259</v>
      </c>
      <c r="AU312" s="245" t="s">
        <v>84</v>
      </c>
      <c r="AV312" s="13" t="s">
        <v>84</v>
      </c>
      <c r="AW312" s="13" t="s">
        <v>4</v>
      </c>
      <c r="AX312" s="13" t="s">
        <v>77</v>
      </c>
      <c r="AY312" s="245" t="s">
        <v>246</v>
      </c>
    </row>
    <row r="313" s="2" customFormat="1" ht="21.75" customHeight="1">
      <c r="A313" s="40"/>
      <c r="B313" s="41"/>
      <c r="C313" s="215" t="s">
        <v>513</v>
      </c>
      <c r="D313" s="215" t="s">
        <v>250</v>
      </c>
      <c r="E313" s="216" t="s">
        <v>514</v>
      </c>
      <c r="F313" s="217" t="s">
        <v>515</v>
      </c>
      <c r="G313" s="218" t="s">
        <v>108</v>
      </c>
      <c r="H313" s="219">
        <v>4.3929999999999998</v>
      </c>
      <c r="I313" s="220"/>
      <c r="J313" s="221">
        <f>ROUND(I313*H313,2)</f>
        <v>0</v>
      </c>
      <c r="K313" s="217" t="s">
        <v>253</v>
      </c>
      <c r="L313" s="46"/>
      <c r="M313" s="222" t="s">
        <v>19</v>
      </c>
      <c r="N313" s="223" t="s">
        <v>45</v>
      </c>
      <c r="O313" s="86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4">
        <f>S313*H313</f>
        <v>0</v>
      </c>
      <c r="U313" s="225" t="s">
        <v>19</v>
      </c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6" t="s">
        <v>370</v>
      </c>
      <c r="AT313" s="226" t="s">
        <v>250</v>
      </c>
      <c r="AU313" s="226" t="s">
        <v>84</v>
      </c>
      <c r="AY313" s="19" t="s">
        <v>246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19" t="s">
        <v>84</v>
      </c>
      <c r="BK313" s="227">
        <f>ROUND(I313*H313,2)</f>
        <v>0</v>
      </c>
      <c r="BL313" s="19" t="s">
        <v>370</v>
      </c>
      <c r="BM313" s="226" t="s">
        <v>516</v>
      </c>
    </row>
    <row r="314" s="2" customFormat="1">
      <c r="A314" s="40"/>
      <c r="B314" s="41"/>
      <c r="C314" s="42"/>
      <c r="D314" s="228" t="s">
        <v>255</v>
      </c>
      <c r="E314" s="42"/>
      <c r="F314" s="229" t="s">
        <v>517</v>
      </c>
      <c r="G314" s="42"/>
      <c r="H314" s="42"/>
      <c r="I314" s="230"/>
      <c r="J314" s="42"/>
      <c r="K314" s="42"/>
      <c r="L314" s="46"/>
      <c r="M314" s="231"/>
      <c r="N314" s="232"/>
      <c r="O314" s="86"/>
      <c r="P314" s="86"/>
      <c r="Q314" s="86"/>
      <c r="R314" s="86"/>
      <c r="S314" s="86"/>
      <c r="T314" s="86"/>
      <c r="U314" s="87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255</v>
      </c>
      <c r="AU314" s="19" t="s">
        <v>84</v>
      </c>
    </row>
    <row r="315" s="2" customFormat="1">
      <c r="A315" s="40"/>
      <c r="B315" s="41"/>
      <c r="C315" s="42"/>
      <c r="D315" s="233" t="s">
        <v>257</v>
      </c>
      <c r="E315" s="42"/>
      <c r="F315" s="234" t="s">
        <v>518</v>
      </c>
      <c r="G315" s="42"/>
      <c r="H315" s="42"/>
      <c r="I315" s="230"/>
      <c r="J315" s="42"/>
      <c r="K315" s="42"/>
      <c r="L315" s="46"/>
      <c r="M315" s="231"/>
      <c r="N315" s="232"/>
      <c r="O315" s="86"/>
      <c r="P315" s="86"/>
      <c r="Q315" s="86"/>
      <c r="R315" s="86"/>
      <c r="S315" s="86"/>
      <c r="T315" s="86"/>
      <c r="U315" s="87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257</v>
      </c>
      <c r="AU315" s="19" t="s">
        <v>84</v>
      </c>
    </row>
    <row r="316" s="13" customFormat="1">
      <c r="A316" s="13"/>
      <c r="B316" s="235"/>
      <c r="C316" s="236"/>
      <c r="D316" s="228" t="s">
        <v>259</v>
      </c>
      <c r="E316" s="237" t="s">
        <v>19</v>
      </c>
      <c r="F316" s="238" t="s">
        <v>141</v>
      </c>
      <c r="G316" s="236"/>
      <c r="H316" s="239">
        <v>4.3929999999999998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3"/>
      <c r="U316" s="244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259</v>
      </c>
      <c r="AU316" s="245" t="s">
        <v>84</v>
      </c>
      <c r="AV316" s="13" t="s">
        <v>84</v>
      </c>
      <c r="AW316" s="13" t="s">
        <v>35</v>
      </c>
      <c r="AX316" s="13" t="s">
        <v>73</v>
      </c>
      <c r="AY316" s="245" t="s">
        <v>246</v>
      </c>
    </row>
    <row r="317" s="2" customFormat="1" ht="24.15" customHeight="1">
      <c r="A317" s="40"/>
      <c r="B317" s="41"/>
      <c r="C317" s="215" t="s">
        <v>519</v>
      </c>
      <c r="D317" s="215" t="s">
        <v>250</v>
      </c>
      <c r="E317" s="216" t="s">
        <v>520</v>
      </c>
      <c r="F317" s="217" t="s">
        <v>521</v>
      </c>
      <c r="G317" s="218" t="s">
        <v>108</v>
      </c>
      <c r="H317" s="219">
        <v>0</v>
      </c>
      <c r="I317" s="220"/>
      <c r="J317" s="221">
        <f>ROUND(I317*H317,2)</f>
        <v>0</v>
      </c>
      <c r="K317" s="217" t="s">
        <v>253</v>
      </c>
      <c r="L317" s="46"/>
      <c r="M317" s="222" t="s">
        <v>19</v>
      </c>
      <c r="N317" s="223" t="s">
        <v>45</v>
      </c>
      <c r="O317" s="86"/>
      <c r="P317" s="224">
        <f>O317*H317</f>
        <v>0</v>
      </c>
      <c r="Q317" s="224">
        <v>0.00010000000000000001</v>
      </c>
      <c r="R317" s="224">
        <f>Q317*H317</f>
        <v>0</v>
      </c>
      <c r="S317" s="224">
        <v>0</v>
      </c>
      <c r="T317" s="224">
        <f>S317*H317</f>
        <v>0</v>
      </c>
      <c r="U317" s="225" t="s">
        <v>19</v>
      </c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26" t="s">
        <v>370</v>
      </c>
      <c r="AT317" s="226" t="s">
        <v>250</v>
      </c>
      <c r="AU317" s="226" t="s">
        <v>84</v>
      </c>
      <c r="AY317" s="19" t="s">
        <v>246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19" t="s">
        <v>84</v>
      </c>
      <c r="BK317" s="227">
        <f>ROUND(I317*H317,2)</f>
        <v>0</v>
      </c>
      <c r="BL317" s="19" t="s">
        <v>370</v>
      </c>
      <c r="BM317" s="226" t="s">
        <v>522</v>
      </c>
    </row>
    <row r="318" s="2" customFormat="1">
      <c r="A318" s="40"/>
      <c r="B318" s="41"/>
      <c r="C318" s="42"/>
      <c r="D318" s="228" t="s">
        <v>255</v>
      </c>
      <c r="E318" s="42"/>
      <c r="F318" s="229" t="s">
        <v>523</v>
      </c>
      <c r="G318" s="42"/>
      <c r="H318" s="42"/>
      <c r="I318" s="230"/>
      <c r="J318" s="42"/>
      <c r="K318" s="42"/>
      <c r="L318" s="46"/>
      <c r="M318" s="231"/>
      <c r="N318" s="232"/>
      <c r="O318" s="86"/>
      <c r="P318" s="86"/>
      <c r="Q318" s="86"/>
      <c r="R318" s="86"/>
      <c r="S318" s="86"/>
      <c r="T318" s="86"/>
      <c r="U318" s="87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255</v>
      </c>
      <c r="AU318" s="19" t="s">
        <v>84</v>
      </c>
    </row>
    <row r="319" s="2" customFormat="1">
      <c r="A319" s="40"/>
      <c r="B319" s="41"/>
      <c r="C319" s="42"/>
      <c r="D319" s="233" t="s">
        <v>257</v>
      </c>
      <c r="E319" s="42"/>
      <c r="F319" s="234" t="s">
        <v>524</v>
      </c>
      <c r="G319" s="42"/>
      <c r="H319" s="42"/>
      <c r="I319" s="230"/>
      <c r="J319" s="42"/>
      <c r="K319" s="42"/>
      <c r="L319" s="46"/>
      <c r="M319" s="231"/>
      <c r="N319" s="232"/>
      <c r="O319" s="86"/>
      <c r="P319" s="86"/>
      <c r="Q319" s="86"/>
      <c r="R319" s="86"/>
      <c r="S319" s="86"/>
      <c r="T319" s="86"/>
      <c r="U319" s="87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257</v>
      </c>
      <c r="AU319" s="19" t="s">
        <v>84</v>
      </c>
    </row>
    <row r="320" s="2" customFormat="1" ht="24.15" customHeight="1">
      <c r="A320" s="40"/>
      <c r="B320" s="41"/>
      <c r="C320" s="215" t="s">
        <v>525</v>
      </c>
      <c r="D320" s="215" t="s">
        <v>250</v>
      </c>
      <c r="E320" s="216" t="s">
        <v>526</v>
      </c>
      <c r="F320" s="217" t="s">
        <v>527</v>
      </c>
      <c r="G320" s="218" t="s">
        <v>398</v>
      </c>
      <c r="H320" s="219">
        <v>1.292</v>
      </c>
      <c r="I320" s="220"/>
      <c r="J320" s="221">
        <f>ROUND(I320*H320,2)</f>
        <v>0</v>
      </c>
      <c r="K320" s="217" t="s">
        <v>253</v>
      </c>
      <c r="L320" s="46"/>
      <c r="M320" s="222" t="s">
        <v>19</v>
      </c>
      <c r="N320" s="223" t="s">
        <v>45</v>
      </c>
      <c r="O320" s="86"/>
      <c r="P320" s="224">
        <f>O320*H320</f>
        <v>0</v>
      </c>
      <c r="Q320" s="224">
        <v>0</v>
      </c>
      <c r="R320" s="224">
        <f>Q320*H320</f>
        <v>0</v>
      </c>
      <c r="S320" s="224">
        <v>0</v>
      </c>
      <c r="T320" s="224">
        <f>S320*H320</f>
        <v>0</v>
      </c>
      <c r="U320" s="225" t="s">
        <v>19</v>
      </c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6" t="s">
        <v>370</v>
      </c>
      <c r="AT320" s="226" t="s">
        <v>250</v>
      </c>
      <c r="AU320" s="226" t="s">
        <v>84</v>
      </c>
      <c r="AY320" s="19" t="s">
        <v>246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19" t="s">
        <v>84</v>
      </c>
      <c r="BK320" s="227">
        <f>ROUND(I320*H320,2)</f>
        <v>0</v>
      </c>
      <c r="BL320" s="19" t="s">
        <v>370</v>
      </c>
      <c r="BM320" s="226" t="s">
        <v>528</v>
      </c>
    </row>
    <row r="321" s="2" customFormat="1">
      <c r="A321" s="40"/>
      <c r="B321" s="41"/>
      <c r="C321" s="42"/>
      <c r="D321" s="228" t="s">
        <v>255</v>
      </c>
      <c r="E321" s="42"/>
      <c r="F321" s="229" t="s">
        <v>529</v>
      </c>
      <c r="G321" s="42"/>
      <c r="H321" s="42"/>
      <c r="I321" s="230"/>
      <c r="J321" s="42"/>
      <c r="K321" s="42"/>
      <c r="L321" s="46"/>
      <c r="M321" s="231"/>
      <c r="N321" s="232"/>
      <c r="O321" s="86"/>
      <c r="P321" s="86"/>
      <c r="Q321" s="86"/>
      <c r="R321" s="86"/>
      <c r="S321" s="86"/>
      <c r="T321" s="86"/>
      <c r="U321" s="87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255</v>
      </c>
      <c r="AU321" s="19" t="s">
        <v>84</v>
      </c>
    </row>
    <row r="322" s="2" customFormat="1">
      <c r="A322" s="40"/>
      <c r="B322" s="41"/>
      <c r="C322" s="42"/>
      <c r="D322" s="233" t="s">
        <v>257</v>
      </c>
      <c r="E322" s="42"/>
      <c r="F322" s="234" t="s">
        <v>530</v>
      </c>
      <c r="G322" s="42"/>
      <c r="H322" s="42"/>
      <c r="I322" s="230"/>
      <c r="J322" s="42"/>
      <c r="K322" s="42"/>
      <c r="L322" s="46"/>
      <c r="M322" s="231"/>
      <c r="N322" s="232"/>
      <c r="O322" s="86"/>
      <c r="P322" s="86"/>
      <c r="Q322" s="86"/>
      <c r="R322" s="86"/>
      <c r="S322" s="86"/>
      <c r="T322" s="86"/>
      <c r="U322" s="87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257</v>
      </c>
      <c r="AU322" s="19" t="s">
        <v>84</v>
      </c>
    </row>
    <row r="323" s="12" customFormat="1" ht="22.8" customHeight="1">
      <c r="A323" s="12"/>
      <c r="B323" s="199"/>
      <c r="C323" s="200"/>
      <c r="D323" s="201" t="s">
        <v>72</v>
      </c>
      <c r="E323" s="213" t="s">
        <v>531</v>
      </c>
      <c r="F323" s="213" t="s">
        <v>532</v>
      </c>
      <c r="G323" s="200"/>
      <c r="H323" s="200"/>
      <c r="I323" s="203"/>
      <c r="J323" s="214">
        <f>BK323</f>
        <v>0</v>
      </c>
      <c r="K323" s="200"/>
      <c r="L323" s="205"/>
      <c r="M323" s="206"/>
      <c r="N323" s="207"/>
      <c r="O323" s="207"/>
      <c r="P323" s="208">
        <f>SUM(P324:P436)</f>
        <v>0</v>
      </c>
      <c r="Q323" s="207"/>
      <c r="R323" s="208">
        <f>SUM(R324:R436)</f>
        <v>0.077539999999999998</v>
      </c>
      <c r="S323" s="207"/>
      <c r="T323" s="208">
        <f>SUM(T324:T436)</f>
        <v>0.27825154000000002</v>
      </c>
      <c r="U323" s="209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0" t="s">
        <v>84</v>
      </c>
      <c r="AT323" s="211" t="s">
        <v>72</v>
      </c>
      <c r="AU323" s="211" t="s">
        <v>77</v>
      </c>
      <c r="AY323" s="210" t="s">
        <v>246</v>
      </c>
      <c r="BK323" s="212">
        <f>SUM(BK324:BK436)</f>
        <v>0</v>
      </c>
    </row>
    <row r="324" s="2" customFormat="1" ht="21.75" customHeight="1">
      <c r="A324" s="40"/>
      <c r="B324" s="41"/>
      <c r="C324" s="215" t="s">
        <v>533</v>
      </c>
      <c r="D324" s="215" t="s">
        <v>250</v>
      </c>
      <c r="E324" s="216" t="s">
        <v>534</v>
      </c>
      <c r="F324" s="217" t="s">
        <v>535</v>
      </c>
      <c r="G324" s="218" t="s">
        <v>108</v>
      </c>
      <c r="H324" s="219">
        <v>2.573</v>
      </c>
      <c r="I324" s="220"/>
      <c r="J324" s="221">
        <f>ROUND(I324*H324,2)</f>
        <v>0</v>
      </c>
      <c r="K324" s="217" t="s">
        <v>253</v>
      </c>
      <c r="L324" s="46"/>
      <c r="M324" s="222" t="s">
        <v>19</v>
      </c>
      <c r="N324" s="223" t="s">
        <v>45</v>
      </c>
      <c r="O324" s="86"/>
      <c r="P324" s="224">
        <f>O324*H324</f>
        <v>0</v>
      </c>
      <c r="Q324" s="224">
        <v>0</v>
      </c>
      <c r="R324" s="224">
        <f>Q324*H324</f>
        <v>0</v>
      </c>
      <c r="S324" s="224">
        <v>0.01098</v>
      </c>
      <c r="T324" s="224">
        <f>S324*H324</f>
        <v>0.028251539999999999</v>
      </c>
      <c r="U324" s="225" t="s">
        <v>19</v>
      </c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6" t="s">
        <v>370</v>
      </c>
      <c r="AT324" s="226" t="s">
        <v>250</v>
      </c>
      <c r="AU324" s="226" t="s">
        <v>84</v>
      </c>
      <c r="AY324" s="19" t="s">
        <v>246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19" t="s">
        <v>84</v>
      </c>
      <c r="BK324" s="227">
        <f>ROUND(I324*H324,2)</f>
        <v>0</v>
      </c>
      <c r="BL324" s="19" t="s">
        <v>370</v>
      </c>
      <c r="BM324" s="226" t="s">
        <v>536</v>
      </c>
    </row>
    <row r="325" s="2" customFormat="1">
      <c r="A325" s="40"/>
      <c r="B325" s="41"/>
      <c r="C325" s="42"/>
      <c r="D325" s="228" t="s">
        <v>255</v>
      </c>
      <c r="E325" s="42"/>
      <c r="F325" s="229" t="s">
        <v>537</v>
      </c>
      <c r="G325" s="42"/>
      <c r="H325" s="42"/>
      <c r="I325" s="230"/>
      <c r="J325" s="42"/>
      <c r="K325" s="42"/>
      <c r="L325" s="46"/>
      <c r="M325" s="231"/>
      <c r="N325" s="232"/>
      <c r="O325" s="86"/>
      <c r="P325" s="86"/>
      <c r="Q325" s="86"/>
      <c r="R325" s="86"/>
      <c r="S325" s="86"/>
      <c r="T325" s="86"/>
      <c r="U325" s="87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255</v>
      </c>
      <c r="AU325" s="19" t="s">
        <v>84</v>
      </c>
    </row>
    <row r="326" s="2" customFormat="1">
      <c r="A326" s="40"/>
      <c r="B326" s="41"/>
      <c r="C326" s="42"/>
      <c r="D326" s="233" t="s">
        <v>257</v>
      </c>
      <c r="E326" s="42"/>
      <c r="F326" s="234" t="s">
        <v>538</v>
      </c>
      <c r="G326" s="42"/>
      <c r="H326" s="42"/>
      <c r="I326" s="230"/>
      <c r="J326" s="42"/>
      <c r="K326" s="42"/>
      <c r="L326" s="46"/>
      <c r="M326" s="231"/>
      <c r="N326" s="232"/>
      <c r="O326" s="86"/>
      <c r="P326" s="86"/>
      <c r="Q326" s="86"/>
      <c r="R326" s="86"/>
      <c r="S326" s="86"/>
      <c r="T326" s="86"/>
      <c r="U326" s="87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257</v>
      </c>
      <c r="AU326" s="19" t="s">
        <v>84</v>
      </c>
    </row>
    <row r="327" s="13" customFormat="1">
      <c r="A327" s="13"/>
      <c r="B327" s="235"/>
      <c r="C327" s="236"/>
      <c r="D327" s="228" t="s">
        <v>259</v>
      </c>
      <c r="E327" s="237" t="s">
        <v>19</v>
      </c>
      <c r="F327" s="238" t="s">
        <v>123</v>
      </c>
      <c r="G327" s="236"/>
      <c r="H327" s="239">
        <v>2.7730000000000001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3"/>
      <c r="U327" s="244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259</v>
      </c>
      <c r="AU327" s="245" t="s">
        <v>84</v>
      </c>
      <c r="AV327" s="13" t="s">
        <v>84</v>
      </c>
      <c r="AW327" s="13" t="s">
        <v>35</v>
      </c>
      <c r="AX327" s="13" t="s">
        <v>73</v>
      </c>
      <c r="AY327" s="245" t="s">
        <v>246</v>
      </c>
    </row>
    <row r="328" s="13" customFormat="1">
      <c r="A328" s="13"/>
      <c r="B328" s="235"/>
      <c r="C328" s="236"/>
      <c r="D328" s="228" t="s">
        <v>259</v>
      </c>
      <c r="E328" s="237" t="s">
        <v>19</v>
      </c>
      <c r="F328" s="238" t="s">
        <v>539</v>
      </c>
      <c r="G328" s="236"/>
      <c r="H328" s="239">
        <v>-0.080000000000000002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3"/>
      <c r="U328" s="244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259</v>
      </c>
      <c r="AU328" s="245" t="s">
        <v>84</v>
      </c>
      <c r="AV328" s="13" t="s">
        <v>84</v>
      </c>
      <c r="AW328" s="13" t="s">
        <v>35</v>
      </c>
      <c r="AX328" s="13" t="s">
        <v>73</v>
      </c>
      <c r="AY328" s="245" t="s">
        <v>246</v>
      </c>
    </row>
    <row r="329" s="13" customFormat="1">
      <c r="A329" s="13"/>
      <c r="B329" s="235"/>
      <c r="C329" s="236"/>
      <c r="D329" s="228" t="s">
        <v>259</v>
      </c>
      <c r="E329" s="237" t="s">
        <v>19</v>
      </c>
      <c r="F329" s="238" t="s">
        <v>540</v>
      </c>
      <c r="G329" s="236"/>
      <c r="H329" s="239">
        <v>-0.12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3"/>
      <c r="U329" s="244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259</v>
      </c>
      <c r="AU329" s="245" t="s">
        <v>84</v>
      </c>
      <c r="AV329" s="13" t="s">
        <v>84</v>
      </c>
      <c r="AW329" s="13" t="s">
        <v>35</v>
      </c>
      <c r="AX329" s="13" t="s">
        <v>73</v>
      </c>
      <c r="AY329" s="245" t="s">
        <v>246</v>
      </c>
    </row>
    <row r="330" s="14" customFormat="1">
      <c r="A330" s="14"/>
      <c r="B330" s="246"/>
      <c r="C330" s="247"/>
      <c r="D330" s="228" t="s">
        <v>259</v>
      </c>
      <c r="E330" s="248" t="s">
        <v>19</v>
      </c>
      <c r="F330" s="249" t="s">
        <v>262</v>
      </c>
      <c r="G330" s="247"/>
      <c r="H330" s="250">
        <v>2.573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4"/>
      <c r="U330" s="255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6" t="s">
        <v>259</v>
      </c>
      <c r="AU330" s="256" t="s">
        <v>84</v>
      </c>
      <c r="AV330" s="14" t="s">
        <v>91</v>
      </c>
      <c r="AW330" s="14" t="s">
        <v>35</v>
      </c>
      <c r="AX330" s="14" t="s">
        <v>77</v>
      </c>
      <c r="AY330" s="256" t="s">
        <v>246</v>
      </c>
    </row>
    <row r="331" s="2" customFormat="1" ht="16.5" customHeight="1">
      <c r="A331" s="40"/>
      <c r="B331" s="41"/>
      <c r="C331" s="215" t="s">
        <v>541</v>
      </c>
      <c r="D331" s="215" t="s">
        <v>250</v>
      </c>
      <c r="E331" s="216" t="s">
        <v>542</v>
      </c>
      <c r="F331" s="217" t="s">
        <v>543</v>
      </c>
      <c r="G331" s="218" t="s">
        <v>373</v>
      </c>
      <c r="H331" s="219">
        <v>4</v>
      </c>
      <c r="I331" s="220"/>
      <c r="J331" s="221">
        <f>ROUND(I331*H331,2)</f>
        <v>0</v>
      </c>
      <c r="K331" s="217" t="s">
        <v>253</v>
      </c>
      <c r="L331" s="46"/>
      <c r="M331" s="222" t="s">
        <v>19</v>
      </c>
      <c r="N331" s="223" t="s">
        <v>45</v>
      </c>
      <c r="O331" s="86"/>
      <c r="P331" s="224">
        <f>O331*H331</f>
        <v>0</v>
      </c>
      <c r="Q331" s="224">
        <v>0</v>
      </c>
      <c r="R331" s="224">
        <f>Q331*H331</f>
        <v>0</v>
      </c>
      <c r="S331" s="224">
        <v>0.001</v>
      </c>
      <c r="T331" s="224">
        <f>S331*H331</f>
        <v>0.0040000000000000001</v>
      </c>
      <c r="U331" s="225" t="s">
        <v>19</v>
      </c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26" t="s">
        <v>370</v>
      </c>
      <c r="AT331" s="226" t="s">
        <v>250</v>
      </c>
      <c r="AU331" s="226" t="s">
        <v>84</v>
      </c>
      <c r="AY331" s="19" t="s">
        <v>246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19" t="s">
        <v>84</v>
      </c>
      <c r="BK331" s="227">
        <f>ROUND(I331*H331,2)</f>
        <v>0</v>
      </c>
      <c r="BL331" s="19" t="s">
        <v>370</v>
      </c>
      <c r="BM331" s="226" t="s">
        <v>544</v>
      </c>
    </row>
    <row r="332" s="2" customFormat="1">
      <c r="A332" s="40"/>
      <c r="B332" s="41"/>
      <c r="C332" s="42"/>
      <c r="D332" s="228" t="s">
        <v>255</v>
      </c>
      <c r="E332" s="42"/>
      <c r="F332" s="229" t="s">
        <v>545</v>
      </c>
      <c r="G332" s="42"/>
      <c r="H332" s="42"/>
      <c r="I332" s="230"/>
      <c r="J332" s="42"/>
      <c r="K332" s="42"/>
      <c r="L332" s="46"/>
      <c r="M332" s="231"/>
      <c r="N332" s="232"/>
      <c r="O332" s="86"/>
      <c r="P332" s="86"/>
      <c r="Q332" s="86"/>
      <c r="R332" s="86"/>
      <c r="S332" s="86"/>
      <c r="T332" s="86"/>
      <c r="U332" s="87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255</v>
      </c>
      <c r="AU332" s="19" t="s">
        <v>84</v>
      </c>
    </row>
    <row r="333" s="2" customFormat="1">
      <c r="A333" s="40"/>
      <c r="B333" s="41"/>
      <c r="C333" s="42"/>
      <c r="D333" s="233" t="s">
        <v>257</v>
      </c>
      <c r="E333" s="42"/>
      <c r="F333" s="234" t="s">
        <v>546</v>
      </c>
      <c r="G333" s="42"/>
      <c r="H333" s="42"/>
      <c r="I333" s="230"/>
      <c r="J333" s="42"/>
      <c r="K333" s="42"/>
      <c r="L333" s="46"/>
      <c r="M333" s="231"/>
      <c r="N333" s="232"/>
      <c r="O333" s="86"/>
      <c r="P333" s="86"/>
      <c r="Q333" s="86"/>
      <c r="R333" s="86"/>
      <c r="S333" s="86"/>
      <c r="T333" s="86"/>
      <c r="U333" s="87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257</v>
      </c>
      <c r="AU333" s="19" t="s">
        <v>84</v>
      </c>
    </row>
    <row r="334" s="13" customFormat="1">
      <c r="A334" s="13"/>
      <c r="B334" s="235"/>
      <c r="C334" s="236"/>
      <c r="D334" s="228" t="s">
        <v>259</v>
      </c>
      <c r="E334" s="237" t="s">
        <v>19</v>
      </c>
      <c r="F334" s="238" t="s">
        <v>91</v>
      </c>
      <c r="G334" s="236"/>
      <c r="H334" s="239">
        <v>4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3"/>
      <c r="U334" s="244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259</v>
      </c>
      <c r="AU334" s="245" t="s">
        <v>84</v>
      </c>
      <c r="AV334" s="13" t="s">
        <v>84</v>
      </c>
      <c r="AW334" s="13" t="s">
        <v>35</v>
      </c>
      <c r="AX334" s="13" t="s">
        <v>73</v>
      </c>
      <c r="AY334" s="245" t="s">
        <v>246</v>
      </c>
    </row>
    <row r="335" s="2" customFormat="1" ht="24.15" customHeight="1">
      <c r="A335" s="40"/>
      <c r="B335" s="41"/>
      <c r="C335" s="215" t="s">
        <v>547</v>
      </c>
      <c r="D335" s="215" t="s">
        <v>250</v>
      </c>
      <c r="E335" s="216" t="s">
        <v>548</v>
      </c>
      <c r="F335" s="217" t="s">
        <v>549</v>
      </c>
      <c r="G335" s="218" t="s">
        <v>373</v>
      </c>
      <c r="H335" s="219">
        <v>2</v>
      </c>
      <c r="I335" s="220"/>
      <c r="J335" s="221">
        <f>ROUND(I335*H335,2)</f>
        <v>0</v>
      </c>
      <c r="K335" s="217" t="s">
        <v>253</v>
      </c>
      <c r="L335" s="46"/>
      <c r="M335" s="222" t="s">
        <v>19</v>
      </c>
      <c r="N335" s="223" t="s">
        <v>45</v>
      </c>
      <c r="O335" s="86"/>
      <c r="P335" s="224">
        <f>O335*H335</f>
        <v>0</v>
      </c>
      <c r="Q335" s="224">
        <v>0</v>
      </c>
      <c r="R335" s="224">
        <f>Q335*H335</f>
        <v>0</v>
      </c>
      <c r="S335" s="224">
        <v>0</v>
      </c>
      <c r="T335" s="224">
        <f>S335*H335</f>
        <v>0</v>
      </c>
      <c r="U335" s="225" t="s">
        <v>19</v>
      </c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6" t="s">
        <v>370</v>
      </c>
      <c r="AT335" s="226" t="s">
        <v>250</v>
      </c>
      <c r="AU335" s="226" t="s">
        <v>84</v>
      </c>
      <c r="AY335" s="19" t="s">
        <v>246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19" t="s">
        <v>84</v>
      </c>
      <c r="BK335" s="227">
        <f>ROUND(I335*H335,2)</f>
        <v>0</v>
      </c>
      <c r="BL335" s="19" t="s">
        <v>370</v>
      </c>
      <c r="BM335" s="226" t="s">
        <v>550</v>
      </c>
    </row>
    <row r="336" s="2" customFormat="1">
      <c r="A336" s="40"/>
      <c r="B336" s="41"/>
      <c r="C336" s="42"/>
      <c r="D336" s="228" t="s">
        <v>255</v>
      </c>
      <c r="E336" s="42"/>
      <c r="F336" s="229" t="s">
        <v>551</v>
      </c>
      <c r="G336" s="42"/>
      <c r="H336" s="42"/>
      <c r="I336" s="230"/>
      <c r="J336" s="42"/>
      <c r="K336" s="42"/>
      <c r="L336" s="46"/>
      <c r="M336" s="231"/>
      <c r="N336" s="232"/>
      <c r="O336" s="86"/>
      <c r="P336" s="86"/>
      <c r="Q336" s="86"/>
      <c r="R336" s="86"/>
      <c r="S336" s="86"/>
      <c r="T336" s="86"/>
      <c r="U336" s="87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255</v>
      </c>
      <c r="AU336" s="19" t="s">
        <v>84</v>
      </c>
    </row>
    <row r="337" s="2" customFormat="1">
      <c r="A337" s="40"/>
      <c r="B337" s="41"/>
      <c r="C337" s="42"/>
      <c r="D337" s="233" t="s">
        <v>257</v>
      </c>
      <c r="E337" s="42"/>
      <c r="F337" s="234" t="s">
        <v>552</v>
      </c>
      <c r="G337" s="42"/>
      <c r="H337" s="42"/>
      <c r="I337" s="230"/>
      <c r="J337" s="42"/>
      <c r="K337" s="42"/>
      <c r="L337" s="46"/>
      <c r="M337" s="231"/>
      <c r="N337" s="232"/>
      <c r="O337" s="86"/>
      <c r="P337" s="86"/>
      <c r="Q337" s="86"/>
      <c r="R337" s="86"/>
      <c r="S337" s="86"/>
      <c r="T337" s="86"/>
      <c r="U337" s="87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257</v>
      </c>
      <c r="AU337" s="19" t="s">
        <v>84</v>
      </c>
    </row>
    <row r="338" s="13" customFormat="1">
      <c r="A338" s="13"/>
      <c r="B338" s="235"/>
      <c r="C338" s="236"/>
      <c r="D338" s="228" t="s">
        <v>259</v>
      </c>
      <c r="E338" s="237" t="s">
        <v>19</v>
      </c>
      <c r="F338" s="238" t="s">
        <v>84</v>
      </c>
      <c r="G338" s="236"/>
      <c r="H338" s="239">
        <v>2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3"/>
      <c r="U338" s="244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259</v>
      </c>
      <c r="AU338" s="245" t="s">
        <v>84</v>
      </c>
      <c r="AV338" s="13" t="s">
        <v>84</v>
      </c>
      <c r="AW338" s="13" t="s">
        <v>35</v>
      </c>
      <c r="AX338" s="13" t="s">
        <v>77</v>
      </c>
      <c r="AY338" s="245" t="s">
        <v>246</v>
      </c>
    </row>
    <row r="339" s="2" customFormat="1" ht="24.15" customHeight="1">
      <c r="A339" s="40"/>
      <c r="B339" s="41"/>
      <c r="C339" s="267" t="s">
        <v>553</v>
      </c>
      <c r="D339" s="267" t="s">
        <v>508</v>
      </c>
      <c r="E339" s="268" t="s">
        <v>554</v>
      </c>
      <c r="F339" s="269" t="s">
        <v>555</v>
      </c>
      <c r="G339" s="270" t="s">
        <v>373</v>
      </c>
      <c r="H339" s="271">
        <v>1</v>
      </c>
      <c r="I339" s="272"/>
      <c r="J339" s="273">
        <f>ROUND(I339*H339,2)</f>
        <v>0</v>
      </c>
      <c r="K339" s="269" t="s">
        <v>253</v>
      </c>
      <c r="L339" s="274"/>
      <c r="M339" s="275" t="s">
        <v>19</v>
      </c>
      <c r="N339" s="276" t="s">
        <v>45</v>
      </c>
      <c r="O339" s="86"/>
      <c r="P339" s="224">
        <f>O339*H339</f>
        <v>0</v>
      </c>
      <c r="Q339" s="224">
        <v>0.017500000000000002</v>
      </c>
      <c r="R339" s="224">
        <f>Q339*H339</f>
        <v>0.017500000000000002</v>
      </c>
      <c r="S339" s="224">
        <v>0</v>
      </c>
      <c r="T339" s="224">
        <f>S339*H339</f>
        <v>0</v>
      </c>
      <c r="U339" s="225" t="s">
        <v>19</v>
      </c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6" t="s">
        <v>490</v>
      </c>
      <c r="AT339" s="226" t="s">
        <v>508</v>
      </c>
      <c r="AU339" s="226" t="s">
        <v>84</v>
      </c>
      <c r="AY339" s="19" t="s">
        <v>246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19" t="s">
        <v>84</v>
      </c>
      <c r="BK339" s="227">
        <f>ROUND(I339*H339,2)</f>
        <v>0</v>
      </c>
      <c r="BL339" s="19" t="s">
        <v>370</v>
      </c>
      <c r="BM339" s="226" t="s">
        <v>556</v>
      </c>
    </row>
    <row r="340" s="2" customFormat="1">
      <c r="A340" s="40"/>
      <c r="B340" s="41"/>
      <c r="C340" s="42"/>
      <c r="D340" s="228" t="s">
        <v>255</v>
      </c>
      <c r="E340" s="42"/>
      <c r="F340" s="229" t="s">
        <v>555</v>
      </c>
      <c r="G340" s="42"/>
      <c r="H340" s="42"/>
      <c r="I340" s="230"/>
      <c r="J340" s="42"/>
      <c r="K340" s="42"/>
      <c r="L340" s="46"/>
      <c r="M340" s="231"/>
      <c r="N340" s="232"/>
      <c r="O340" s="86"/>
      <c r="P340" s="86"/>
      <c r="Q340" s="86"/>
      <c r="R340" s="86"/>
      <c r="S340" s="86"/>
      <c r="T340" s="86"/>
      <c r="U340" s="87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255</v>
      </c>
      <c r="AU340" s="19" t="s">
        <v>84</v>
      </c>
    </row>
    <row r="341" s="13" customFormat="1">
      <c r="A341" s="13"/>
      <c r="B341" s="235"/>
      <c r="C341" s="236"/>
      <c r="D341" s="228" t="s">
        <v>259</v>
      </c>
      <c r="E341" s="237" t="s">
        <v>19</v>
      </c>
      <c r="F341" s="238" t="s">
        <v>77</v>
      </c>
      <c r="G341" s="236"/>
      <c r="H341" s="239">
        <v>1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3"/>
      <c r="U341" s="244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5" t="s">
        <v>259</v>
      </c>
      <c r="AU341" s="245" t="s">
        <v>84</v>
      </c>
      <c r="AV341" s="13" t="s">
        <v>84</v>
      </c>
      <c r="AW341" s="13" t="s">
        <v>35</v>
      </c>
      <c r="AX341" s="13" t="s">
        <v>77</v>
      </c>
      <c r="AY341" s="245" t="s">
        <v>246</v>
      </c>
    </row>
    <row r="342" s="2" customFormat="1" ht="24.15" customHeight="1">
      <c r="A342" s="40"/>
      <c r="B342" s="41"/>
      <c r="C342" s="267" t="s">
        <v>557</v>
      </c>
      <c r="D342" s="267" t="s">
        <v>508</v>
      </c>
      <c r="E342" s="268" t="s">
        <v>558</v>
      </c>
      <c r="F342" s="269" t="s">
        <v>559</v>
      </c>
      <c r="G342" s="270" t="s">
        <v>373</v>
      </c>
      <c r="H342" s="271">
        <v>1</v>
      </c>
      <c r="I342" s="272"/>
      <c r="J342" s="273">
        <f>ROUND(I342*H342,2)</f>
        <v>0</v>
      </c>
      <c r="K342" s="269" t="s">
        <v>253</v>
      </c>
      <c r="L342" s="274"/>
      <c r="M342" s="275" t="s">
        <v>19</v>
      </c>
      <c r="N342" s="276" t="s">
        <v>45</v>
      </c>
      <c r="O342" s="86"/>
      <c r="P342" s="224">
        <f>O342*H342</f>
        <v>0</v>
      </c>
      <c r="Q342" s="224">
        <v>0.021000000000000001</v>
      </c>
      <c r="R342" s="224">
        <f>Q342*H342</f>
        <v>0.021000000000000001</v>
      </c>
      <c r="S342" s="224">
        <v>0</v>
      </c>
      <c r="T342" s="224">
        <f>S342*H342</f>
        <v>0</v>
      </c>
      <c r="U342" s="225" t="s">
        <v>19</v>
      </c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26" t="s">
        <v>490</v>
      </c>
      <c r="AT342" s="226" t="s">
        <v>508</v>
      </c>
      <c r="AU342" s="226" t="s">
        <v>84</v>
      </c>
      <c r="AY342" s="19" t="s">
        <v>246</v>
      </c>
      <c r="BE342" s="227">
        <f>IF(N342="základní",J342,0)</f>
        <v>0</v>
      </c>
      <c r="BF342" s="227">
        <f>IF(N342="snížená",J342,0)</f>
        <v>0</v>
      </c>
      <c r="BG342" s="227">
        <f>IF(N342="zákl. přenesená",J342,0)</f>
        <v>0</v>
      </c>
      <c r="BH342" s="227">
        <f>IF(N342="sníž. přenesená",J342,0)</f>
        <v>0</v>
      </c>
      <c r="BI342" s="227">
        <f>IF(N342="nulová",J342,0)</f>
        <v>0</v>
      </c>
      <c r="BJ342" s="19" t="s">
        <v>84</v>
      </c>
      <c r="BK342" s="227">
        <f>ROUND(I342*H342,2)</f>
        <v>0</v>
      </c>
      <c r="BL342" s="19" t="s">
        <v>370</v>
      </c>
      <c r="BM342" s="226" t="s">
        <v>560</v>
      </c>
    </row>
    <row r="343" s="2" customFormat="1">
      <c r="A343" s="40"/>
      <c r="B343" s="41"/>
      <c r="C343" s="42"/>
      <c r="D343" s="228" t="s">
        <v>255</v>
      </c>
      <c r="E343" s="42"/>
      <c r="F343" s="229" t="s">
        <v>559</v>
      </c>
      <c r="G343" s="42"/>
      <c r="H343" s="42"/>
      <c r="I343" s="230"/>
      <c r="J343" s="42"/>
      <c r="K343" s="42"/>
      <c r="L343" s="46"/>
      <c r="M343" s="231"/>
      <c r="N343" s="232"/>
      <c r="O343" s="86"/>
      <c r="P343" s="86"/>
      <c r="Q343" s="86"/>
      <c r="R343" s="86"/>
      <c r="S343" s="86"/>
      <c r="T343" s="86"/>
      <c r="U343" s="87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255</v>
      </c>
      <c r="AU343" s="19" t="s">
        <v>84</v>
      </c>
    </row>
    <row r="344" s="13" customFormat="1">
      <c r="A344" s="13"/>
      <c r="B344" s="235"/>
      <c r="C344" s="236"/>
      <c r="D344" s="228" t="s">
        <v>259</v>
      </c>
      <c r="E344" s="237" t="s">
        <v>19</v>
      </c>
      <c r="F344" s="238" t="s">
        <v>77</v>
      </c>
      <c r="G344" s="236"/>
      <c r="H344" s="239">
        <v>1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3"/>
      <c r="U344" s="244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259</v>
      </c>
      <c r="AU344" s="245" t="s">
        <v>84</v>
      </c>
      <c r="AV344" s="13" t="s">
        <v>84</v>
      </c>
      <c r="AW344" s="13" t="s">
        <v>35</v>
      </c>
      <c r="AX344" s="13" t="s">
        <v>77</v>
      </c>
      <c r="AY344" s="245" t="s">
        <v>246</v>
      </c>
    </row>
    <row r="345" s="2" customFormat="1" ht="24.15" customHeight="1">
      <c r="A345" s="40"/>
      <c r="B345" s="41"/>
      <c r="C345" s="215" t="s">
        <v>561</v>
      </c>
      <c r="D345" s="215" t="s">
        <v>250</v>
      </c>
      <c r="E345" s="216" t="s">
        <v>562</v>
      </c>
      <c r="F345" s="217" t="s">
        <v>563</v>
      </c>
      <c r="G345" s="218" t="s">
        <v>373</v>
      </c>
      <c r="H345" s="219">
        <v>1</v>
      </c>
      <c r="I345" s="220"/>
      <c r="J345" s="221">
        <f>ROUND(I345*H345,2)</f>
        <v>0</v>
      </c>
      <c r="K345" s="217" t="s">
        <v>253</v>
      </c>
      <c r="L345" s="46"/>
      <c r="M345" s="222" t="s">
        <v>19</v>
      </c>
      <c r="N345" s="223" t="s">
        <v>45</v>
      </c>
      <c r="O345" s="86"/>
      <c r="P345" s="224">
        <f>O345*H345</f>
        <v>0</v>
      </c>
      <c r="Q345" s="224">
        <v>0</v>
      </c>
      <c r="R345" s="224">
        <f>Q345*H345</f>
        <v>0</v>
      </c>
      <c r="S345" s="224">
        <v>0</v>
      </c>
      <c r="T345" s="224">
        <f>S345*H345</f>
        <v>0</v>
      </c>
      <c r="U345" s="225" t="s">
        <v>19</v>
      </c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26" t="s">
        <v>370</v>
      </c>
      <c r="AT345" s="226" t="s">
        <v>250</v>
      </c>
      <c r="AU345" s="226" t="s">
        <v>84</v>
      </c>
      <c r="AY345" s="19" t="s">
        <v>246</v>
      </c>
      <c r="BE345" s="227">
        <f>IF(N345="základní",J345,0)</f>
        <v>0</v>
      </c>
      <c r="BF345" s="227">
        <f>IF(N345="snížená",J345,0)</f>
        <v>0</v>
      </c>
      <c r="BG345" s="227">
        <f>IF(N345="zákl. přenesená",J345,0)</f>
        <v>0</v>
      </c>
      <c r="BH345" s="227">
        <f>IF(N345="sníž. přenesená",J345,0)</f>
        <v>0</v>
      </c>
      <c r="BI345" s="227">
        <f>IF(N345="nulová",J345,0)</f>
        <v>0</v>
      </c>
      <c r="BJ345" s="19" t="s">
        <v>84</v>
      </c>
      <c r="BK345" s="227">
        <f>ROUND(I345*H345,2)</f>
        <v>0</v>
      </c>
      <c r="BL345" s="19" t="s">
        <v>370</v>
      </c>
      <c r="BM345" s="226" t="s">
        <v>564</v>
      </c>
    </row>
    <row r="346" s="2" customFormat="1">
      <c r="A346" s="40"/>
      <c r="B346" s="41"/>
      <c r="C346" s="42"/>
      <c r="D346" s="228" t="s">
        <v>255</v>
      </c>
      <c r="E346" s="42"/>
      <c r="F346" s="229" t="s">
        <v>565</v>
      </c>
      <c r="G346" s="42"/>
      <c r="H346" s="42"/>
      <c r="I346" s="230"/>
      <c r="J346" s="42"/>
      <c r="K346" s="42"/>
      <c r="L346" s="46"/>
      <c r="M346" s="231"/>
      <c r="N346" s="232"/>
      <c r="O346" s="86"/>
      <c r="P346" s="86"/>
      <c r="Q346" s="86"/>
      <c r="R346" s="86"/>
      <c r="S346" s="86"/>
      <c r="T346" s="86"/>
      <c r="U346" s="87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255</v>
      </c>
      <c r="AU346" s="19" t="s">
        <v>84</v>
      </c>
    </row>
    <row r="347" s="2" customFormat="1">
      <c r="A347" s="40"/>
      <c r="B347" s="41"/>
      <c r="C347" s="42"/>
      <c r="D347" s="233" t="s">
        <v>257</v>
      </c>
      <c r="E347" s="42"/>
      <c r="F347" s="234" t="s">
        <v>566</v>
      </c>
      <c r="G347" s="42"/>
      <c r="H347" s="42"/>
      <c r="I347" s="230"/>
      <c r="J347" s="42"/>
      <c r="K347" s="42"/>
      <c r="L347" s="46"/>
      <c r="M347" s="231"/>
      <c r="N347" s="232"/>
      <c r="O347" s="86"/>
      <c r="P347" s="86"/>
      <c r="Q347" s="86"/>
      <c r="R347" s="86"/>
      <c r="S347" s="86"/>
      <c r="T347" s="86"/>
      <c r="U347" s="87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257</v>
      </c>
      <c r="AU347" s="19" t="s">
        <v>84</v>
      </c>
    </row>
    <row r="348" s="13" customFormat="1">
      <c r="A348" s="13"/>
      <c r="B348" s="235"/>
      <c r="C348" s="236"/>
      <c r="D348" s="228" t="s">
        <v>259</v>
      </c>
      <c r="E348" s="237" t="s">
        <v>19</v>
      </c>
      <c r="F348" s="238" t="s">
        <v>77</v>
      </c>
      <c r="G348" s="236"/>
      <c r="H348" s="239">
        <v>1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3"/>
      <c r="U348" s="244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259</v>
      </c>
      <c r="AU348" s="245" t="s">
        <v>84</v>
      </c>
      <c r="AV348" s="13" t="s">
        <v>84</v>
      </c>
      <c r="AW348" s="13" t="s">
        <v>35</v>
      </c>
      <c r="AX348" s="13" t="s">
        <v>77</v>
      </c>
      <c r="AY348" s="245" t="s">
        <v>246</v>
      </c>
    </row>
    <row r="349" s="2" customFormat="1" ht="33" customHeight="1">
      <c r="A349" s="40"/>
      <c r="B349" s="41"/>
      <c r="C349" s="267" t="s">
        <v>567</v>
      </c>
      <c r="D349" s="267" t="s">
        <v>508</v>
      </c>
      <c r="E349" s="268" t="s">
        <v>568</v>
      </c>
      <c r="F349" s="269" t="s">
        <v>569</v>
      </c>
      <c r="G349" s="270" t="s">
        <v>373</v>
      </c>
      <c r="H349" s="271">
        <v>1</v>
      </c>
      <c r="I349" s="272"/>
      <c r="J349" s="273">
        <f>ROUND(I349*H349,2)</f>
        <v>0</v>
      </c>
      <c r="K349" s="269" t="s">
        <v>253</v>
      </c>
      <c r="L349" s="274"/>
      <c r="M349" s="275" t="s">
        <v>19</v>
      </c>
      <c r="N349" s="276" t="s">
        <v>45</v>
      </c>
      <c r="O349" s="86"/>
      <c r="P349" s="224">
        <f>O349*H349</f>
        <v>0</v>
      </c>
      <c r="Q349" s="224">
        <v>0.024299999999999999</v>
      </c>
      <c r="R349" s="224">
        <f>Q349*H349</f>
        <v>0.024299999999999999</v>
      </c>
      <c r="S349" s="224">
        <v>0</v>
      </c>
      <c r="T349" s="224">
        <f>S349*H349</f>
        <v>0</v>
      </c>
      <c r="U349" s="225" t="s">
        <v>19</v>
      </c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26" t="s">
        <v>490</v>
      </c>
      <c r="AT349" s="226" t="s">
        <v>508</v>
      </c>
      <c r="AU349" s="226" t="s">
        <v>84</v>
      </c>
      <c r="AY349" s="19" t="s">
        <v>246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19" t="s">
        <v>84</v>
      </c>
      <c r="BK349" s="227">
        <f>ROUND(I349*H349,2)</f>
        <v>0</v>
      </c>
      <c r="BL349" s="19" t="s">
        <v>370</v>
      </c>
      <c r="BM349" s="226" t="s">
        <v>570</v>
      </c>
    </row>
    <row r="350" s="2" customFormat="1">
      <c r="A350" s="40"/>
      <c r="B350" s="41"/>
      <c r="C350" s="42"/>
      <c r="D350" s="228" t="s">
        <v>255</v>
      </c>
      <c r="E350" s="42"/>
      <c r="F350" s="229" t="s">
        <v>569</v>
      </c>
      <c r="G350" s="42"/>
      <c r="H350" s="42"/>
      <c r="I350" s="230"/>
      <c r="J350" s="42"/>
      <c r="K350" s="42"/>
      <c r="L350" s="46"/>
      <c r="M350" s="231"/>
      <c r="N350" s="232"/>
      <c r="O350" s="86"/>
      <c r="P350" s="86"/>
      <c r="Q350" s="86"/>
      <c r="R350" s="86"/>
      <c r="S350" s="86"/>
      <c r="T350" s="86"/>
      <c r="U350" s="87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255</v>
      </c>
      <c r="AU350" s="19" t="s">
        <v>84</v>
      </c>
    </row>
    <row r="351" s="13" customFormat="1">
      <c r="A351" s="13"/>
      <c r="B351" s="235"/>
      <c r="C351" s="236"/>
      <c r="D351" s="228" t="s">
        <v>259</v>
      </c>
      <c r="E351" s="237" t="s">
        <v>19</v>
      </c>
      <c r="F351" s="238" t="s">
        <v>77</v>
      </c>
      <c r="G351" s="236"/>
      <c r="H351" s="239">
        <v>1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3"/>
      <c r="U351" s="244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5" t="s">
        <v>259</v>
      </c>
      <c r="AU351" s="245" t="s">
        <v>84</v>
      </c>
      <c r="AV351" s="13" t="s">
        <v>84</v>
      </c>
      <c r="AW351" s="13" t="s">
        <v>35</v>
      </c>
      <c r="AX351" s="13" t="s">
        <v>77</v>
      </c>
      <c r="AY351" s="245" t="s">
        <v>246</v>
      </c>
    </row>
    <row r="352" s="2" customFormat="1" ht="21.75" customHeight="1">
      <c r="A352" s="40"/>
      <c r="B352" s="41"/>
      <c r="C352" s="215" t="s">
        <v>571</v>
      </c>
      <c r="D352" s="215" t="s">
        <v>250</v>
      </c>
      <c r="E352" s="216" t="s">
        <v>572</v>
      </c>
      <c r="F352" s="217" t="s">
        <v>573</v>
      </c>
      <c r="G352" s="218" t="s">
        <v>373</v>
      </c>
      <c r="H352" s="219">
        <v>1</v>
      </c>
      <c r="I352" s="220"/>
      <c r="J352" s="221">
        <f>ROUND(I352*H352,2)</f>
        <v>0</v>
      </c>
      <c r="K352" s="217" t="s">
        <v>253</v>
      </c>
      <c r="L352" s="46"/>
      <c r="M352" s="222" t="s">
        <v>19</v>
      </c>
      <c r="N352" s="223" t="s">
        <v>45</v>
      </c>
      <c r="O352" s="86"/>
      <c r="P352" s="224">
        <f>O352*H352</f>
        <v>0</v>
      </c>
      <c r="Q352" s="224">
        <v>0</v>
      </c>
      <c r="R352" s="224">
        <f>Q352*H352</f>
        <v>0</v>
      </c>
      <c r="S352" s="224">
        <v>0</v>
      </c>
      <c r="T352" s="224">
        <f>S352*H352</f>
        <v>0</v>
      </c>
      <c r="U352" s="225" t="s">
        <v>19</v>
      </c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6" t="s">
        <v>370</v>
      </c>
      <c r="AT352" s="226" t="s">
        <v>250</v>
      </c>
      <c r="AU352" s="226" t="s">
        <v>84</v>
      </c>
      <c r="AY352" s="19" t="s">
        <v>246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19" t="s">
        <v>84</v>
      </c>
      <c r="BK352" s="227">
        <f>ROUND(I352*H352,2)</f>
        <v>0</v>
      </c>
      <c r="BL352" s="19" t="s">
        <v>370</v>
      </c>
      <c r="BM352" s="226" t="s">
        <v>574</v>
      </c>
    </row>
    <row r="353" s="2" customFormat="1">
      <c r="A353" s="40"/>
      <c r="B353" s="41"/>
      <c r="C353" s="42"/>
      <c r="D353" s="228" t="s">
        <v>255</v>
      </c>
      <c r="E353" s="42"/>
      <c r="F353" s="229" t="s">
        <v>575</v>
      </c>
      <c r="G353" s="42"/>
      <c r="H353" s="42"/>
      <c r="I353" s="230"/>
      <c r="J353" s="42"/>
      <c r="K353" s="42"/>
      <c r="L353" s="46"/>
      <c r="M353" s="231"/>
      <c r="N353" s="232"/>
      <c r="O353" s="86"/>
      <c r="P353" s="86"/>
      <c r="Q353" s="86"/>
      <c r="R353" s="86"/>
      <c r="S353" s="86"/>
      <c r="T353" s="86"/>
      <c r="U353" s="87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255</v>
      </c>
      <c r="AU353" s="19" t="s">
        <v>84</v>
      </c>
    </row>
    <row r="354" s="2" customFormat="1">
      <c r="A354" s="40"/>
      <c r="B354" s="41"/>
      <c r="C354" s="42"/>
      <c r="D354" s="233" t="s">
        <v>257</v>
      </c>
      <c r="E354" s="42"/>
      <c r="F354" s="234" t="s">
        <v>576</v>
      </c>
      <c r="G354" s="42"/>
      <c r="H354" s="42"/>
      <c r="I354" s="230"/>
      <c r="J354" s="42"/>
      <c r="K354" s="42"/>
      <c r="L354" s="46"/>
      <c r="M354" s="231"/>
      <c r="N354" s="232"/>
      <c r="O354" s="86"/>
      <c r="P354" s="86"/>
      <c r="Q354" s="86"/>
      <c r="R354" s="86"/>
      <c r="S354" s="86"/>
      <c r="T354" s="86"/>
      <c r="U354" s="87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257</v>
      </c>
      <c r="AU354" s="19" t="s">
        <v>84</v>
      </c>
    </row>
    <row r="355" s="13" customFormat="1">
      <c r="A355" s="13"/>
      <c r="B355" s="235"/>
      <c r="C355" s="236"/>
      <c r="D355" s="228" t="s">
        <v>259</v>
      </c>
      <c r="E355" s="237" t="s">
        <v>19</v>
      </c>
      <c r="F355" s="238" t="s">
        <v>77</v>
      </c>
      <c r="G355" s="236"/>
      <c r="H355" s="239">
        <v>1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3"/>
      <c r="U355" s="244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5" t="s">
        <v>259</v>
      </c>
      <c r="AU355" s="245" t="s">
        <v>84</v>
      </c>
      <c r="AV355" s="13" t="s">
        <v>84</v>
      </c>
      <c r="AW355" s="13" t="s">
        <v>35</v>
      </c>
      <c r="AX355" s="13" t="s">
        <v>77</v>
      </c>
      <c r="AY355" s="245" t="s">
        <v>246</v>
      </c>
    </row>
    <row r="356" s="2" customFormat="1" ht="16.5" customHeight="1">
      <c r="A356" s="40"/>
      <c r="B356" s="41"/>
      <c r="C356" s="267" t="s">
        <v>577</v>
      </c>
      <c r="D356" s="267" t="s">
        <v>508</v>
      </c>
      <c r="E356" s="268" t="s">
        <v>578</v>
      </c>
      <c r="F356" s="269" t="s">
        <v>579</v>
      </c>
      <c r="G356" s="270" t="s">
        <v>373</v>
      </c>
      <c r="H356" s="271">
        <v>1</v>
      </c>
      <c r="I356" s="272"/>
      <c r="J356" s="273">
        <f>ROUND(I356*H356,2)</f>
        <v>0</v>
      </c>
      <c r="K356" s="269" t="s">
        <v>253</v>
      </c>
      <c r="L356" s="274"/>
      <c r="M356" s="275" t="s">
        <v>19</v>
      </c>
      <c r="N356" s="276" t="s">
        <v>45</v>
      </c>
      <c r="O356" s="86"/>
      <c r="P356" s="224">
        <f>O356*H356</f>
        <v>0</v>
      </c>
      <c r="Q356" s="224">
        <v>0.0022000000000000001</v>
      </c>
      <c r="R356" s="224">
        <f>Q356*H356</f>
        <v>0.0022000000000000001</v>
      </c>
      <c r="S356" s="224">
        <v>0</v>
      </c>
      <c r="T356" s="224">
        <f>S356*H356</f>
        <v>0</v>
      </c>
      <c r="U356" s="225" t="s">
        <v>19</v>
      </c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26" t="s">
        <v>490</v>
      </c>
      <c r="AT356" s="226" t="s">
        <v>508</v>
      </c>
      <c r="AU356" s="226" t="s">
        <v>84</v>
      </c>
      <c r="AY356" s="19" t="s">
        <v>246</v>
      </c>
      <c r="BE356" s="227">
        <f>IF(N356="základní",J356,0)</f>
        <v>0</v>
      </c>
      <c r="BF356" s="227">
        <f>IF(N356="snížená",J356,0)</f>
        <v>0</v>
      </c>
      <c r="BG356" s="227">
        <f>IF(N356="zákl. přenesená",J356,0)</f>
        <v>0</v>
      </c>
      <c r="BH356" s="227">
        <f>IF(N356="sníž. přenesená",J356,0)</f>
        <v>0</v>
      </c>
      <c r="BI356" s="227">
        <f>IF(N356="nulová",J356,0)</f>
        <v>0</v>
      </c>
      <c r="BJ356" s="19" t="s">
        <v>84</v>
      </c>
      <c r="BK356" s="227">
        <f>ROUND(I356*H356,2)</f>
        <v>0</v>
      </c>
      <c r="BL356" s="19" t="s">
        <v>370</v>
      </c>
      <c r="BM356" s="226" t="s">
        <v>580</v>
      </c>
    </row>
    <row r="357" s="2" customFormat="1">
      <c r="A357" s="40"/>
      <c r="B357" s="41"/>
      <c r="C357" s="42"/>
      <c r="D357" s="228" t="s">
        <v>255</v>
      </c>
      <c r="E357" s="42"/>
      <c r="F357" s="229" t="s">
        <v>579</v>
      </c>
      <c r="G357" s="42"/>
      <c r="H357" s="42"/>
      <c r="I357" s="230"/>
      <c r="J357" s="42"/>
      <c r="K357" s="42"/>
      <c r="L357" s="46"/>
      <c r="M357" s="231"/>
      <c r="N357" s="232"/>
      <c r="O357" s="86"/>
      <c r="P357" s="86"/>
      <c r="Q357" s="86"/>
      <c r="R357" s="86"/>
      <c r="S357" s="86"/>
      <c r="T357" s="86"/>
      <c r="U357" s="87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255</v>
      </c>
      <c r="AU357" s="19" t="s">
        <v>84</v>
      </c>
    </row>
    <row r="358" s="13" customFormat="1">
      <c r="A358" s="13"/>
      <c r="B358" s="235"/>
      <c r="C358" s="236"/>
      <c r="D358" s="228" t="s">
        <v>259</v>
      </c>
      <c r="E358" s="237" t="s">
        <v>19</v>
      </c>
      <c r="F358" s="238" t="s">
        <v>77</v>
      </c>
      <c r="G358" s="236"/>
      <c r="H358" s="239">
        <v>1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3"/>
      <c r="U358" s="244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259</v>
      </c>
      <c r="AU358" s="245" t="s">
        <v>84</v>
      </c>
      <c r="AV358" s="13" t="s">
        <v>84</v>
      </c>
      <c r="AW358" s="13" t="s">
        <v>35</v>
      </c>
      <c r="AX358" s="13" t="s">
        <v>77</v>
      </c>
      <c r="AY358" s="245" t="s">
        <v>246</v>
      </c>
    </row>
    <row r="359" s="2" customFormat="1" ht="24.15" customHeight="1">
      <c r="A359" s="40"/>
      <c r="B359" s="41"/>
      <c r="C359" s="215" t="s">
        <v>581</v>
      </c>
      <c r="D359" s="215" t="s">
        <v>250</v>
      </c>
      <c r="E359" s="216" t="s">
        <v>582</v>
      </c>
      <c r="F359" s="217" t="s">
        <v>583</v>
      </c>
      <c r="G359" s="218" t="s">
        <v>373</v>
      </c>
      <c r="H359" s="219">
        <v>1</v>
      </c>
      <c r="I359" s="220"/>
      <c r="J359" s="221">
        <f>ROUND(I359*H359,2)</f>
        <v>0</v>
      </c>
      <c r="K359" s="217" t="s">
        <v>253</v>
      </c>
      <c r="L359" s="46"/>
      <c r="M359" s="222" t="s">
        <v>19</v>
      </c>
      <c r="N359" s="223" t="s">
        <v>45</v>
      </c>
      <c r="O359" s="86"/>
      <c r="P359" s="224">
        <f>O359*H359</f>
        <v>0</v>
      </c>
      <c r="Q359" s="224">
        <v>0</v>
      </c>
      <c r="R359" s="224">
        <f>Q359*H359</f>
        <v>0</v>
      </c>
      <c r="S359" s="224">
        <v>0</v>
      </c>
      <c r="T359" s="224">
        <f>S359*H359</f>
        <v>0</v>
      </c>
      <c r="U359" s="225" t="s">
        <v>19</v>
      </c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26" t="s">
        <v>370</v>
      </c>
      <c r="AT359" s="226" t="s">
        <v>250</v>
      </c>
      <c r="AU359" s="226" t="s">
        <v>84</v>
      </c>
      <c r="AY359" s="19" t="s">
        <v>246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19" t="s">
        <v>84</v>
      </c>
      <c r="BK359" s="227">
        <f>ROUND(I359*H359,2)</f>
        <v>0</v>
      </c>
      <c r="BL359" s="19" t="s">
        <v>370</v>
      </c>
      <c r="BM359" s="226" t="s">
        <v>584</v>
      </c>
    </row>
    <row r="360" s="2" customFormat="1">
      <c r="A360" s="40"/>
      <c r="B360" s="41"/>
      <c r="C360" s="42"/>
      <c r="D360" s="228" t="s">
        <v>255</v>
      </c>
      <c r="E360" s="42"/>
      <c r="F360" s="229" t="s">
        <v>585</v>
      </c>
      <c r="G360" s="42"/>
      <c r="H360" s="42"/>
      <c r="I360" s="230"/>
      <c r="J360" s="42"/>
      <c r="K360" s="42"/>
      <c r="L360" s="46"/>
      <c r="M360" s="231"/>
      <c r="N360" s="232"/>
      <c r="O360" s="86"/>
      <c r="P360" s="86"/>
      <c r="Q360" s="86"/>
      <c r="R360" s="86"/>
      <c r="S360" s="86"/>
      <c r="T360" s="86"/>
      <c r="U360" s="87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255</v>
      </c>
      <c r="AU360" s="19" t="s">
        <v>84</v>
      </c>
    </row>
    <row r="361" s="2" customFormat="1">
      <c r="A361" s="40"/>
      <c r="B361" s="41"/>
      <c r="C361" s="42"/>
      <c r="D361" s="233" t="s">
        <v>257</v>
      </c>
      <c r="E361" s="42"/>
      <c r="F361" s="234" t="s">
        <v>586</v>
      </c>
      <c r="G361" s="42"/>
      <c r="H361" s="42"/>
      <c r="I361" s="230"/>
      <c r="J361" s="42"/>
      <c r="K361" s="42"/>
      <c r="L361" s="46"/>
      <c r="M361" s="231"/>
      <c r="N361" s="232"/>
      <c r="O361" s="86"/>
      <c r="P361" s="86"/>
      <c r="Q361" s="86"/>
      <c r="R361" s="86"/>
      <c r="S361" s="86"/>
      <c r="T361" s="86"/>
      <c r="U361" s="87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257</v>
      </c>
      <c r="AU361" s="19" t="s">
        <v>84</v>
      </c>
    </row>
    <row r="362" s="13" customFormat="1">
      <c r="A362" s="13"/>
      <c r="B362" s="235"/>
      <c r="C362" s="236"/>
      <c r="D362" s="228" t="s">
        <v>259</v>
      </c>
      <c r="E362" s="237" t="s">
        <v>19</v>
      </c>
      <c r="F362" s="238" t="s">
        <v>77</v>
      </c>
      <c r="G362" s="236"/>
      <c r="H362" s="239">
        <v>1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3"/>
      <c r="U362" s="244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5" t="s">
        <v>259</v>
      </c>
      <c r="AU362" s="245" t="s">
        <v>84</v>
      </c>
      <c r="AV362" s="13" t="s">
        <v>84</v>
      </c>
      <c r="AW362" s="13" t="s">
        <v>35</v>
      </c>
      <c r="AX362" s="13" t="s">
        <v>73</v>
      </c>
      <c r="AY362" s="245" t="s">
        <v>246</v>
      </c>
    </row>
    <row r="363" s="2" customFormat="1" ht="16.5" customHeight="1">
      <c r="A363" s="40"/>
      <c r="B363" s="41"/>
      <c r="C363" s="267" t="s">
        <v>587</v>
      </c>
      <c r="D363" s="267" t="s">
        <v>508</v>
      </c>
      <c r="E363" s="268" t="s">
        <v>588</v>
      </c>
      <c r="F363" s="269" t="s">
        <v>589</v>
      </c>
      <c r="G363" s="270" t="s">
        <v>373</v>
      </c>
      <c r="H363" s="271">
        <v>1</v>
      </c>
      <c r="I363" s="272"/>
      <c r="J363" s="273">
        <f>ROUND(I363*H363,2)</f>
        <v>0</v>
      </c>
      <c r="K363" s="269" t="s">
        <v>253</v>
      </c>
      <c r="L363" s="274"/>
      <c r="M363" s="275" t="s">
        <v>19</v>
      </c>
      <c r="N363" s="276" t="s">
        <v>45</v>
      </c>
      <c r="O363" s="86"/>
      <c r="P363" s="224">
        <f>O363*H363</f>
        <v>0</v>
      </c>
      <c r="Q363" s="224">
        <v>0.0022000000000000001</v>
      </c>
      <c r="R363" s="224">
        <f>Q363*H363</f>
        <v>0.0022000000000000001</v>
      </c>
      <c r="S363" s="224">
        <v>0</v>
      </c>
      <c r="T363" s="224">
        <f>S363*H363</f>
        <v>0</v>
      </c>
      <c r="U363" s="225" t="s">
        <v>19</v>
      </c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26" t="s">
        <v>490</v>
      </c>
      <c r="AT363" s="226" t="s">
        <v>508</v>
      </c>
      <c r="AU363" s="226" t="s">
        <v>84</v>
      </c>
      <c r="AY363" s="19" t="s">
        <v>246</v>
      </c>
      <c r="BE363" s="227">
        <f>IF(N363="základní",J363,0)</f>
        <v>0</v>
      </c>
      <c r="BF363" s="227">
        <f>IF(N363="snížená",J363,0)</f>
        <v>0</v>
      </c>
      <c r="BG363" s="227">
        <f>IF(N363="zákl. přenesená",J363,0)</f>
        <v>0</v>
      </c>
      <c r="BH363" s="227">
        <f>IF(N363="sníž. přenesená",J363,0)</f>
        <v>0</v>
      </c>
      <c r="BI363" s="227">
        <f>IF(N363="nulová",J363,0)</f>
        <v>0</v>
      </c>
      <c r="BJ363" s="19" t="s">
        <v>84</v>
      </c>
      <c r="BK363" s="227">
        <f>ROUND(I363*H363,2)</f>
        <v>0</v>
      </c>
      <c r="BL363" s="19" t="s">
        <v>370</v>
      </c>
      <c r="BM363" s="226" t="s">
        <v>590</v>
      </c>
    </row>
    <row r="364" s="2" customFormat="1">
      <c r="A364" s="40"/>
      <c r="B364" s="41"/>
      <c r="C364" s="42"/>
      <c r="D364" s="228" t="s">
        <v>255</v>
      </c>
      <c r="E364" s="42"/>
      <c r="F364" s="229" t="s">
        <v>589</v>
      </c>
      <c r="G364" s="42"/>
      <c r="H364" s="42"/>
      <c r="I364" s="230"/>
      <c r="J364" s="42"/>
      <c r="K364" s="42"/>
      <c r="L364" s="46"/>
      <c r="M364" s="231"/>
      <c r="N364" s="232"/>
      <c r="O364" s="86"/>
      <c r="P364" s="86"/>
      <c r="Q364" s="86"/>
      <c r="R364" s="86"/>
      <c r="S364" s="86"/>
      <c r="T364" s="86"/>
      <c r="U364" s="87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255</v>
      </c>
      <c r="AU364" s="19" t="s">
        <v>84</v>
      </c>
    </row>
    <row r="365" s="13" customFormat="1">
      <c r="A365" s="13"/>
      <c r="B365" s="235"/>
      <c r="C365" s="236"/>
      <c r="D365" s="228" t="s">
        <v>259</v>
      </c>
      <c r="E365" s="237" t="s">
        <v>19</v>
      </c>
      <c r="F365" s="238" t="s">
        <v>77</v>
      </c>
      <c r="G365" s="236"/>
      <c r="H365" s="239">
        <v>1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3"/>
      <c r="U365" s="244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259</v>
      </c>
      <c r="AU365" s="245" t="s">
        <v>84</v>
      </c>
      <c r="AV365" s="13" t="s">
        <v>84</v>
      </c>
      <c r="AW365" s="13" t="s">
        <v>35</v>
      </c>
      <c r="AX365" s="13" t="s">
        <v>77</v>
      </c>
      <c r="AY365" s="245" t="s">
        <v>246</v>
      </c>
    </row>
    <row r="366" s="2" customFormat="1" ht="21.75" customHeight="1">
      <c r="A366" s="40"/>
      <c r="B366" s="41"/>
      <c r="C366" s="215" t="s">
        <v>591</v>
      </c>
      <c r="D366" s="215" t="s">
        <v>250</v>
      </c>
      <c r="E366" s="216" t="s">
        <v>592</v>
      </c>
      <c r="F366" s="217" t="s">
        <v>593</v>
      </c>
      <c r="G366" s="218" t="s">
        <v>373</v>
      </c>
      <c r="H366" s="219">
        <v>1</v>
      </c>
      <c r="I366" s="220"/>
      <c r="J366" s="221">
        <f>ROUND(I366*H366,2)</f>
        <v>0</v>
      </c>
      <c r="K366" s="217" t="s">
        <v>253</v>
      </c>
      <c r="L366" s="46"/>
      <c r="M366" s="222" t="s">
        <v>19</v>
      </c>
      <c r="N366" s="223" t="s">
        <v>45</v>
      </c>
      <c r="O366" s="86"/>
      <c r="P366" s="224">
        <f>O366*H366</f>
        <v>0</v>
      </c>
      <c r="Q366" s="224">
        <v>0</v>
      </c>
      <c r="R366" s="224">
        <f>Q366*H366</f>
        <v>0</v>
      </c>
      <c r="S366" s="224">
        <v>0</v>
      </c>
      <c r="T366" s="224">
        <f>S366*H366</f>
        <v>0</v>
      </c>
      <c r="U366" s="225" t="s">
        <v>19</v>
      </c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26" t="s">
        <v>370</v>
      </c>
      <c r="AT366" s="226" t="s">
        <v>250</v>
      </c>
      <c r="AU366" s="226" t="s">
        <v>84</v>
      </c>
      <c r="AY366" s="19" t="s">
        <v>246</v>
      </c>
      <c r="BE366" s="227">
        <f>IF(N366="základní",J366,0)</f>
        <v>0</v>
      </c>
      <c r="BF366" s="227">
        <f>IF(N366="snížená",J366,0)</f>
        <v>0</v>
      </c>
      <c r="BG366" s="227">
        <f>IF(N366="zákl. přenesená",J366,0)</f>
        <v>0</v>
      </c>
      <c r="BH366" s="227">
        <f>IF(N366="sníž. přenesená",J366,0)</f>
        <v>0</v>
      </c>
      <c r="BI366" s="227">
        <f>IF(N366="nulová",J366,0)</f>
        <v>0</v>
      </c>
      <c r="BJ366" s="19" t="s">
        <v>84</v>
      </c>
      <c r="BK366" s="227">
        <f>ROUND(I366*H366,2)</f>
        <v>0</v>
      </c>
      <c r="BL366" s="19" t="s">
        <v>370</v>
      </c>
      <c r="BM366" s="226" t="s">
        <v>594</v>
      </c>
    </row>
    <row r="367" s="2" customFormat="1">
      <c r="A367" s="40"/>
      <c r="B367" s="41"/>
      <c r="C367" s="42"/>
      <c r="D367" s="228" t="s">
        <v>255</v>
      </c>
      <c r="E367" s="42"/>
      <c r="F367" s="229" t="s">
        <v>595</v>
      </c>
      <c r="G367" s="42"/>
      <c r="H367" s="42"/>
      <c r="I367" s="230"/>
      <c r="J367" s="42"/>
      <c r="K367" s="42"/>
      <c r="L367" s="46"/>
      <c r="M367" s="231"/>
      <c r="N367" s="232"/>
      <c r="O367" s="86"/>
      <c r="P367" s="86"/>
      <c r="Q367" s="86"/>
      <c r="R367" s="86"/>
      <c r="S367" s="86"/>
      <c r="T367" s="86"/>
      <c r="U367" s="87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255</v>
      </c>
      <c r="AU367" s="19" t="s">
        <v>84</v>
      </c>
    </row>
    <row r="368" s="2" customFormat="1">
      <c r="A368" s="40"/>
      <c r="B368" s="41"/>
      <c r="C368" s="42"/>
      <c r="D368" s="233" t="s">
        <v>257</v>
      </c>
      <c r="E368" s="42"/>
      <c r="F368" s="234" t="s">
        <v>596</v>
      </c>
      <c r="G368" s="42"/>
      <c r="H368" s="42"/>
      <c r="I368" s="230"/>
      <c r="J368" s="42"/>
      <c r="K368" s="42"/>
      <c r="L368" s="46"/>
      <c r="M368" s="231"/>
      <c r="N368" s="232"/>
      <c r="O368" s="86"/>
      <c r="P368" s="86"/>
      <c r="Q368" s="86"/>
      <c r="R368" s="86"/>
      <c r="S368" s="86"/>
      <c r="T368" s="86"/>
      <c r="U368" s="87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257</v>
      </c>
      <c r="AU368" s="19" t="s">
        <v>84</v>
      </c>
    </row>
    <row r="369" s="13" customFormat="1">
      <c r="A369" s="13"/>
      <c r="B369" s="235"/>
      <c r="C369" s="236"/>
      <c r="D369" s="228" t="s">
        <v>259</v>
      </c>
      <c r="E369" s="237" t="s">
        <v>19</v>
      </c>
      <c r="F369" s="238" t="s">
        <v>77</v>
      </c>
      <c r="G369" s="236"/>
      <c r="H369" s="239">
        <v>1</v>
      </c>
      <c r="I369" s="240"/>
      <c r="J369" s="236"/>
      <c r="K369" s="236"/>
      <c r="L369" s="241"/>
      <c r="M369" s="242"/>
      <c r="N369" s="243"/>
      <c r="O369" s="243"/>
      <c r="P369" s="243"/>
      <c r="Q369" s="243"/>
      <c r="R369" s="243"/>
      <c r="S369" s="243"/>
      <c r="T369" s="243"/>
      <c r="U369" s="244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259</v>
      </c>
      <c r="AU369" s="245" t="s">
        <v>84</v>
      </c>
      <c r="AV369" s="13" t="s">
        <v>84</v>
      </c>
      <c r="AW369" s="13" t="s">
        <v>35</v>
      </c>
      <c r="AX369" s="13" t="s">
        <v>77</v>
      </c>
      <c r="AY369" s="245" t="s">
        <v>246</v>
      </c>
    </row>
    <row r="370" s="2" customFormat="1" ht="16.5" customHeight="1">
      <c r="A370" s="40"/>
      <c r="B370" s="41"/>
      <c r="C370" s="267" t="s">
        <v>597</v>
      </c>
      <c r="D370" s="267" t="s">
        <v>508</v>
      </c>
      <c r="E370" s="268" t="s">
        <v>598</v>
      </c>
      <c r="F370" s="269" t="s">
        <v>599</v>
      </c>
      <c r="G370" s="270" t="s">
        <v>373</v>
      </c>
      <c r="H370" s="271">
        <v>1</v>
      </c>
      <c r="I370" s="272"/>
      <c r="J370" s="273">
        <f>ROUND(I370*H370,2)</f>
        <v>0</v>
      </c>
      <c r="K370" s="269" t="s">
        <v>253</v>
      </c>
      <c r="L370" s="274"/>
      <c r="M370" s="275" t="s">
        <v>19</v>
      </c>
      <c r="N370" s="276" t="s">
        <v>45</v>
      </c>
      <c r="O370" s="86"/>
      <c r="P370" s="224">
        <f>O370*H370</f>
        <v>0</v>
      </c>
      <c r="Q370" s="224">
        <v>0.0022000000000000001</v>
      </c>
      <c r="R370" s="224">
        <f>Q370*H370</f>
        <v>0.0022000000000000001</v>
      </c>
      <c r="S370" s="224">
        <v>0</v>
      </c>
      <c r="T370" s="224">
        <f>S370*H370</f>
        <v>0</v>
      </c>
      <c r="U370" s="225" t="s">
        <v>19</v>
      </c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6" t="s">
        <v>490</v>
      </c>
      <c r="AT370" s="226" t="s">
        <v>508</v>
      </c>
      <c r="AU370" s="226" t="s">
        <v>84</v>
      </c>
      <c r="AY370" s="19" t="s">
        <v>246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19" t="s">
        <v>84</v>
      </c>
      <c r="BK370" s="227">
        <f>ROUND(I370*H370,2)</f>
        <v>0</v>
      </c>
      <c r="BL370" s="19" t="s">
        <v>370</v>
      </c>
      <c r="BM370" s="226" t="s">
        <v>600</v>
      </c>
    </row>
    <row r="371" s="2" customFormat="1">
      <c r="A371" s="40"/>
      <c r="B371" s="41"/>
      <c r="C371" s="42"/>
      <c r="D371" s="228" t="s">
        <v>255</v>
      </c>
      <c r="E371" s="42"/>
      <c r="F371" s="229" t="s">
        <v>599</v>
      </c>
      <c r="G371" s="42"/>
      <c r="H371" s="42"/>
      <c r="I371" s="230"/>
      <c r="J371" s="42"/>
      <c r="K371" s="42"/>
      <c r="L371" s="46"/>
      <c r="M371" s="231"/>
      <c r="N371" s="232"/>
      <c r="O371" s="86"/>
      <c r="P371" s="86"/>
      <c r="Q371" s="86"/>
      <c r="R371" s="86"/>
      <c r="S371" s="86"/>
      <c r="T371" s="86"/>
      <c r="U371" s="87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255</v>
      </c>
      <c r="AU371" s="19" t="s">
        <v>84</v>
      </c>
    </row>
    <row r="372" s="13" customFormat="1">
      <c r="A372" s="13"/>
      <c r="B372" s="235"/>
      <c r="C372" s="236"/>
      <c r="D372" s="228" t="s">
        <v>259</v>
      </c>
      <c r="E372" s="237" t="s">
        <v>19</v>
      </c>
      <c r="F372" s="238" t="s">
        <v>77</v>
      </c>
      <c r="G372" s="236"/>
      <c r="H372" s="239">
        <v>1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3"/>
      <c r="U372" s="244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259</v>
      </c>
      <c r="AU372" s="245" t="s">
        <v>84</v>
      </c>
      <c r="AV372" s="13" t="s">
        <v>84</v>
      </c>
      <c r="AW372" s="13" t="s">
        <v>35</v>
      </c>
      <c r="AX372" s="13" t="s">
        <v>77</v>
      </c>
      <c r="AY372" s="245" t="s">
        <v>246</v>
      </c>
    </row>
    <row r="373" s="2" customFormat="1" ht="24.15" customHeight="1">
      <c r="A373" s="40"/>
      <c r="B373" s="41"/>
      <c r="C373" s="215" t="s">
        <v>601</v>
      </c>
      <c r="D373" s="215" t="s">
        <v>250</v>
      </c>
      <c r="E373" s="216" t="s">
        <v>602</v>
      </c>
      <c r="F373" s="217" t="s">
        <v>603</v>
      </c>
      <c r="G373" s="218" t="s">
        <v>373</v>
      </c>
      <c r="H373" s="219">
        <v>3</v>
      </c>
      <c r="I373" s="220"/>
      <c r="J373" s="221">
        <f>ROUND(I373*H373,2)</f>
        <v>0</v>
      </c>
      <c r="K373" s="217" t="s">
        <v>253</v>
      </c>
      <c r="L373" s="46"/>
      <c r="M373" s="222" t="s">
        <v>19</v>
      </c>
      <c r="N373" s="223" t="s">
        <v>45</v>
      </c>
      <c r="O373" s="86"/>
      <c r="P373" s="224">
        <f>O373*H373</f>
        <v>0</v>
      </c>
      <c r="Q373" s="224">
        <v>0</v>
      </c>
      <c r="R373" s="224">
        <f>Q373*H373</f>
        <v>0</v>
      </c>
      <c r="S373" s="224">
        <v>0.024</v>
      </c>
      <c r="T373" s="224">
        <f>S373*H373</f>
        <v>0.072000000000000008</v>
      </c>
      <c r="U373" s="225" t="s">
        <v>19</v>
      </c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26" t="s">
        <v>91</v>
      </c>
      <c r="AT373" s="226" t="s">
        <v>250</v>
      </c>
      <c r="AU373" s="226" t="s">
        <v>84</v>
      </c>
      <c r="AY373" s="19" t="s">
        <v>246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19" t="s">
        <v>84</v>
      </c>
      <c r="BK373" s="227">
        <f>ROUND(I373*H373,2)</f>
        <v>0</v>
      </c>
      <c r="BL373" s="19" t="s">
        <v>91</v>
      </c>
      <c r="BM373" s="226" t="s">
        <v>604</v>
      </c>
    </row>
    <row r="374" s="2" customFormat="1">
      <c r="A374" s="40"/>
      <c r="B374" s="41"/>
      <c r="C374" s="42"/>
      <c r="D374" s="228" t="s">
        <v>255</v>
      </c>
      <c r="E374" s="42"/>
      <c r="F374" s="229" t="s">
        <v>605</v>
      </c>
      <c r="G374" s="42"/>
      <c r="H374" s="42"/>
      <c r="I374" s="230"/>
      <c r="J374" s="42"/>
      <c r="K374" s="42"/>
      <c r="L374" s="46"/>
      <c r="M374" s="231"/>
      <c r="N374" s="232"/>
      <c r="O374" s="86"/>
      <c r="P374" s="86"/>
      <c r="Q374" s="86"/>
      <c r="R374" s="86"/>
      <c r="S374" s="86"/>
      <c r="T374" s="86"/>
      <c r="U374" s="87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255</v>
      </c>
      <c r="AU374" s="19" t="s">
        <v>84</v>
      </c>
    </row>
    <row r="375" s="2" customFormat="1">
      <c r="A375" s="40"/>
      <c r="B375" s="41"/>
      <c r="C375" s="42"/>
      <c r="D375" s="233" t="s">
        <v>257</v>
      </c>
      <c r="E375" s="42"/>
      <c r="F375" s="234" t="s">
        <v>606</v>
      </c>
      <c r="G375" s="42"/>
      <c r="H375" s="42"/>
      <c r="I375" s="230"/>
      <c r="J375" s="42"/>
      <c r="K375" s="42"/>
      <c r="L375" s="46"/>
      <c r="M375" s="231"/>
      <c r="N375" s="232"/>
      <c r="O375" s="86"/>
      <c r="P375" s="86"/>
      <c r="Q375" s="86"/>
      <c r="R375" s="86"/>
      <c r="S375" s="86"/>
      <c r="T375" s="86"/>
      <c r="U375" s="87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257</v>
      </c>
      <c r="AU375" s="19" t="s">
        <v>84</v>
      </c>
    </row>
    <row r="376" s="13" customFormat="1">
      <c r="A376" s="13"/>
      <c r="B376" s="235"/>
      <c r="C376" s="236"/>
      <c r="D376" s="228" t="s">
        <v>259</v>
      </c>
      <c r="E376" s="237" t="s">
        <v>19</v>
      </c>
      <c r="F376" s="238" t="s">
        <v>88</v>
      </c>
      <c r="G376" s="236"/>
      <c r="H376" s="239">
        <v>3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3"/>
      <c r="U376" s="244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259</v>
      </c>
      <c r="AU376" s="245" t="s">
        <v>84</v>
      </c>
      <c r="AV376" s="13" t="s">
        <v>84</v>
      </c>
      <c r="AW376" s="13" t="s">
        <v>35</v>
      </c>
      <c r="AX376" s="13" t="s">
        <v>73</v>
      </c>
      <c r="AY376" s="245" t="s">
        <v>246</v>
      </c>
    </row>
    <row r="377" s="14" customFormat="1">
      <c r="A377" s="14"/>
      <c r="B377" s="246"/>
      <c r="C377" s="247"/>
      <c r="D377" s="228" t="s">
        <v>259</v>
      </c>
      <c r="E377" s="248" t="s">
        <v>19</v>
      </c>
      <c r="F377" s="249" t="s">
        <v>262</v>
      </c>
      <c r="G377" s="247"/>
      <c r="H377" s="250">
        <v>3</v>
      </c>
      <c r="I377" s="251"/>
      <c r="J377" s="247"/>
      <c r="K377" s="247"/>
      <c r="L377" s="252"/>
      <c r="M377" s="253"/>
      <c r="N377" s="254"/>
      <c r="O377" s="254"/>
      <c r="P377" s="254"/>
      <c r="Q377" s="254"/>
      <c r="R377" s="254"/>
      <c r="S377" s="254"/>
      <c r="T377" s="254"/>
      <c r="U377" s="255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6" t="s">
        <v>259</v>
      </c>
      <c r="AU377" s="256" t="s">
        <v>84</v>
      </c>
      <c r="AV377" s="14" t="s">
        <v>91</v>
      </c>
      <c r="AW377" s="14" t="s">
        <v>35</v>
      </c>
      <c r="AX377" s="14" t="s">
        <v>77</v>
      </c>
      <c r="AY377" s="256" t="s">
        <v>246</v>
      </c>
    </row>
    <row r="378" s="2" customFormat="1" ht="24.15" customHeight="1">
      <c r="A378" s="40"/>
      <c r="B378" s="41"/>
      <c r="C378" s="215" t="s">
        <v>607</v>
      </c>
      <c r="D378" s="215" t="s">
        <v>250</v>
      </c>
      <c r="E378" s="216" t="s">
        <v>608</v>
      </c>
      <c r="F378" s="217" t="s">
        <v>609</v>
      </c>
      <c r="G378" s="218" t="s">
        <v>373</v>
      </c>
      <c r="H378" s="219">
        <v>3</v>
      </c>
      <c r="I378" s="220"/>
      <c r="J378" s="221">
        <f>ROUND(I378*H378,2)</f>
        <v>0</v>
      </c>
      <c r="K378" s="217" t="s">
        <v>253</v>
      </c>
      <c r="L378" s="46"/>
      <c r="M378" s="222" t="s">
        <v>19</v>
      </c>
      <c r="N378" s="223" t="s">
        <v>45</v>
      </c>
      <c r="O378" s="86"/>
      <c r="P378" s="224">
        <f>O378*H378</f>
        <v>0</v>
      </c>
      <c r="Q378" s="224">
        <v>0</v>
      </c>
      <c r="R378" s="224">
        <f>Q378*H378</f>
        <v>0</v>
      </c>
      <c r="S378" s="224">
        <v>0</v>
      </c>
      <c r="T378" s="224">
        <f>S378*H378</f>
        <v>0</v>
      </c>
      <c r="U378" s="225" t="s">
        <v>19</v>
      </c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26" t="s">
        <v>370</v>
      </c>
      <c r="AT378" s="226" t="s">
        <v>250</v>
      </c>
      <c r="AU378" s="226" t="s">
        <v>84</v>
      </c>
      <c r="AY378" s="19" t="s">
        <v>246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19" t="s">
        <v>84</v>
      </c>
      <c r="BK378" s="227">
        <f>ROUND(I378*H378,2)</f>
        <v>0</v>
      </c>
      <c r="BL378" s="19" t="s">
        <v>370</v>
      </c>
      <c r="BM378" s="226" t="s">
        <v>610</v>
      </c>
    </row>
    <row r="379" s="2" customFormat="1">
      <c r="A379" s="40"/>
      <c r="B379" s="41"/>
      <c r="C379" s="42"/>
      <c r="D379" s="228" t="s">
        <v>255</v>
      </c>
      <c r="E379" s="42"/>
      <c r="F379" s="229" t="s">
        <v>611</v>
      </c>
      <c r="G379" s="42"/>
      <c r="H379" s="42"/>
      <c r="I379" s="230"/>
      <c r="J379" s="42"/>
      <c r="K379" s="42"/>
      <c r="L379" s="46"/>
      <c r="M379" s="231"/>
      <c r="N379" s="232"/>
      <c r="O379" s="86"/>
      <c r="P379" s="86"/>
      <c r="Q379" s="86"/>
      <c r="R379" s="86"/>
      <c r="S379" s="86"/>
      <c r="T379" s="86"/>
      <c r="U379" s="87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255</v>
      </c>
      <c r="AU379" s="19" t="s">
        <v>84</v>
      </c>
    </row>
    <row r="380" s="2" customFormat="1">
      <c r="A380" s="40"/>
      <c r="B380" s="41"/>
      <c r="C380" s="42"/>
      <c r="D380" s="233" t="s">
        <v>257</v>
      </c>
      <c r="E380" s="42"/>
      <c r="F380" s="234" t="s">
        <v>612</v>
      </c>
      <c r="G380" s="42"/>
      <c r="H380" s="42"/>
      <c r="I380" s="230"/>
      <c r="J380" s="42"/>
      <c r="K380" s="42"/>
      <c r="L380" s="46"/>
      <c r="M380" s="231"/>
      <c r="N380" s="232"/>
      <c r="O380" s="86"/>
      <c r="P380" s="86"/>
      <c r="Q380" s="86"/>
      <c r="R380" s="86"/>
      <c r="S380" s="86"/>
      <c r="T380" s="86"/>
      <c r="U380" s="87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257</v>
      </c>
      <c r="AU380" s="19" t="s">
        <v>84</v>
      </c>
    </row>
    <row r="381" s="13" customFormat="1">
      <c r="A381" s="13"/>
      <c r="B381" s="235"/>
      <c r="C381" s="236"/>
      <c r="D381" s="228" t="s">
        <v>259</v>
      </c>
      <c r="E381" s="237" t="s">
        <v>19</v>
      </c>
      <c r="F381" s="238" t="s">
        <v>88</v>
      </c>
      <c r="G381" s="236"/>
      <c r="H381" s="239">
        <v>3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3"/>
      <c r="U381" s="244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5" t="s">
        <v>259</v>
      </c>
      <c r="AU381" s="245" t="s">
        <v>84</v>
      </c>
      <c r="AV381" s="13" t="s">
        <v>84</v>
      </c>
      <c r="AW381" s="13" t="s">
        <v>35</v>
      </c>
      <c r="AX381" s="13" t="s">
        <v>77</v>
      </c>
      <c r="AY381" s="245" t="s">
        <v>246</v>
      </c>
    </row>
    <row r="382" s="2" customFormat="1" ht="24.15" customHeight="1">
      <c r="A382" s="40"/>
      <c r="B382" s="41"/>
      <c r="C382" s="267" t="s">
        <v>613</v>
      </c>
      <c r="D382" s="267" t="s">
        <v>508</v>
      </c>
      <c r="E382" s="268" t="s">
        <v>614</v>
      </c>
      <c r="F382" s="269" t="s">
        <v>615</v>
      </c>
      <c r="G382" s="270" t="s">
        <v>373</v>
      </c>
      <c r="H382" s="271">
        <v>1</v>
      </c>
      <c r="I382" s="272"/>
      <c r="J382" s="273">
        <f>ROUND(I382*H382,2)</f>
        <v>0</v>
      </c>
      <c r="K382" s="269" t="s">
        <v>253</v>
      </c>
      <c r="L382" s="274"/>
      <c r="M382" s="275" t="s">
        <v>19</v>
      </c>
      <c r="N382" s="276" t="s">
        <v>45</v>
      </c>
      <c r="O382" s="86"/>
      <c r="P382" s="224">
        <f>O382*H382</f>
        <v>0</v>
      </c>
      <c r="Q382" s="224">
        <v>0.00108</v>
      </c>
      <c r="R382" s="224">
        <f>Q382*H382</f>
        <v>0.00108</v>
      </c>
      <c r="S382" s="224">
        <v>0</v>
      </c>
      <c r="T382" s="224">
        <f>S382*H382</f>
        <v>0</v>
      </c>
      <c r="U382" s="225" t="s">
        <v>19</v>
      </c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26" t="s">
        <v>490</v>
      </c>
      <c r="AT382" s="226" t="s">
        <v>508</v>
      </c>
      <c r="AU382" s="226" t="s">
        <v>84</v>
      </c>
      <c r="AY382" s="19" t="s">
        <v>246</v>
      </c>
      <c r="BE382" s="227">
        <f>IF(N382="základní",J382,0)</f>
        <v>0</v>
      </c>
      <c r="BF382" s="227">
        <f>IF(N382="snížená",J382,0)</f>
        <v>0</v>
      </c>
      <c r="BG382" s="227">
        <f>IF(N382="zákl. přenesená",J382,0)</f>
        <v>0</v>
      </c>
      <c r="BH382" s="227">
        <f>IF(N382="sníž. přenesená",J382,0)</f>
        <v>0</v>
      </c>
      <c r="BI382" s="227">
        <f>IF(N382="nulová",J382,0)</f>
        <v>0</v>
      </c>
      <c r="BJ382" s="19" t="s">
        <v>84</v>
      </c>
      <c r="BK382" s="227">
        <f>ROUND(I382*H382,2)</f>
        <v>0</v>
      </c>
      <c r="BL382" s="19" t="s">
        <v>370</v>
      </c>
      <c r="BM382" s="226" t="s">
        <v>616</v>
      </c>
    </row>
    <row r="383" s="2" customFormat="1">
      <c r="A383" s="40"/>
      <c r="B383" s="41"/>
      <c r="C383" s="42"/>
      <c r="D383" s="228" t="s">
        <v>255</v>
      </c>
      <c r="E383" s="42"/>
      <c r="F383" s="229" t="s">
        <v>615</v>
      </c>
      <c r="G383" s="42"/>
      <c r="H383" s="42"/>
      <c r="I383" s="230"/>
      <c r="J383" s="42"/>
      <c r="K383" s="42"/>
      <c r="L383" s="46"/>
      <c r="M383" s="231"/>
      <c r="N383" s="232"/>
      <c r="O383" s="86"/>
      <c r="P383" s="86"/>
      <c r="Q383" s="86"/>
      <c r="R383" s="86"/>
      <c r="S383" s="86"/>
      <c r="T383" s="86"/>
      <c r="U383" s="87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255</v>
      </c>
      <c r="AU383" s="19" t="s">
        <v>84</v>
      </c>
    </row>
    <row r="384" s="2" customFormat="1" ht="24.15" customHeight="1">
      <c r="A384" s="40"/>
      <c r="B384" s="41"/>
      <c r="C384" s="267" t="s">
        <v>617</v>
      </c>
      <c r="D384" s="267" t="s">
        <v>508</v>
      </c>
      <c r="E384" s="268" t="s">
        <v>618</v>
      </c>
      <c r="F384" s="269" t="s">
        <v>619</v>
      </c>
      <c r="G384" s="270" t="s">
        <v>373</v>
      </c>
      <c r="H384" s="271">
        <v>1</v>
      </c>
      <c r="I384" s="272"/>
      <c r="J384" s="273">
        <f>ROUND(I384*H384,2)</f>
        <v>0</v>
      </c>
      <c r="K384" s="269" t="s">
        <v>253</v>
      </c>
      <c r="L384" s="274"/>
      <c r="M384" s="275" t="s">
        <v>19</v>
      </c>
      <c r="N384" s="276" t="s">
        <v>45</v>
      </c>
      <c r="O384" s="86"/>
      <c r="P384" s="224">
        <f>O384*H384</f>
        <v>0</v>
      </c>
      <c r="Q384" s="224">
        <v>0.00123</v>
      </c>
      <c r="R384" s="224">
        <f>Q384*H384</f>
        <v>0.00123</v>
      </c>
      <c r="S384" s="224">
        <v>0</v>
      </c>
      <c r="T384" s="224">
        <f>S384*H384</f>
        <v>0</v>
      </c>
      <c r="U384" s="225" t="s">
        <v>19</v>
      </c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26" t="s">
        <v>490</v>
      </c>
      <c r="AT384" s="226" t="s">
        <v>508</v>
      </c>
      <c r="AU384" s="226" t="s">
        <v>84</v>
      </c>
      <c r="AY384" s="19" t="s">
        <v>246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19" t="s">
        <v>84</v>
      </c>
      <c r="BK384" s="227">
        <f>ROUND(I384*H384,2)</f>
        <v>0</v>
      </c>
      <c r="BL384" s="19" t="s">
        <v>370</v>
      </c>
      <c r="BM384" s="226" t="s">
        <v>620</v>
      </c>
    </row>
    <row r="385" s="2" customFormat="1">
      <c r="A385" s="40"/>
      <c r="B385" s="41"/>
      <c r="C385" s="42"/>
      <c r="D385" s="228" t="s">
        <v>255</v>
      </c>
      <c r="E385" s="42"/>
      <c r="F385" s="229" t="s">
        <v>619</v>
      </c>
      <c r="G385" s="42"/>
      <c r="H385" s="42"/>
      <c r="I385" s="230"/>
      <c r="J385" s="42"/>
      <c r="K385" s="42"/>
      <c r="L385" s="46"/>
      <c r="M385" s="231"/>
      <c r="N385" s="232"/>
      <c r="O385" s="86"/>
      <c r="P385" s="86"/>
      <c r="Q385" s="86"/>
      <c r="R385" s="86"/>
      <c r="S385" s="86"/>
      <c r="T385" s="86"/>
      <c r="U385" s="87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255</v>
      </c>
      <c r="AU385" s="19" t="s">
        <v>84</v>
      </c>
    </row>
    <row r="386" s="2" customFormat="1" ht="24.15" customHeight="1">
      <c r="A386" s="40"/>
      <c r="B386" s="41"/>
      <c r="C386" s="267" t="s">
        <v>621</v>
      </c>
      <c r="D386" s="267" t="s">
        <v>508</v>
      </c>
      <c r="E386" s="268" t="s">
        <v>622</v>
      </c>
      <c r="F386" s="269" t="s">
        <v>623</v>
      </c>
      <c r="G386" s="270" t="s">
        <v>373</v>
      </c>
      <c r="H386" s="271">
        <v>1</v>
      </c>
      <c r="I386" s="272"/>
      <c r="J386" s="273">
        <f>ROUND(I386*H386,2)</f>
        <v>0</v>
      </c>
      <c r="K386" s="269" t="s">
        <v>253</v>
      </c>
      <c r="L386" s="274"/>
      <c r="M386" s="275" t="s">
        <v>19</v>
      </c>
      <c r="N386" s="276" t="s">
        <v>45</v>
      </c>
      <c r="O386" s="86"/>
      <c r="P386" s="224">
        <f>O386*H386</f>
        <v>0</v>
      </c>
      <c r="Q386" s="224">
        <v>0.00139</v>
      </c>
      <c r="R386" s="224">
        <f>Q386*H386</f>
        <v>0.00139</v>
      </c>
      <c r="S386" s="224">
        <v>0</v>
      </c>
      <c r="T386" s="224">
        <f>S386*H386</f>
        <v>0</v>
      </c>
      <c r="U386" s="225" t="s">
        <v>19</v>
      </c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26" t="s">
        <v>490</v>
      </c>
      <c r="AT386" s="226" t="s">
        <v>508</v>
      </c>
      <c r="AU386" s="226" t="s">
        <v>84</v>
      </c>
      <c r="AY386" s="19" t="s">
        <v>246</v>
      </c>
      <c r="BE386" s="227">
        <f>IF(N386="základní",J386,0)</f>
        <v>0</v>
      </c>
      <c r="BF386" s="227">
        <f>IF(N386="snížená",J386,0)</f>
        <v>0</v>
      </c>
      <c r="BG386" s="227">
        <f>IF(N386="zákl. přenesená",J386,0)</f>
        <v>0</v>
      </c>
      <c r="BH386" s="227">
        <f>IF(N386="sníž. přenesená",J386,0)</f>
        <v>0</v>
      </c>
      <c r="BI386" s="227">
        <f>IF(N386="nulová",J386,0)</f>
        <v>0</v>
      </c>
      <c r="BJ386" s="19" t="s">
        <v>84</v>
      </c>
      <c r="BK386" s="227">
        <f>ROUND(I386*H386,2)</f>
        <v>0</v>
      </c>
      <c r="BL386" s="19" t="s">
        <v>370</v>
      </c>
      <c r="BM386" s="226" t="s">
        <v>624</v>
      </c>
    </row>
    <row r="387" s="2" customFormat="1">
      <c r="A387" s="40"/>
      <c r="B387" s="41"/>
      <c r="C387" s="42"/>
      <c r="D387" s="228" t="s">
        <v>255</v>
      </c>
      <c r="E387" s="42"/>
      <c r="F387" s="229" t="s">
        <v>623</v>
      </c>
      <c r="G387" s="42"/>
      <c r="H387" s="42"/>
      <c r="I387" s="230"/>
      <c r="J387" s="42"/>
      <c r="K387" s="42"/>
      <c r="L387" s="46"/>
      <c r="M387" s="231"/>
      <c r="N387" s="232"/>
      <c r="O387" s="86"/>
      <c r="P387" s="86"/>
      <c r="Q387" s="86"/>
      <c r="R387" s="86"/>
      <c r="S387" s="86"/>
      <c r="T387" s="86"/>
      <c r="U387" s="87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255</v>
      </c>
      <c r="AU387" s="19" t="s">
        <v>84</v>
      </c>
    </row>
    <row r="388" s="13" customFormat="1">
      <c r="A388" s="13"/>
      <c r="B388" s="235"/>
      <c r="C388" s="236"/>
      <c r="D388" s="228" t="s">
        <v>259</v>
      </c>
      <c r="E388" s="237" t="s">
        <v>19</v>
      </c>
      <c r="F388" s="238" t="s">
        <v>77</v>
      </c>
      <c r="G388" s="236"/>
      <c r="H388" s="239">
        <v>1</v>
      </c>
      <c r="I388" s="240"/>
      <c r="J388" s="236"/>
      <c r="K388" s="236"/>
      <c r="L388" s="241"/>
      <c r="M388" s="242"/>
      <c r="N388" s="243"/>
      <c r="O388" s="243"/>
      <c r="P388" s="243"/>
      <c r="Q388" s="243"/>
      <c r="R388" s="243"/>
      <c r="S388" s="243"/>
      <c r="T388" s="243"/>
      <c r="U388" s="244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5" t="s">
        <v>259</v>
      </c>
      <c r="AU388" s="245" t="s">
        <v>84</v>
      </c>
      <c r="AV388" s="13" t="s">
        <v>84</v>
      </c>
      <c r="AW388" s="13" t="s">
        <v>35</v>
      </c>
      <c r="AX388" s="13" t="s">
        <v>77</v>
      </c>
      <c r="AY388" s="245" t="s">
        <v>246</v>
      </c>
    </row>
    <row r="389" s="2" customFormat="1" ht="24.15" customHeight="1">
      <c r="A389" s="40"/>
      <c r="B389" s="41"/>
      <c r="C389" s="215" t="s">
        <v>625</v>
      </c>
      <c r="D389" s="215" t="s">
        <v>250</v>
      </c>
      <c r="E389" s="216" t="s">
        <v>626</v>
      </c>
      <c r="F389" s="217" t="s">
        <v>627</v>
      </c>
      <c r="G389" s="218" t="s">
        <v>373</v>
      </c>
      <c r="H389" s="219">
        <v>2</v>
      </c>
      <c r="I389" s="220"/>
      <c r="J389" s="221">
        <f>ROUND(I389*H389,2)</f>
        <v>0</v>
      </c>
      <c r="K389" s="217" t="s">
        <v>253</v>
      </c>
      <c r="L389" s="46"/>
      <c r="M389" s="222" t="s">
        <v>19</v>
      </c>
      <c r="N389" s="223" t="s">
        <v>45</v>
      </c>
      <c r="O389" s="86"/>
      <c r="P389" s="224">
        <f>O389*H389</f>
        <v>0</v>
      </c>
      <c r="Q389" s="224">
        <v>0</v>
      </c>
      <c r="R389" s="224">
        <f>Q389*H389</f>
        <v>0</v>
      </c>
      <c r="S389" s="224">
        <v>0</v>
      </c>
      <c r="T389" s="224">
        <f>S389*H389</f>
        <v>0</v>
      </c>
      <c r="U389" s="225" t="s">
        <v>19</v>
      </c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6" t="s">
        <v>370</v>
      </c>
      <c r="AT389" s="226" t="s">
        <v>250</v>
      </c>
      <c r="AU389" s="226" t="s">
        <v>84</v>
      </c>
      <c r="AY389" s="19" t="s">
        <v>246</v>
      </c>
      <c r="BE389" s="227">
        <f>IF(N389="základní",J389,0)</f>
        <v>0</v>
      </c>
      <c r="BF389" s="227">
        <f>IF(N389="snížená",J389,0)</f>
        <v>0</v>
      </c>
      <c r="BG389" s="227">
        <f>IF(N389="zákl. přenesená",J389,0)</f>
        <v>0</v>
      </c>
      <c r="BH389" s="227">
        <f>IF(N389="sníž. přenesená",J389,0)</f>
        <v>0</v>
      </c>
      <c r="BI389" s="227">
        <f>IF(N389="nulová",J389,0)</f>
        <v>0</v>
      </c>
      <c r="BJ389" s="19" t="s">
        <v>84</v>
      </c>
      <c r="BK389" s="227">
        <f>ROUND(I389*H389,2)</f>
        <v>0</v>
      </c>
      <c r="BL389" s="19" t="s">
        <v>370</v>
      </c>
      <c r="BM389" s="226" t="s">
        <v>628</v>
      </c>
    </row>
    <row r="390" s="2" customFormat="1">
      <c r="A390" s="40"/>
      <c r="B390" s="41"/>
      <c r="C390" s="42"/>
      <c r="D390" s="228" t="s">
        <v>255</v>
      </c>
      <c r="E390" s="42"/>
      <c r="F390" s="229" t="s">
        <v>629</v>
      </c>
      <c r="G390" s="42"/>
      <c r="H390" s="42"/>
      <c r="I390" s="230"/>
      <c r="J390" s="42"/>
      <c r="K390" s="42"/>
      <c r="L390" s="46"/>
      <c r="M390" s="231"/>
      <c r="N390" s="232"/>
      <c r="O390" s="86"/>
      <c r="P390" s="86"/>
      <c r="Q390" s="86"/>
      <c r="R390" s="86"/>
      <c r="S390" s="86"/>
      <c r="T390" s="86"/>
      <c r="U390" s="87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255</v>
      </c>
      <c r="AU390" s="19" t="s">
        <v>84</v>
      </c>
    </row>
    <row r="391" s="2" customFormat="1">
      <c r="A391" s="40"/>
      <c r="B391" s="41"/>
      <c r="C391" s="42"/>
      <c r="D391" s="233" t="s">
        <v>257</v>
      </c>
      <c r="E391" s="42"/>
      <c r="F391" s="234" t="s">
        <v>630</v>
      </c>
      <c r="G391" s="42"/>
      <c r="H391" s="42"/>
      <c r="I391" s="230"/>
      <c r="J391" s="42"/>
      <c r="K391" s="42"/>
      <c r="L391" s="46"/>
      <c r="M391" s="231"/>
      <c r="N391" s="232"/>
      <c r="O391" s="86"/>
      <c r="P391" s="86"/>
      <c r="Q391" s="86"/>
      <c r="R391" s="86"/>
      <c r="S391" s="86"/>
      <c r="T391" s="86"/>
      <c r="U391" s="87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257</v>
      </c>
      <c r="AU391" s="19" t="s">
        <v>84</v>
      </c>
    </row>
    <row r="392" s="13" customFormat="1">
      <c r="A392" s="13"/>
      <c r="B392" s="235"/>
      <c r="C392" s="236"/>
      <c r="D392" s="228" t="s">
        <v>259</v>
      </c>
      <c r="E392" s="237" t="s">
        <v>19</v>
      </c>
      <c r="F392" s="238" t="s">
        <v>84</v>
      </c>
      <c r="G392" s="236"/>
      <c r="H392" s="239">
        <v>2</v>
      </c>
      <c r="I392" s="240"/>
      <c r="J392" s="236"/>
      <c r="K392" s="236"/>
      <c r="L392" s="241"/>
      <c r="M392" s="242"/>
      <c r="N392" s="243"/>
      <c r="O392" s="243"/>
      <c r="P392" s="243"/>
      <c r="Q392" s="243"/>
      <c r="R392" s="243"/>
      <c r="S392" s="243"/>
      <c r="T392" s="243"/>
      <c r="U392" s="244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5" t="s">
        <v>259</v>
      </c>
      <c r="AU392" s="245" t="s">
        <v>84</v>
      </c>
      <c r="AV392" s="13" t="s">
        <v>84</v>
      </c>
      <c r="AW392" s="13" t="s">
        <v>35</v>
      </c>
      <c r="AX392" s="13" t="s">
        <v>77</v>
      </c>
      <c r="AY392" s="245" t="s">
        <v>246</v>
      </c>
    </row>
    <row r="393" s="2" customFormat="1" ht="24.15" customHeight="1">
      <c r="A393" s="40"/>
      <c r="B393" s="41"/>
      <c r="C393" s="267" t="s">
        <v>631</v>
      </c>
      <c r="D393" s="267" t="s">
        <v>508</v>
      </c>
      <c r="E393" s="268" t="s">
        <v>632</v>
      </c>
      <c r="F393" s="269" t="s">
        <v>633</v>
      </c>
      <c r="G393" s="270" t="s">
        <v>373</v>
      </c>
      <c r="H393" s="271">
        <v>2</v>
      </c>
      <c r="I393" s="272"/>
      <c r="J393" s="273">
        <f>ROUND(I393*H393,2)</f>
        <v>0</v>
      </c>
      <c r="K393" s="269" t="s">
        <v>19</v>
      </c>
      <c r="L393" s="274"/>
      <c r="M393" s="275" t="s">
        <v>19</v>
      </c>
      <c r="N393" s="276" t="s">
        <v>45</v>
      </c>
      <c r="O393" s="86"/>
      <c r="P393" s="224">
        <f>O393*H393</f>
        <v>0</v>
      </c>
      <c r="Q393" s="224">
        <v>0.0022200000000000002</v>
      </c>
      <c r="R393" s="224">
        <f>Q393*H393</f>
        <v>0.0044400000000000004</v>
      </c>
      <c r="S393" s="224">
        <v>0</v>
      </c>
      <c r="T393" s="224">
        <f>S393*H393</f>
        <v>0</v>
      </c>
      <c r="U393" s="225" t="s">
        <v>19</v>
      </c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26" t="s">
        <v>490</v>
      </c>
      <c r="AT393" s="226" t="s">
        <v>508</v>
      </c>
      <c r="AU393" s="226" t="s">
        <v>84</v>
      </c>
      <c r="AY393" s="19" t="s">
        <v>246</v>
      </c>
      <c r="BE393" s="227">
        <f>IF(N393="základní",J393,0)</f>
        <v>0</v>
      </c>
      <c r="BF393" s="227">
        <f>IF(N393="snížená",J393,0)</f>
        <v>0</v>
      </c>
      <c r="BG393" s="227">
        <f>IF(N393="zákl. přenesená",J393,0)</f>
        <v>0</v>
      </c>
      <c r="BH393" s="227">
        <f>IF(N393="sníž. přenesená",J393,0)</f>
        <v>0</v>
      </c>
      <c r="BI393" s="227">
        <f>IF(N393="nulová",J393,0)</f>
        <v>0</v>
      </c>
      <c r="BJ393" s="19" t="s">
        <v>84</v>
      </c>
      <c r="BK393" s="227">
        <f>ROUND(I393*H393,2)</f>
        <v>0</v>
      </c>
      <c r="BL393" s="19" t="s">
        <v>370</v>
      </c>
      <c r="BM393" s="226" t="s">
        <v>634</v>
      </c>
    </row>
    <row r="394" s="2" customFormat="1">
      <c r="A394" s="40"/>
      <c r="B394" s="41"/>
      <c r="C394" s="42"/>
      <c r="D394" s="228" t="s">
        <v>255</v>
      </c>
      <c r="E394" s="42"/>
      <c r="F394" s="229" t="s">
        <v>635</v>
      </c>
      <c r="G394" s="42"/>
      <c r="H394" s="42"/>
      <c r="I394" s="230"/>
      <c r="J394" s="42"/>
      <c r="K394" s="42"/>
      <c r="L394" s="46"/>
      <c r="M394" s="231"/>
      <c r="N394" s="232"/>
      <c r="O394" s="86"/>
      <c r="P394" s="86"/>
      <c r="Q394" s="86"/>
      <c r="R394" s="86"/>
      <c r="S394" s="86"/>
      <c r="T394" s="86"/>
      <c r="U394" s="87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255</v>
      </c>
      <c r="AU394" s="19" t="s">
        <v>84</v>
      </c>
    </row>
    <row r="395" s="2" customFormat="1" ht="24.15" customHeight="1">
      <c r="A395" s="40"/>
      <c r="B395" s="41"/>
      <c r="C395" s="215" t="s">
        <v>636</v>
      </c>
      <c r="D395" s="215" t="s">
        <v>250</v>
      </c>
      <c r="E395" s="216" t="s">
        <v>637</v>
      </c>
      <c r="F395" s="217" t="s">
        <v>638</v>
      </c>
      <c r="G395" s="218" t="s">
        <v>373</v>
      </c>
      <c r="H395" s="219">
        <v>1</v>
      </c>
      <c r="I395" s="220"/>
      <c r="J395" s="221">
        <f>ROUND(I395*H395,2)</f>
        <v>0</v>
      </c>
      <c r="K395" s="217" t="s">
        <v>253</v>
      </c>
      <c r="L395" s="46"/>
      <c r="M395" s="222" t="s">
        <v>19</v>
      </c>
      <c r="N395" s="223" t="s">
        <v>45</v>
      </c>
      <c r="O395" s="86"/>
      <c r="P395" s="224">
        <f>O395*H395</f>
        <v>0</v>
      </c>
      <c r="Q395" s="224">
        <v>0</v>
      </c>
      <c r="R395" s="224">
        <f>Q395*H395</f>
        <v>0</v>
      </c>
      <c r="S395" s="224">
        <v>0</v>
      </c>
      <c r="T395" s="224">
        <f>S395*H395</f>
        <v>0</v>
      </c>
      <c r="U395" s="225" t="s">
        <v>19</v>
      </c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26" t="s">
        <v>370</v>
      </c>
      <c r="AT395" s="226" t="s">
        <v>250</v>
      </c>
      <c r="AU395" s="226" t="s">
        <v>84</v>
      </c>
      <c r="AY395" s="19" t="s">
        <v>246</v>
      </c>
      <c r="BE395" s="227">
        <f>IF(N395="základní",J395,0)</f>
        <v>0</v>
      </c>
      <c r="BF395" s="227">
        <f>IF(N395="snížená",J395,0)</f>
        <v>0</v>
      </c>
      <c r="BG395" s="227">
        <f>IF(N395="zákl. přenesená",J395,0)</f>
        <v>0</v>
      </c>
      <c r="BH395" s="227">
        <f>IF(N395="sníž. přenesená",J395,0)</f>
        <v>0</v>
      </c>
      <c r="BI395" s="227">
        <f>IF(N395="nulová",J395,0)</f>
        <v>0</v>
      </c>
      <c r="BJ395" s="19" t="s">
        <v>84</v>
      </c>
      <c r="BK395" s="227">
        <f>ROUND(I395*H395,2)</f>
        <v>0</v>
      </c>
      <c r="BL395" s="19" t="s">
        <v>370</v>
      </c>
      <c r="BM395" s="226" t="s">
        <v>639</v>
      </c>
    </row>
    <row r="396" s="2" customFormat="1">
      <c r="A396" s="40"/>
      <c r="B396" s="41"/>
      <c r="C396" s="42"/>
      <c r="D396" s="228" t="s">
        <v>255</v>
      </c>
      <c r="E396" s="42"/>
      <c r="F396" s="229" t="s">
        <v>640</v>
      </c>
      <c r="G396" s="42"/>
      <c r="H396" s="42"/>
      <c r="I396" s="230"/>
      <c r="J396" s="42"/>
      <c r="K396" s="42"/>
      <c r="L396" s="46"/>
      <c r="M396" s="231"/>
      <c r="N396" s="232"/>
      <c r="O396" s="86"/>
      <c r="P396" s="86"/>
      <c r="Q396" s="86"/>
      <c r="R396" s="86"/>
      <c r="S396" s="86"/>
      <c r="T396" s="86"/>
      <c r="U396" s="87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255</v>
      </c>
      <c r="AU396" s="19" t="s">
        <v>84</v>
      </c>
    </row>
    <row r="397" s="2" customFormat="1">
      <c r="A397" s="40"/>
      <c r="B397" s="41"/>
      <c r="C397" s="42"/>
      <c r="D397" s="233" t="s">
        <v>257</v>
      </c>
      <c r="E397" s="42"/>
      <c r="F397" s="234" t="s">
        <v>641</v>
      </c>
      <c r="G397" s="42"/>
      <c r="H397" s="42"/>
      <c r="I397" s="230"/>
      <c r="J397" s="42"/>
      <c r="K397" s="42"/>
      <c r="L397" s="46"/>
      <c r="M397" s="231"/>
      <c r="N397" s="232"/>
      <c r="O397" s="86"/>
      <c r="P397" s="86"/>
      <c r="Q397" s="86"/>
      <c r="R397" s="86"/>
      <c r="S397" s="86"/>
      <c r="T397" s="86"/>
      <c r="U397" s="87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257</v>
      </c>
      <c r="AU397" s="19" t="s">
        <v>84</v>
      </c>
    </row>
    <row r="398" s="2" customFormat="1" ht="24.15" customHeight="1">
      <c r="A398" s="40"/>
      <c r="B398" s="41"/>
      <c r="C398" s="215" t="s">
        <v>642</v>
      </c>
      <c r="D398" s="215" t="s">
        <v>250</v>
      </c>
      <c r="E398" s="216" t="s">
        <v>643</v>
      </c>
      <c r="F398" s="217" t="s">
        <v>644</v>
      </c>
      <c r="G398" s="218" t="s">
        <v>373</v>
      </c>
      <c r="H398" s="219">
        <v>0</v>
      </c>
      <c r="I398" s="220"/>
      <c r="J398" s="221">
        <f>ROUND(I398*H398,2)</f>
        <v>0</v>
      </c>
      <c r="K398" s="217" t="s">
        <v>253</v>
      </c>
      <c r="L398" s="46"/>
      <c r="M398" s="222" t="s">
        <v>19</v>
      </c>
      <c r="N398" s="223" t="s">
        <v>45</v>
      </c>
      <c r="O398" s="86"/>
      <c r="P398" s="224">
        <f>O398*H398</f>
        <v>0</v>
      </c>
      <c r="Q398" s="224">
        <v>0</v>
      </c>
      <c r="R398" s="224">
        <f>Q398*H398</f>
        <v>0</v>
      </c>
      <c r="S398" s="224">
        <v>0</v>
      </c>
      <c r="T398" s="224">
        <f>S398*H398</f>
        <v>0</v>
      </c>
      <c r="U398" s="225" t="s">
        <v>19</v>
      </c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26" t="s">
        <v>370</v>
      </c>
      <c r="AT398" s="226" t="s">
        <v>250</v>
      </c>
      <c r="AU398" s="226" t="s">
        <v>84</v>
      </c>
      <c r="AY398" s="19" t="s">
        <v>246</v>
      </c>
      <c r="BE398" s="227">
        <f>IF(N398="základní",J398,0)</f>
        <v>0</v>
      </c>
      <c r="BF398" s="227">
        <f>IF(N398="snížená",J398,0)</f>
        <v>0</v>
      </c>
      <c r="BG398" s="227">
        <f>IF(N398="zákl. přenesená",J398,0)</f>
        <v>0</v>
      </c>
      <c r="BH398" s="227">
        <f>IF(N398="sníž. přenesená",J398,0)</f>
        <v>0</v>
      </c>
      <c r="BI398" s="227">
        <f>IF(N398="nulová",J398,0)</f>
        <v>0</v>
      </c>
      <c r="BJ398" s="19" t="s">
        <v>84</v>
      </c>
      <c r="BK398" s="227">
        <f>ROUND(I398*H398,2)</f>
        <v>0</v>
      </c>
      <c r="BL398" s="19" t="s">
        <v>370</v>
      </c>
      <c r="BM398" s="226" t="s">
        <v>645</v>
      </c>
    </row>
    <row r="399" s="2" customFormat="1">
      <c r="A399" s="40"/>
      <c r="B399" s="41"/>
      <c r="C399" s="42"/>
      <c r="D399" s="228" t="s">
        <v>255</v>
      </c>
      <c r="E399" s="42"/>
      <c r="F399" s="229" t="s">
        <v>646</v>
      </c>
      <c r="G399" s="42"/>
      <c r="H399" s="42"/>
      <c r="I399" s="230"/>
      <c r="J399" s="42"/>
      <c r="K399" s="42"/>
      <c r="L399" s="46"/>
      <c r="M399" s="231"/>
      <c r="N399" s="232"/>
      <c r="O399" s="86"/>
      <c r="P399" s="86"/>
      <c r="Q399" s="86"/>
      <c r="R399" s="86"/>
      <c r="S399" s="86"/>
      <c r="T399" s="86"/>
      <c r="U399" s="87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255</v>
      </c>
      <c r="AU399" s="19" t="s">
        <v>84</v>
      </c>
    </row>
    <row r="400" s="2" customFormat="1">
      <c r="A400" s="40"/>
      <c r="B400" s="41"/>
      <c r="C400" s="42"/>
      <c r="D400" s="233" t="s">
        <v>257</v>
      </c>
      <c r="E400" s="42"/>
      <c r="F400" s="234" t="s">
        <v>647</v>
      </c>
      <c r="G400" s="42"/>
      <c r="H400" s="42"/>
      <c r="I400" s="230"/>
      <c r="J400" s="42"/>
      <c r="K400" s="42"/>
      <c r="L400" s="46"/>
      <c r="M400" s="231"/>
      <c r="N400" s="232"/>
      <c r="O400" s="86"/>
      <c r="P400" s="86"/>
      <c r="Q400" s="86"/>
      <c r="R400" s="86"/>
      <c r="S400" s="86"/>
      <c r="T400" s="86"/>
      <c r="U400" s="87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257</v>
      </c>
      <c r="AU400" s="19" t="s">
        <v>84</v>
      </c>
    </row>
    <row r="401" s="2" customFormat="1" ht="24.15" customHeight="1">
      <c r="A401" s="40"/>
      <c r="B401" s="41"/>
      <c r="C401" s="215" t="s">
        <v>271</v>
      </c>
      <c r="D401" s="215" t="s">
        <v>250</v>
      </c>
      <c r="E401" s="216" t="s">
        <v>648</v>
      </c>
      <c r="F401" s="217" t="s">
        <v>649</v>
      </c>
      <c r="G401" s="218" t="s">
        <v>373</v>
      </c>
      <c r="H401" s="219">
        <v>0</v>
      </c>
      <c r="I401" s="220"/>
      <c r="J401" s="221">
        <f>ROUND(I401*H401,2)</f>
        <v>0</v>
      </c>
      <c r="K401" s="217" t="s">
        <v>253</v>
      </c>
      <c r="L401" s="46"/>
      <c r="M401" s="222" t="s">
        <v>19</v>
      </c>
      <c r="N401" s="223" t="s">
        <v>45</v>
      </c>
      <c r="O401" s="86"/>
      <c r="P401" s="224">
        <f>O401*H401</f>
        <v>0</v>
      </c>
      <c r="Q401" s="224">
        <v>0</v>
      </c>
      <c r="R401" s="224">
        <f>Q401*H401</f>
        <v>0</v>
      </c>
      <c r="S401" s="224">
        <v>0</v>
      </c>
      <c r="T401" s="224">
        <f>S401*H401</f>
        <v>0</v>
      </c>
      <c r="U401" s="225" t="s">
        <v>19</v>
      </c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26" t="s">
        <v>370</v>
      </c>
      <c r="AT401" s="226" t="s">
        <v>250</v>
      </c>
      <c r="AU401" s="226" t="s">
        <v>84</v>
      </c>
      <c r="AY401" s="19" t="s">
        <v>246</v>
      </c>
      <c r="BE401" s="227">
        <f>IF(N401="základní",J401,0)</f>
        <v>0</v>
      </c>
      <c r="BF401" s="227">
        <f>IF(N401="snížená",J401,0)</f>
        <v>0</v>
      </c>
      <c r="BG401" s="227">
        <f>IF(N401="zákl. přenesená",J401,0)</f>
        <v>0</v>
      </c>
      <c r="BH401" s="227">
        <f>IF(N401="sníž. přenesená",J401,0)</f>
        <v>0</v>
      </c>
      <c r="BI401" s="227">
        <f>IF(N401="nulová",J401,0)</f>
        <v>0</v>
      </c>
      <c r="BJ401" s="19" t="s">
        <v>84</v>
      </c>
      <c r="BK401" s="227">
        <f>ROUND(I401*H401,2)</f>
        <v>0</v>
      </c>
      <c r="BL401" s="19" t="s">
        <v>370</v>
      </c>
      <c r="BM401" s="226" t="s">
        <v>650</v>
      </c>
    </row>
    <row r="402" s="2" customFormat="1">
      <c r="A402" s="40"/>
      <c r="B402" s="41"/>
      <c r="C402" s="42"/>
      <c r="D402" s="228" t="s">
        <v>255</v>
      </c>
      <c r="E402" s="42"/>
      <c r="F402" s="229" t="s">
        <v>651</v>
      </c>
      <c r="G402" s="42"/>
      <c r="H402" s="42"/>
      <c r="I402" s="230"/>
      <c r="J402" s="42"/>
      <c r="K402" s="42"/>
      <c r="L402" s="46"/>
      <c r="M402" s="231"/>
      <c r="N402" s="232"/>
      <c r="O402" s="86"/>
      <c r="P402" s="86"/>
      <c r="Q402" s="86"/>
      <c r="R402" s="86"/>
      <c r="S402" s="86"/>
      <c r="T402" s="86"/>
      <c r="U402" s="87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255</v>
      </c>
      <c r="AU402" s="19" t="s">
        <v>84</v>
      </c>
    </row>
    <row r="403" s="2" customFormat="1">
      <c r="A403" s="40"/>
      <c r="B403" s="41"/>
      <c r="C403" s="42"/>
      <c r="D403" s="233" t="s">
        <v>257</v>
      </c>
      <c r="E403" s="42"/>
      <c r="F403" s="234" t="s">
        <v>652</v>
      </c>
      <c r="G403" s="42"/>
      <c r="H403" s="42"/>
      <c r="I403" s="230"/>
      <c r="J403" s="42"/>
      <c r="K403" s="42"/>
      <c r="L403" s="46"/>
      <c r="M403" s="231"/>
      <c r="N403" s="232"/>
      <c r="O403" s="86"/>
      <c r="P403" s="86"/>
      <c r="Q403" s="86"/>
      <c r="R403" s="86"/>
      <c r="S403" s="86"/>
      <c r="T403" s="86"/>
      <c r="U403" s="87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257</v>
      </c>
      <c r="AU403" s="19" t="s">
        <v>84</v>
      </c>
    </row>
    <row r="404" s="2" customFormat="1" ht="24.15" customHeight="1">
      <c r="A404" s="40"/>
      <c r="B404" s="41"/>
      <c r="C404" s="215" t="s">
        <v>653</v>
      </c>
      <c r="D404" s="215" t="s">
        <v>250</v>
      </c>
      <c r="E404" s="216" t="s">
        <v>654</v>
      </c>
      <c r="F404" s="217" t="s">
        <v>655</v>
      </c>
      <c r="G404" s="218" t="s">
        <v>373</v>
      </c>
      <c r="H404" s="219">
        <v>0</v>
      </c>
      <c r="I404" s="220"/>
      <c r="J404" s="221">
        <f>ROUND(I404*H404,2)</f>
        <v>0</v>
      </c>
      <c r="K404" s="217" t="s">
        <v>253</v>
      </c>
      <c r="L404" s="46"/>
      <c r="M404" s="222" t="s">
        <v>19</v>
      </c>
      <c r="N404" s="223" t="s">
        <v>45</v>
      </c>
      <c r="O404" s="86"/>
      <c r="P404" s="224">
        <f>O404*H404</f>
        <v>0</v>
      </c>
      <c r="Q404" s="224">
        <v>0</v>
      </c>
      <c r="R404" s="224">
        <f>Q404*H404</f>
        <v>0</v>
      </c>
      <c r="S404" s="224">
        <v>0</v>
      </c>
      <c r="T404" s="224">
        <f>S404*H404</f>
        <v>0</v>
      </c>
      <c r="U404" s="225" t="s">
        <v>19</v>
      </c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26" t="s">
        <v>370</v>
      </c>
      <c r="AT404" s="226" t="s">
        <v>250</v>
      </c>
      <c r="AU404" s="226" t="s">
        <v>84</v>
      </c>
      <c r="AY404" s="19" t="s">
        <v>246</v>
      </c>
      <c r="BE404" s="227">
        <f>IF(N404="základní",J404,0)</f>
        <v>0</v>
      </c>
      <c r="BF404" s="227">
        <f>IF(N404="snížená",J404,0)</f>
        <v>0</v>
      </c>
      <c r="BG404" s="227">
        <f>IF(N404="zákl. přenesená",J404,0)</f>
        <v>0</v>
      </c>
      <c r="BH404" s="227">
        <f>IF(N404="sníž. přenesená",J404,0)</f>
        <v>0</v>
      </c>
      <c r="BI404" s="227">
        <f>IF(N404="nulová",J404,0)</f>
        <v>0</v>
      </c>
      <c r="BJ404" s="19" t="s">
        <v>84</v>
      </c>
      <c r="BK404" s="227">
        <f>ROUND(I404*H404,2)</f>
        <v>0</v>
      </c>
      <c r="BL404" s="19" t="s">
        <v>370</v>
      </c>
      <c r="BM404" s="226" t="s">
        <v>656</v>
      </c>
    </row>
    <row r="405" s="2" customFormat="1">
      <c r="A405" s="40"/>
      <c r="B405" s="41"/>
      <c r="C405" s="42"/>
      <c r="D405" s="228" t="s">
        <v>255</v>
      </c>
      <c r="E405" s="42"/>
      <c r="F405" s="229" t="s">
        <v>657</v>
      </c>
      <c r="G405" s="42"/>
      <c r="H405" s="42"/>
      <c r="I405" s="230"/>
      <c r="J405" s="42"/>
      <c r="K405" s="42"/>
      <c r="L405" s="46"/>
      <c r="M405" s="231"/>
      <c r="N405" s="232"/>
      <c r="O405" s="86"/>
      <c r="P405" s="86"/>
      <c r="Q405" s="86"/>
      <c r="R405" s="86"/>
      <c r="S405" s="86"/>
      <c r="T405" s="86"/>
      <c r="U405" s="87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255</v>
      </c>
      <c r="AU405" s="19" t="s">
        <v>84</v>
      </c>
    </row>
    <row r="406" s="2" customFormat="1">
      <c r="A406" s="40"/>
      <c r="B406" s="41"/>
      <c r="C406" s="42"/>
      <c r="D406" s="233" t="s">
        <v>257</v>
      </c>
      <c r="E406" s="42"/>
      <c r="F406" s="234" t="s">
        <v>658</v>
      </c>
      <c r="G406" s="42"/>
      <c r="H406" s="42"/>
      <c r="I406" s="230"/>
      <c r="J406" s="42"/>
      <c r="K406" s="42"/>
      <c r="L406" s="46"/>
      <c r="M406" s="231"/>
      <c r="N406" s="232"/>
      <c r="O406" s="86"/>
      <c r="P406" s="86"/>
      <c r="Q406" s="86"/>
      <c r="R406" s="86"/>
      <c r="S406" s="86"/>
      <c r="T406" s="86"/>
      <c r="U406" s="87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257</v>
      </c>
      <c r="AU406" s="19" t="s">
        <v>84</v>
      </c>
    </row>
    <row r="407" s="2" customFormat="1" ht="24.15" customHeight="1">
      <c r="A407" s="40"/>
      <c r="B407" s="41"/>
      <c r="C407" s="215" t="s">
        <v>659</v>
      </c>
      <c r="D407" s="215" t="s">
        <v>250</v>
      </c>
      <c r="E407" s="216" t="s">
        <v>660</v>
      </c>
      <c r="F407" s="217" t="s">
        <v>661</v>
      </c>
      <c r="G407" s="218" t="s">
        <v>373</v>
      </c>
      <c r="H407" s="219">
        <v>0</v>
      </c>
      <c r="I407" s="220"/>
      <c r="J407" s="221">
        <f>ROUND(I407*H407,2)</f>
        <v>0</v>
      </c>
      <c r="K407" s="217" t="s">
        <v>253</v>
      </c>
      <c r="L407" s="46"/>
      <c r="M407" s="222" t="s">
        <v>19</v>
      </c>
      <c r="N407" s="223" t="s">
        <v>45</v>
      </c>
      <c r="O407" s="86"/>
      <c r="P407" s="224">
        <f>O407*H407</f>
        <v>0</v>
      </c>
      <c r="Q407" s="224">
        <v>0</v>
      </c>
      <c r="R407" s="224">
        <f>Q407*H407</f>
        <v>0</v>
      </c>
      <c r="S407" s="224">
        <v>0</v>
      </c>
      <c r="T407" s="224">
        <f>S407*H407</f>
        <v>0</v>
      </c>
      <c r="U407" s="225" t="s">
        <v>19</v>
      </c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26" t="s">
        <v>370</v>
      </c>
      <c r="AT407" s="226" t="s">
        <v>250</v>
      </c>
      <c r="AU407" s="226" t="s">
        <v>84</v>
      </c>
      <c r="AY407" s="19" t="s">
        <v>246</v>
      </c>
      <c r="BE407" s="227">
        <f>IF(N407="základní",J407,0)</f>
        <v>0</v>
      </c>
      <c r="BF407" s="227">
        <f>IF(N407="snížená",J407,0)</f>
        <v>0</v>
      </c>
      <c r="BG407" s="227">
        <f>IF(N407="zákl. přenesená",J407,0)</f>
        <v>0</v>
      </c>
      <c r="BH407" s="227">
        <f>IF(N407="sníž. přenesená",J407,0)</f>
        <v>0</v>
      </c>
      <c r="BI407" s="227">
        <f>IF(N407="nulová",J407,0)</f>
        <v>0</v>
      </c>
      <c r="BJ407" s="19" t="s">
        <v>84</v>
      </c>
      <c r="BK407" s="227">
        <f>ROUND(I407*H407,2)</f>
        <v>0</v>
      </c>
      <c r="BL407" s="19" t="s">
        <v>370</v>
      </c>
      <c r="BM407" s="226" t="s">
        <v>662</v>
      </c>
    </row>
    <row r="408" s="2" customFormat="1">
      <c r="A408" s="40"/>
      <c r="B408" s="41"/>
      <c r="C408" s="42"/>
      <c r="D408" s="228" t="s">
        <v>255</v>
      </c>
      <c r="E408" s="42"/>
      <c r="F408" s="229" t="s">
        <v>663</v>
      </c>
      <c r="G408" s="42"/>
      <c r="H408" s="42"/>
      <c r="I408" s="230"/>
      <c r="J408" s="42"/>
      <c r="K408" s="42"/>
      <c r="L408" s="46"/>
      <c r="M408" s="231"/>
      <c r="N408" s="232"/>
      <c r="O408" s="86"/>
      <c r="P408" s="86"/>
      <c r="Q408" s="86"/>
      <c r="R408" s="86"/>
      <c r="S408" s="86"/>
      <c r="T408" s="86"/>
      <c r="U408" s="87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255</v>
      </c>
      <c r="AU408" s="19" t="s">
        <v>84</v>
      </c>
    </row>
    <row r="409" s="2" customFormat="1">
      <c r="A409" s="40"/>
      <c r="B409" s="41"/>
      <c r="C409" s="42"/>
      <c r="D409" s="233" t="s">
        <v>257</v>
      </c>
      <c r="E409" s="42"/>
      <c r="F409" s="234" t="s">
        <v>664</v>
      </c>
      <c r="G409" s="42"/>
      <c r="H409" s="42"/>
      <c r="I409" s="230"/>
      <c r="J409" s="42"/>
      <c r="K409" s="42"/>
      <c r="L409" s="46"/>
      <c r="M409" s="231"/>
      <c r="N409" s="232"/>
      <c r="O409" s="86"/>
      <c r="P409" s="86"/>
      <c r="Q409" s="86"/>
      <c r="R409" s="86"/>
      <c r="S409" s="86"/>
      <c r="T409" s="86"/>
      <c r="U409" s="87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257</v>
      </c>
      <c r="AU409" s="19" t="s">
        <v>84</v>
      </c>
    </row>
    <row r="410" s="2" customFormat="1" ht="24.15" customHeight="1">
      <c r="A410" s="40"/>
      <c r="B410" s="41"/>
      <c r="C410" s="215" t="s">
        <v>665</v>
      </c>
      <c r="D410" s="215" t="s">
        <v>250</v>
      </c>
      <c r="E410" s="216" t="s">
        <v>666</v>
      </c>
      <c r="F410" s="217" t="s">
        <v>667</v>
      </c>
      <c r="G410" s="218" t="s">
        <v>373</v>
      </c>
      <c r="H410" s="219">
        <v>0</v>
      </c>
      <c r="I410" s="220"/>
      <c r="J410" s="221">
        <f>ROUND(I410*H410,2)</f>
        <v>0</v>
      </c>
      <c r="K410" s="217" t="s">
        <v>253</v>
      </c>
      <c r="L410" s="46"/>
      <c r="M410" s="222" t="s">
        <v>19</v>
      </c>
      <c r="N410" s="223" t="s">
        <v>45</v>
      </c>
      <c r="O410" s="86"/>
      <c r="P410" s="224">
        <f>O410*H410</f>
        <v>0</v>
      </c>
      <c r="Q410" s="224">
        <v>0</v>
      </c>
      <c r="R410" s="224">
        <f>Q410*H410</f>
        <v>0</v>
      </c>
      <c r="S410" s="224">
        <v>0</v>
      </c>
      <c r="T410" s="224">
        <f>S410*H410</f>
        <v>0</v>
      </c>
      <c r="U410" s="225" t="s">
        <v>19</v>
      </c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26" t="s">
        <v>370</v>
      </c>
      <c r="AT410" s="226" t="s">
        <v>250</v>
      </c>
      <c r="AU410" s="226" t="s">
        <v>84</v>
      </c>
      <c r="AY410" s="19" t="s">
        <v>246</v>
      </c>
      <c r="BE410" s="227">
        <f>IF(N410="základní",J410,0)</f>
        <v>0</v>
      </c>
      <c r="BF410" s="227">
        <f>IF(N410="snížená",J410,0)</f>
        <v>0</v>
      </c>
      <c r="BG410" s="227">
        <f>IF(N410="zákl. přenesená",J410,0)</f>
        <v>0</v>
      </c>
      <c r="BH410" s="227">
        <f>IF(N410="sníž. přenesená",J410,0)</f>
        <v>0</v>
      </c>
      <c r="BI410" s="227">
        <f>IF(N410="nulová",J410,0)</f>
        <v>0</v>
      </c>
      <c r="BJ410" s="19" t="s">
        <v>84</v>
      </c>
      <c r="BK410" s="227">
        <f>ROUND(I410*H410,2)</f>
        <v>0</v>
      </c>
      <c r="BL410" s="19" t="s">
        <v>370</v>
      </c>
      <c r="BM410" s="226" t="s">
        <v>668</v>
      </c>
    </row>
    <row r="411" s="2" customFormat="1">
      <c r="A411" s="40"/>
      <c r="B411" s="41"/>
      <c r="C411" s="42"/>
      <c r="D411" s="228" t="s">
        <v>255</v>
      </c>
      <c r="E411" s="42"/>
      <c r="F411" s="229" t="s">
        <v>669</v>
      </c>
      <c r="G411" s="42"/>
      <c r="H411" s="42"/>
      <c r="I411" s="230"/>
      <c r="J411" s="42"/>
      <c r="K411" s="42"/>
      <c r="L411" s="46"/>
      <c r="M411" s="231"/>
      <c r="N411" s="232"/>
      <c r="O411" s="86"/>
      <c r="P411" s="86"/>
      <c r="Q411" s="86"/>
      <c r="R411" s="86"/>
      <c r="S411" s="86"/>
      <c r="T411" s="86"/>
      <c r="U411" s="87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255</v>
      </c>
      <c r="AU411" s="19" t="s">
        <v>84</v>
      </c>
    </row>
    <row r="412" s="2" customFormat="1">
      <c r="A412" s="40"/>
      <c r="B412" s="41"/>
      <c r="C412" s="42"/>
      <c r="D412" s="233" t="s">
        <v>257</v>
      </c>
      <c r="E412" s="42"/>
      <c r="F412" s="234" t="s">
        <v>670</v>
      </c>
      <c r="G412" s="42"/>
      <c r="H412" s="42"/>
      <c r="I412" s="230"/>
      <c r="J412" s="42"/>
      <c r="K412" s="42"/>
      <c r="L412" s="46"/>
      <c r="M412" s="231"/>
      <c r="N412" s="232"/>
      <c r="O412" s="86"/>
      <c r="P412" s="86"/>
      <c r="Q412" s="86"/>
      <c r="R412" s="86"/>
      <c r="S412" s="86"/>
      <c r="T412" s="86"/>
      <c r="U412" s="87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257</v>
      </c>
      <c r="AU412" s="19" t="s">
        <v>84</v>
      </c>
    </row>
    <row r="413" s="2" customFormat="1" ht="24.15" customHeight="1">
      <c r="A413" s="40"/>
      <c r="B413" s="41"/>
      <c r="C413" s="215" t="s">
        <v>671</v>
      </c>
      <c r="D413" s="215" t="s">
        <v>250</v>
      </c>
      <c r="E413" s="216" t="s">
        <v>672</v>
      </c>
      <c r="F413" s="217" t="s">
        <v>673</v>
      </c>
      <c r="G413" s="218" t="s">
        <v>373</v>
      </c>
      <c r="H413" s="219">
        <v>0</v>
      </c>
      <c r="I413" s="220"/>
      <c r="J413" s="221">
        <f>ROUND(I413*H413,2)</f>
        <v>0</v>
      </c>
      <c r="K413" s="217" t="s">
        <v>253</v>
      </c>
      <c r="L413" s="46"/>
      <c r="M413" s="222" t="s">
        <v>19</v>
      </c>
      <c r="N413" s="223" t="s">
        <v>45</v>
      </c>
      <c r="O413" s="86"/>
      <c r="P413" s="224">
        <f>O413*H413</f>
        <v>0</v>
      </c>
      <c r="Q413" s="224">
        <v>0.00021000000000000001</v>
      </c>
      <c r="R413" s="224">
        <f>Q413*H413</f>
        <v>0</v>
      </c>
      <c r="S413" s="224">
        <v>0</v>
      </c>
      <c r="T413" s="224">
        <f>S413*H413</f>
        <v>0</v>
      </c>
      <c r="U413" s="225" t="s">
        <v>19</v>
      </c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26" t="s">
        <v>370</v>
      </c>
      <c r="AT413" s="226" t="s">
        <v>250</v>
      </c>
      <c r="AU413" s="226" t="s">
        <v>84</v>
      </c>
      <c r="AY413" s="19" t="s">
        <v>246</v>
      </c>
      <c r="BE413" s="227">
        <f>IF(N413="základní",J413,0)</f>
        <v>0</v>
      </c>
      <c r="BF413" s="227">
        <f>IF(N413="snížená",J413,0)</f>
        <v>0</v>
      </c>
      <c r="BG413" s="227">
        <f>IF(N413="zákl. přenesená",J413,0)</f>
        <v>0</v>
      </c>
      <c r="BH413" s="227">
        <f>IF(N413="sníž. přenesená",J413,0)</f>
        <v>0</v>
      </c>
      <c r="BI413" s="227">
        <f>IF(N413="nulová",J413,0)</f>
        <v>0</v>
      </c>
      <c r="BJ413" s="19" t="s">
        <v>84</v>
      </c>
      <c r="BK413" s="227">
        <f>ROUND(I413*H413,2)</f>
        <v>0</v>
      </c>
      <c r="BL413" s="19" t="s">
        <v>370</v>
      </c>
      <c r="BM413" s="226" t="s">
        <v>674</v>
      </c>
    </row>
    <row r="414" s="2" customFormat="1">
      <c r="A414" s="40"/>
      <c r="B414" s="41"/>
      <c r="C414" s="42"/>
      <c r="D414" s="228" t="s">
        <v>255</v>
      </c>
      <c r="E414" s="42"/>
      <c r="F414" s="229" t="s">
        <v>675</v>
      </c>
      <c r="G414" s="42"/>
      <c r="H414" s="42"/>
      <c r="I414" s="230"/>
      <c r="J414" s="42"/>
      <c r="K414" s="42"/>
      <c r="L414" s="46"/>
      <c r="M414" s="231"/>
      <c r="N414" s="232"/>
      <c r="O414" s="86"/>
      <c r="P414" s="86"/>
      <c r="Q414" s="86"/>
      <c r="R414" s="86"/>
      <c r="S414" s="86"/>
      <c r="T414" s="86"/>
      <c r="U414" s="87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255</v>
      </c>
      <c r="AU414" s="19" t="s">
        <v>84</v>
      </c>
    </row>
    <row r="415" s="2" customFormat="1">
      <c r="A415" s="40"/>
      <c r="B415" s="41"/>
      <c r="C415" s="42"/>
      <c r="D415" s="233" t="s">
        <v>257</v>
      </c>
      <c r="E415" s="42"/>
      <c r="F415" s="234" t="s">
        <v>676</v>
      </c>
      <c r="G415" s="42"/>
      <c r="H415" s="42"/>
      <c r="I415" s="230"/>
      <c r="J415" s="42"/>
      <c r="K415" s="42"/>
      <c r="L415" s="46"/>
      <c r="M415" s="231"/>
      <c r="N415" s="232"/>
      <c r="O415" s="86"/>
      <c r="P415" s="86"/>
      <c r="Q415" s="86"/>
      <c r="R415" s="86"/>
      <c r="S415" s="86"/>
      <c r="T415" s="86"/>
      <c r="U415" s="87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257</v>
      </c>
      <c r="AU415" s="19" t="s">
        <v>84</v>
      </c>
    </row>
    <row r="416" s="2" customFormat="1" ht="24.15" customHeight="1">
      <c r="A416" s="40"/>
      <c r="B416" s="41"/>
      <c r="C416" s="215" t="s">
        <v>677</v>
      </c>
      <c r="D416" s="215" t="s">
        <v>250</v>
      </c>
      <c r="E416" s="216" t="s">
        <v>678</v>
      </c>
      <c r="F416" s="217" t="s">
        <v>679</v>
      </c>
      <c r="G416" s="218" t="s">
        <v>373</v>
      </c>
      <c r="H416" s="219">
        <v>0</v>
      </c>
      <c r="I416" s="220"/>
      <c r="J416" s="221">
        <f>ROUND(I416*H416,2)</f>
        <v>0</v>
      </c>
      <c r="K416" s="217" t="s">
        <v>253</v>
      </c>
      <c r="L416" s="46"/>
      <c r="M416" s="222" t="s">
        <v>19</v>
      </c>
      <c r="N416" s="223" t="s">
        <v>45</v>
      </c>
      <c r="O416" s="86"/>
      <c r="P416" s="224">
        <f>O416*H416</f>
        <v>0</v>
      </c>
      <c r="Q416" s="224">
        <v>0</v>
      </c>
      <c r="R416" s="224">
        <f>Q416*H416</f>
        <v>0</v>
      </c>
      <c r="S416" s="224">
        <v>0</v>
      </c>
      <c r="T416" s="224">
        <f>S416*H416</f>
        <v>0</v>
      </c>
      <c r="U416" s="225" t="s">
        <v>19</v>
      </c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26" t="s">
        <v>370</v>
      </c>
      <c r="AT416" s="226" t="s">
        <v>250</v>
      </c>
      <c r="AU416" s="226" t="s">
        <v>84</v>
      </c>
      <c r="AY416" s="19" t="s">
        <v>246</v>
      </c>
      <c r="BE416" s="227">
        <f>IF(N416="základní",J416,0)</f>
        <v>0</v>
      </c>
      <c r="BF416" s="227">
        <f>IF(N416="snížená",J416,0)</f>
        <v>0</v>
      </c>
      <c r="BG416" s="227">
        <f>IF(N416="zákl. přenesená",J416,0)</f>
        <v>0</v>
      </c>
      <c r="BH416" s="227">
        <f>IF(N416="sníž. přenesená",J416,0)</f>
        <v>0</v>
      </c>
      <c r="BI416" s="227">
        <f>IF(N416="nulová",J416,0)</f>
        <v>0</v>
      </c>
      <c r="BJ416" s="19" t="s">
        <v>84</v>
      </c>
      <c r="BK416" s="227">
        <f>ROUND(I416*H416,2)</f>
        <v>0</v>
      </c>
      <c r="BL416" s="19" t="s">
        <v>370</v>
      </c>
      <c r="BM416" s="226" t="s">
        <v>680</v>
      </c>
    </row>
    <row r="417" s="2" customFormat="1">
      <c r="A417" s="40"/>
      <c r="B417" s="41"/>
      <c r="C417" s="42"/>
      <c r="D417" s="228" t="s">
        <v>255</v>
      </c>
      <c r="E417" s="42"/>
      <c r="F417" s="229" t="s">
        <v>681</v>
      </c>
      <c r="G417" s="42"/>
      <c r="H417" s="42"/>
      <c r="I417" s="230"/>
      <c r="J417" s="42"/>
      <c r="K417" s="42"/>
      <c r="L417" s="46"/>
      <c r="M417" s="231"/>
      <c r="N417" s="232"/>
      <c r="O417" s="86"/>
      <c r="P417" s="86"/>
      <c r="Q417" s="86"/>
      <c r="R417" s="86"/>
      <c r="S417" s="86"/>
      <c r="T417" s="86"/>
      <c r="U417" s="87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255</v>
      </c>
      <c r="AU417" s="19" t="s">
        <v>84</v>
      </c>
    </row>
    <row r="418" s="2" customFormat="1">
      <c r="A418" s="40"/>
      <c r="B418" s="41"/>
      <c r="C418" s="42"/>
      <c r="D418" s="233" t="s">
        <v>257</v>
      </c>
      <c r="E418" s="42"/>
      <c r="F418" s="234" t="s">
        <v>682</v>
      </c>
      <c r="G418" s="42"/>
      <c r="H418" s="42"/>
      <c r="I418" s="230"/>
      <c r="J418" s="42"/>
      <c r="K418" s="42"/>
      <c r="L418" s="46"/>
      <c r="M418" s="231"/>
      <c r="N418" s="232"/>
      <c r="O418" s="86"/>
      <c r="P418" s="86"/>
      <c r="Q418" s="86"/>
      <c r="R418" s="86"/>
      <c r="S418" s="86"/>
      <c r="T418" s="86"/>
      <c r="U418" s="87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257</v>
      </c>
      <c r="AU418" s="19" t="s">
        <v>84</v>
      </c>
    </row>
    <row r="419" s="2" customFormat="1" ht="21.75" customHeight="1">
      <c r="A419" s="40"/>
      <c r="B419" s="41"/>
      <c r="C419" s="215" t="s">
        <v>683</v>
      </c>
      <c r="D419" s="215" t="s">
        <v>250</v>
      </c>
      <c r="E419" s="216" t="s">
        <v>684</v>
      </c>
      <c r="F419" s="217" t="s">
        <v>685</v>
      </c>
      <c r="G419" s="218" t="s">
        <v>373</v>
      </c>
      <c r="H419" s="219">
        <v>0</v>
      </c>
      <c r="I419" s="220"/>
      <c r="J419" s="221">
        <f>ROUND(I419*H419,2)</f>
        <v>0</v>
      </c>
      <c r="K419" s="217" t="s">
        <v>253</v>
      </c>
      <c r="L419" s="46"/>
      <c r="M419" s="222" t="s">
        <v>19</v>
      </c>
      <c r="N419" s="223" t="s">
        <v>45</v>
      </c>
      <c r="O419" s="86"/>
      <c r="P419" s="224">
        <f>O419*H419</f>
        <v>0</v>
      </c>
      <c r="Q419" s="224">
        <v>0</v>
      </c>
      <c r="R419" s="224">
        <f>Q419*H419</f>
        <v>0</v>
      </c>
      <c r="S419" s="224">
        <v>0</v>
      </c>
      <c r="T419" s="224">
        <f>S419*H419</f>
        <v>0</v>
      </c>
      <c r="U419" s="225" t="s">
        <v>19</v>
      </c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26" t="s">
        <v>370</v>
      </c>
      <c r="AT419" s="226" t="s">
        <v>250</v>
      </c>
      <c r="AU419" s="226" t="s">
        <v>84</v>
      </c>
      <c r="AY419" s="19" t="s">
        <v>246</v>
      </c>
      <c r="BE419" s="227">
        <f>IF(N419="základní",J419,0)</f>
        <v>0</v>
      </c>
      <c r="BF419" s="227">
        <f>IF(N419="snížená",J419,0)</f>
        <v>0</v>
      </c>
      <c r="BG419" s="227">
        <f>IF(N419="zákl. přenesená",J419,0)</f>
        <v>0</v>
      </c>
      <c r="BH419" s="227">
        <f>IF(N419="sníž. přenesená",J419,0)</f>
        <v>0</v>
      </c>
      <c r="BI419" s="227">
        <f>IF(N419="nulová",J419,0)</f>
        <v>0</v>
      </c>
      <c r="BJ419" s="19" t="s">
        <v>84</v>
      </c>
      <c r="BK419" s="227">
        <f>ROUND(I419*H419,2)</f>
        <v>0</v>
      </c>
      <c r="BL419" s="19" t="s">
        <v>370</v>
      </c>
      <c r="BM419" s="226" t="s">
        <v>686</v>
      </c>
    </row>
    <row r="420" s="2" customFormat="1">
      <c r="A420" s="40"/>
      <c r="B420" s="41"/>
      <c r="C420" s="42"/>
      <c r="D420" s="228" t="s">
        <v>255</v>
      </c>
      <c r="E420" s="42"/>
      <c r="F420" s="229" t="s">
        <v>687</v>
      </c>
      <c r="G420" s="42"/>
      <c r="H420" s="42"/>
      <c r="I420" s="230"/>
      <c r="J420" s="42"/>
      <c r="K420" s="42"/>
      <c r="L420" s="46"/>
      <c r="M420" s="231"/>
      <c r="N420" s="232"/>
      <c r="O420" s="86"/>
      <c r="P420" s="86"/>
      <c r="Q420" s="86"/>
      <c r="R420" s="86"/>
      <c r="S420" s="86"/>
      <c r="T420" s="86"/>
      <c r="U420" s="87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255</v>
      </c>
      <c r="AU420" s="19" t="s">
        <v>84</v>
      </c>
    </row>
    <row r="421" s="2" customFormat="1">
      <c r="A421" s="40"/>
      <c r="B421" s="41"/>
      <c r="C421" s="42"/>
      <c r="D421" s="233" t="s">
        <v>257</v>
      </c>
      <c r="E421" s="42"/>
      <c r="F421" s="234" t="s">
        <v>688</v>
      </c>
      <c r="G421" s="42"/>
      <c r="H421" s="42"/>
      <c r="I421" s="230"/>
      <c r="J421" s="42"/>
      <c r="K421" s="42"/>
      <c r="L421" s="46"/>
      <c r="M421" s="231"/>
      <c r="N421" s="232"/>
      <c r="O421" s="86"/>
      <c r="P421" s="86"/>
      <c r="Q421" s="86"/>
      <c r="R421" s="86"/>
      <c r="S421" s="86"/>
      <c r="T421" s="86"/>
      <c r="U421" s="87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257</v>
      </c>
      <c r="AU421" s="19" t="s">
        <v>84</v>
      </c>
    </row>
    <row r="422" s="2" customFormat="1" ht="21.75" customHeight="1">
      <c r="A422" s="40"/>
      <c r="B422" s="41"/>
      <c r="C422" s="215" t="s">
        <v>689</v>
      </c>
      <c r="D422" s="215" t="s">
        <v>250</v>
      </c>
      <c r="E422" s="216" t="s">
        <v>690</v>
      </c>
      <c r="F422" s="217" t="s">
        <v>691</v>
      </c>
      <c r="G422" s="218" t="s">
        <v>373</v>
      </c>
      <c r="H422" s="219">
        <v>0</v>
      </c>
      <c r="I422" s="220"/>
      <c r="J422" s="221">
        <f>ROUND(I422*H422,2)</f>
        <v>0</v>
      </c>
      <c r="K422" s="217" t="s">
        <v>253</v>
      </c>
      <c r="L422" s="46"/>
      <c r="M422" s="222" t="s">
        <v>19</v>
      </c>
      <c r="N422" s="223" t="s">
        <v>45</v>
      </c>
      <c r="O422" s="86"/>
      <c r="P422" s="224">
        <f>O422*H422</f>
        <v>0</v>
      </c>
      <c r="Q422" s="224">
        <v>0</v>
      </c>
      <c r="R422" s="224">
        <f>Q422*H422</f>
        <v>0</v>
      </c>
      <c r="S422" s="224">
        <v>0</v>
      </c>
      <c r="T422" s="224">
        <f>S422*H422</f>
        <v>0</v>
      </c>
      <c r="U422" s="225" t="s">
        <v>19</v>
      </c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26" t="s">
        <v>370</v>
      </c>
      <c r="AT422" s="226" t="s">
        <v>250</v>
      </c>
      <c r="AU422" s="226" t="s">
        <v>84</v>
      </c>
      <c r="AY422" s="19" t="s">
        <v>246</v>
      </c>
      <c r="BE422" s="227">
        <f>IF(N422="základní",J422,0)</f>
        <v>0</v>
      </c>
      <c r="BF422" s="227">
        <f>IF(N422="snížená",J422,0)</f>
        <v>0</v>
      </c>
      <c r="BG422" s="227">
        <f>IF(N422="zákl. přenesená",J422,0)</f>
        <v>0</v>
      </c>
      <c r="BH422" s="227">
        <f>IF(N422="sníž. přenesená",J422,0)</f>
        <v>0</v>
      </c>
      <c r="BI422" s="227">
        <f>IF(N422="nulová",J422,0)</f>
        <v>0</v>
      </c>
      <c r="BJ422" s="19" t="s">
        <v>84</v>
      </c>
      <c r="BK422" s="227">
        <f>ROUND(I422*H422,2)</f>
        <v>0</v>
      </c>
      <c r="BL422" s="19" t="s">
        <v>370</v>
      </c>
      <c r="BM422" s="226" t="s">
        <v>692</v>
      </c>
    </row>
    <row r="423" s="2" customFormat="1">
      <c r="A423" s="40"/>
      <c r="B423" s="41"/>
      <c r="C423" s="42"/>
      <c r="D423" s="228" t="s">
        <v>255</v>
      </c>
      <c r="E423" s="42"/>
      <c r="F423" s="229" t="s">
        <v>693</v>
      </c>
      <c r="G423" s="42"/>
      <c r="H423" s="42"/>
      <c r="I423" s="230"/>
      <c r="J423" s="42"/>
      <c r="K423" s="42"/>
      <c r="L423" s="46"/>
      <c r="M423" s="231"/>
      <c r="N423" s="232"/>
      <c r="O423" s="86"/>
      <c r="P423" s="86"/>
      <c r="Q423" s="86"/>
      <c r="R423" s="86"/>
      <c r="S423" s="86"/>
      <c r="T423" s="86"/>
      <c r="U423" s="87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255</v>
      </c>
      <c r="AU423" s="19" t="s">
        <v>84</v>
      </c>
    </row>
    <row r="424" s="2" customFormat="1">
      <c r="A424" s="40"/>
      <c r="B424" s="41"/>
      <c r="C424" s="42"/>
      <c r="D424" s="233" t="s">
        <v>257</v>
      </c>
      <c r="E424" s="42"/>
      <c r="F424" s="234" t="s">
        <v>694</v>
      </c>
      <c r="G424" s="42"/>
      <c r="H424" s="42"/>
      <c r="I424" s="230"/>
      <c r="J424" s="42"/>
      <c r="K424" s="42"/>
      <c r="L424" s="46"/>
      <c r="M424" s="231"/>
      <c r="N424" s="232"/>
      <c r="O424" s="86"/>
      <c r="P424" s="86"/>
      <c r="Q424" s="86"/>
      <c r="R424" s="86"/>
      <c r="S424" s="86"/>
      <c r="T424" s="86"/>
      <c r="U424" s="87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257</v>
      </c>
      <c r="AU424" s="19" t="s">
        <v>84</v>
      </c>
    </row>
    <row r="425" s="2" customFormat="1" ht="16.5" customHeight="1">
      <c r="A425" s="40"/>
      <c r="B425" s="41"/>
      <c r="C425" s="215" t="s">
        <v>695</v>
      </c>
      <c r="D425" s="215" t="s">
        <v>250</v>
      </c>
      <c r="E425" s="216" t="s">
        <v>696</v>
      </c>
      <c r="F425" s="217" t="s">
        <v>697</v>
      </c>
      <c r="G425" s="218" t="s">
        <v>373</v>
      </c>
      <c r="H425" s="219">
        <v>0</v>
      </c>
      <c r="I425" s="220"/>
      <c r="J425" s="221">
        <f>ROUND(I425*H425,2)</f>
        <v>0</v>
      </c>
      <c r="K425" s="217" t="s">
        <v>253</v>
      </c>
      <c r="L425" s="46"/>
      <c r="M425" s="222" t="s">
        <v>19</v>
      </c>
      <c r="N425" s="223" t="s">
        <v>45</v>
      </c>
      <c r="O425" s="86"/>
      <c r="P425" s="224">
        <f>O425*H425</f>
        <v>0</v>
      </c>
      <c r="Q425" s="224">
        <v>0</v>
      </c>
      <c r="R425" s="224">
        <f>Q425*H425</f>
        <v>0</v>
      </c>
      <c r="S425" s="224">
        <v>0</v>
      </c>
      <c r="T425" s="224">
        <f>S425*H425</f>
        <v>0</v>
      </c>
      <c r="U425" s="225" t="s">
        <v>19</v>
      </c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26" t="s">
        <v>370</v>
      </c>
      <c r="AT425" s="226" t="s">
        <v>250</v>
      </c>
      <c r="AU425" s="226" t="s">
        <v>84</v>
      </c>
      <c r="AY425" s="19" t="s">
        <v>246</v>
      </c>
      <c r="BE425" s="227">
        <f>IF(N425="základní",J425,0)</f>
        <v>0</v>
      </c>
      <c r="BF425" s="227">
        <f>IF(N425="snížená",J425,0)</f>
        <v>0</v>
      </c>
      <c r="BG425" s="227">
        <f>IF(N425="zákl. přenesená",J425,0)</f>
        <v>0</v>
      </c>
      <c r="BH425" s="227">
        <f>IF(N425="sníž. přenesená",J425,0)</f>
        <v>0</v>
      </c>
      <c r="BI425" s="227">
        <f>IF(N425="nulová",J425,0)</f>
        <v>0</v>
      </c>
      <c r="BJ425" s="19" t="s">
        <v>84</v>
      </c>
      <c r="BK425" s="227">
        <f>ROUND(I425*H425,2)</f>
        <v>0</v>
      </c>
      <c r="BL425" s="19" t="s">
        <v>370</v>
      </c>
      <c r="BM425" s="226" t="s">
        <v>698</v>
      </c>
    </row>
    <row r="426" s="2" customFormat="1">
      <c r="A426" s="40"/>
      <c r="B426" s="41"/>
      <c r="C426" s="42"/>
      <c r="D426" s="228" t="s">
        <v>255</v>
      </c>
      <c r="E426" s="42"/>
      <c r="F426" s="229" t="s">
        <v>699</v>
      </c>
      <c r="G426" s="42"/>
      <c r="H426" s="42"/>
      <c r="I426" s="230"/>
      <c r="J426" s="42"/>
      <c r="K426" s="42"/>
      <c r="L426" s="46"/>
      <c r="M426" s="231"/>
      <c r="N426" s="232"/>
      <c r="O426" s="86"/>
      <c r="P426" s="86"/>
      <c r="Q426" s="86"/>
      <c r="R426" s="86"/>
      <c r="S426" s="86"/>
      <c r="T426" s="86"/>
      <c r="U426" s="87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255</v>
      </c>
      <c r="AU426" s="19" t="s">
        <v>84</v>
      </c>
    </row>
    <row r="427" s="2" customFormat="1">
      <c r="A427" s="40"/>
      <c r="B427" s="41"/>
      <c r="C427" s="42"/>
      <c r="D427" s="233" t="s">
        <v>257</v>
      </c>
      <c r="E427" s="42"/>
      <c r="F427" s="234" t="s">
        <v>700</v>
      </c>
      <c r="G427" s="42"/>
      <c r="H427" s="42"/>
      <c r="I427" s="230"/>
      <c r="J427" s="42"/>
      <c r="K427" s="42"/>
      <c r="L427" s="46"/>
      <c r="M427" s="231"/>
      <c r="N427" s="232"/>
      <c r="O427" s="86"/>
      <c r="P427" s="86"/>
      <c r="Q427" s="86"/>
      <c r="R427" s="86"/>
      <c r="S427" s="86"/>
      <c r="T427" s="86"/>
      <c r="U427" s="87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257</v>
      </c>
      <c r="AU427" s="19" t="s">
        <v>84</v>
      </c>
    </row>
    <row r="428" s="2" customFormat="1" ht="16.5" customHeight="1">
      <c r="A428" s="40"/>
      <c r="B428" s="41"/>
      <c r="C428" s="267" t="s">
        <v>701</v>
      </c>
      <c r="D428" s="267" t="s">
        <v>508</v>
      </c>
      <c r="E428" s="268" t="s">
        <v>702</v>
      </c>
      <c r="F428" s="269" t="s">
        <v>703</v>
      </c>
      <c r="G428" s="270" t="s">
        <v>704</v>
      </c>
      <c r="H428" s="271">
        <v>1</v>
      </c>
      <c r="I428" s="272"/>
      <c r="J428" s="273">
        <f>ROUND(I428*H428,2)</f>
        <v>0</v>
      </c>
      <c r="K428" s="269" t="s">
        <v>19</v>
      </c>
      <c r="L428" s="274"/>
      <c r="M428" s="275" t="s">
        <v>19</v>
      </c>
      <c r="N428" s="276" t="s">
        <v>45</v>
      </c>
      <c r="O428" s="86"/>
      <c r="P428" s="224">
        <f>O428*H428</f>
        <v>0</v>
      </c>
      <c r="Q428" s="224">
        <v>0</v>
      </c>
      <c r="R428" s="224">
        <f>Q428*H428</f>
        <v>0</v>
      </c>
      <c r="S428" s="224">
        <v>0</v>
      </c>
      <c r="T428" s="224">
        <f>S428*H428</f>
        <v>0</v>
      </c>
      <c r="U428" s="225" t="s">
        <v>19</v>
      </c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26" t="s">
        <v>490</v>
      </c>
      <c r="AT428" s="226" t="s">
        <v>508</v>
      </c>
      <c r="AU428" s="226" t="s">
        <v>84</v>
      </c>
      <c r="AY428" s="19" t="s">
        <v>246</v>
      </c>
      <c r="BE428" s="227">
        <f>IF(N428="základní",J428,0)</f>
        <v>0</v>
      </c>
      <c r="BF428" s="227">
        <f>IF(N428="snížená",J428,0)</f>
        <v>0</v>
      </c>
      <c r="BG428" s="227">
        <f>IF(N428="zákl. přenesená",J428,0)</f>
        <v>0</v>
      </c>
      <c r="BH428" s="227">
        <f>IF(N428="sníž. přenesená",J428,0)</f>
        <v>0</v>
      </c>
      <c r="BI428" s="227">
        <f>IF(N428="nulová",J428,0)</f>
        <v>0</v>
      </c>
      <c r="BJ428" s="19" t="s">
        <v>84</v>
      </c>
      <c r="BK428" s="227">
        <f>ROUND(I428*H428,2)</f>
        <v>0</v>
      </c>
      <c r="BL428" s="19" t="s">
        <v>370</v>
      </c>
      <c r="BM428" s="226" t="s">
        <v>705</v>
      </c>
    </row>
    <row r="429" s="2" customFormat="1">
      <c r="A429" s="40"/>
      <c r="B429" s="41"/>
      <c r="C429" s="42"/>
      <c r="D429" s="228" t="s">
        <v>255</v>
      </c>
      <c r="E429" s="42"/>
      <c r="F429" s="229" t="s">
        <v>703</v>
      </c>
      <c r="G429" s="42"/>
      <c r="H429" s="42"/>
      <c r="I429" s="230"/>
      <c r="J429" s="42"/>
      <c r="K429" s="42"/>
      <c r="L429" s="46"/>
      <c r="M429" s="231"/>
      <c r="N429" s="232"/>
      <c r="O429" s="86"/>
      <c r="P429" s="86"/>
      <c r="Q429" s="86"/>
      <c r="R429" s="86"/>
      <c r="S429" s="86"/>
      <c r="T429" s="86"/>
      <c r="U429" s="87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255</v>
      </c>
      <c r="AU429" s="19" t="s">
        <v>84</v>
      </c>
    </row>
    <row r="430" s="2" customFormat="1">
      <c r="A430" s="40"/>
      <c r="B430" s="41"/>
      <c r="C430" s="42"/>
      <c r="D430" s="228" t="s">
        <v>706</v>
      </c>
      <c r="E430" s="42"/>
      <c r="F430" s="277" t="s">
        <v>707</v>
      </c>
      <c r="G430" s="42"/>
      <c r="H430" s="42"/>
      <c r="I430" s="230"/>
      <c r="J430" s="42"/>
      <c r="K430" s="42"/>
      <c r="L430" s="46"/>
      <c r="M430" s="231"/>
      <c r="N430" s="232"/>
      <c r="O430" s="86"/>
      <c r="P430" s="86"/>
      <c r="Q430" s="86"/>
      <c r="R430" s="86"/>
      <c r="S430" s="86"/>
      <c r="T430" s="86"/>
      <c r="U430" s="87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706</v>
      </c>
      <c r="AU430" s="19" t="s">
        <v>84</v>
      </c>
    </row>
    <row r="431" s="2" customFormat="1" ht="24.15" customHeight="1">
      <c r="A431" s="40"/>
      <c r="B431" s="41"/>
      <c r="C431" s="215" t="s">
        <v>708</v>
      </c>
      <c r="D431" s="215" t="s">
        <v>250</v>
      </c>
      <c r="E431" s="216" t="s">
        <v>709</v>
      </c>
      <c r="F431" s="217" t="s">
        <v>710</v>
      </c>
      <c r="G431" s="218" t="s">
        <v>373</v>
      </c>
      <c r="H431" s="219">
        <v>1</v>
      </c>
      <c r="I431" s="220"/>
      <c r="J431" s="221">
        <f>ROUND(I431*H431,2)</f>
        <v>0</v>
      </c>
      <c r="K431" s="217" t="s">
        <v>253</v>
      </c>
      <c r="L431" s="46"/>
      <c r="M431" s="222" t="s">
        <v>19</v>
      </c>
      <c r="N431" s="223" t="s">
        <v>45</v>
      </c>
      <c r="O431" s="86"/>
      <c r="P431" s="224">
        <f>O431*H431</f>
        <v>0</v>
      </c>
      <c r="Q431" s="224">
        <v>0</v>
      </c>
      <c r="R431" s="224">
        <f>Q431*H431</f>
        <v>0</v>
      </c>
      <c r="S431" s="224">
        <v>0.17399999999999999</v>
      </c>
      <c r="T431" s="224">
        <f>S431*H431</f>
        <v>0.17399999999999999</v>
      </c>
      <c r="U431" s="225" t="s">
        <v>19</v>
      </c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26" t="s">
        <v>370</v>
      </c>
      <c r="AT431" s="226" t="s">
        <v>250</v>
      </c>
      <c r="AU431" s="226" t="s">
        <v>84</v>
      </c>
      <c r="AY431" s="19" t="s">
        <v>246</v>
      </c>
      <c r="BE431" s="227">
        <f>IF(N431="základní",J431,0)</f>
        <v>0</v>
      </c>
      <c r="BF431" s="227">
        <f>IF(N431="snížená",J431,0)</f>
        <v>0</v>
      </c>
      <c r="BG431" s="227">
        <f>IF(N431="zákl. přenesená",J431,0)</f>
        <v>0</v>
      </c>
      <c r="BH431" s="227">
        <f>IF(N431="sníž. přenesená",J431,0)</f>
        <v>0</v>
      </c>
      <c r="BI431" s="227">
        <f>IF(N431="nulová",J431,0)</f>
        <v>0</v>
      </c>
      <c r="BJ431" s="19" t="s">
        <v>84</v>
      </c>
      <c r="BK431" s="227">
        <f>ROUND(I431*H431,2)</f>
        <v>0</v>
      </c>
      <c r="BL431" s="19" t="s">
        <v>370</v>
      </c>
      <c r="BM431" s="226" t="s">
        <v>711</v>
      </c>
    </row>
    <row r="432" s="2" customFormat="1">
      <c r="A432" s="40"/>
      <c r="B432" s="41"/>
      <c r="C432" s="42"/>
      <c r="D432" s="228" t="s">
        <v>255</v>
      </c>
      <c r="E432" s="42"/>
      <c r="F432" s="229" t="s">
        <v>712</v>
      </c>
      <c r="G432" s="42"/>
      <c r="H432" s="42"/>
      <c r="I432" s="230"/>
      <c r="J432" s="42"/>
      <c r="K432" s="42"/>
      <c r="L432" s="46"/>
      <c r="M432" s="231"/>
      <c r="N432" s="232"/>
      <c r="O432" s="86"/>
      <c r="P432" s="86"/>
      <c r="Q432" s="86"/>
      <c r="R432" s="86"/>
      <c r="S432" s="86"/>
      <c r="T432" s="86"/>
      <c r="U432" s="87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255</v>
      </c>
      <c r="AU432" s="19" t="s">
        <v>84</v>
      </c>
    </row>
    <row r="433" s="2" customFormat="1">
      <c r="A433" s="40"/>
      <c r="B433" s="41"/>
      <c r="C433" s="42"/>
      <c r="D433" s="233" t="s">
        <v>257</v>
      </c>
      <c r="E433" s="42"/>
      <c r="F433" s="234" t="s">
        <v>713</v>
      </c>
      <c r="G433" s="42"/>
      <c r="H433" s="42"/>
      <c r="I433" s="230"/>
      <c r="J433" s="42"/>
      <c r="K433" s="42"/>
      <c r="L433" s="46"/>
      <c r="M433" s="231"/>
      <c r="N433" s="232"/>
      <c r="O433" s="86"/>
      <c r="P433" s="86"/>
      <c r="Q433" s="86"/>
      <c r="R433" s="86"/>
      <c r="S433" s="86"/>
      <c r="T433" s="86"/>
      <c r="U433" s="87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257</v>
      </c>
      <c r="AU433" s="19" t="s">
        <v>84</v>
      </c>
    </row>
    <row r="434" s="2" customFormat="1" ht="24.15" customHeight="1">
      <c r="A434" s="40"/>
      <c r="B434" s="41"/>
      <c r="C434" s="215" t="s">
        <v>714</v>
      </c>
      <c r="D434" s="215" t="s">
        <v>250</v>
      </c>
      <c r="E434" s="216" t="s">
        <v>715</v>
      </c>
      <c r="F434" s="217" t="s">
        <v>716</v>
      </c>
      <c r="G434" s="218" t="s">
        <v>717</v>
      </c>
      <c r="H434" s="278"/>
      <c r="I434" s="220"/>
      <c r="J434" s="221">
        <f>ROUND(I434*H434,2)</f>
        <v>0</v>
      </c>
      <c r="K434" s="217" t="s">
        <v>253</v>
      </c>
      <c r="L434" s="46"/>
      <c r="M434" s="222" t="s">
        <v>19</v>
      </c>
      <c r="N434" s="223" t="s">
        <v>45</v>
      </c>
      <c r="O434" s="86"/>
      <c r="P434" s="224">
        <f>O434*H434</f>
        <v>0</v>
      </c>
      <c r="Q434" s="224">
        <v>0</v>
      </c>
      <c r="R434" s="224">
        <f>Q434*H434</f>
        <v>0</v>
      </c>
      <c r="S434" s="224">
        <v>0</v>
      </c>
      <c r="T434" s="224">
        <f>S434*H434</f>
        <v>0</v>
      </c>
      <c r="U434" s="225" t="s">
        <v>19</v>
      </c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26" t="s">
        <v>370</v>
      </c>
      <c r="AT434" s="226" t="s">
        <v>250</v>
      </c>
      <c r="AU434" s="226" t="s">
        <v>84</v>
      </c>
      <c r="AY434" s="19" t="s">
        <v>246</v>
      </c>
      <c r="BE434" s="227">
        <f>IF(N434="základní",J434,0)</f>
        <v>0</v>
      </c>
      <c r="BF434" s="227">
        <f>IF(N434="snížená",J434,0)</f>
        <v>0</v>
      </c>
      <c r="BG434" s="227">
        <f>IF(N434="zákl. přenesená",J434,0)</f>
        <v>0</v>
      </c>
      <c r="BH434" s="227">
        <f>IF(N434="sníž. přenesená",J434,0)</f>
        <v>0</v>
      </c>
      <c r="BI434" s="227">
        <f>IF(N434="nulová",J434,0)</f>
        <v>0</v>
      </c>
      <c r="BJ434" s="19" t="s">
        <v>84</v>
      </c>
      <c r="BK434" s="227">
        <f>ROUND(I434*H434,2)</f>
        <v>0</v>
      </c>
      <c r="BL434" s="19" t="s">
        <v>370</v>
      </c>
      <c r="BM434" s="226" t="s">
        <v>718</v>
      </c>
    </row>
    <row r="435" s="2" customFormat="1">
      <c r="A435" s="40"/>
      <c r="B435" s="41"/>
      <c r="C435" s="42"/>
      <c r="D435" s="228" t="s">
        <v>255</v>
      </c>
      <c r="E435" s="42"/>
      <c r="F435" s="229" t="s">
        <v>719</v>
      </c>
      <c r="G435" s="42"/>
      <c r="H435" s="42"/>
      <c r="I435" s="230"/>
      <c r="J435" s="42"/>
      <c r="K435" s="42"/>
      <c r="L435" s="46"/>
      <c r="M435" s="231"/>
      <c r="N435" s="232"/>
      <c r="O435" s="86"/>
      <c r="P435" s="86"/>
      <c r="Q435" s="86"/>
      <c r="R435" s="86"/>
      <c r="S435" s="86"/>
      <c r="T435" s="86"/>
      <c r="U435" s="87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255</v>
      </c>
      <c r="AU435" s="19" t="s">
        <v>84</v>
      </c>
    </row>
    <row r="436" s="2" customFormat="1">
      <c r="A436" s="40"/>
      <c r="B436" s="41"/>
      <c r="C436" s="42"/>
      <c r="D436" s="233" t="s">
        <v>257</v>
      </c>
      <c r="E436" s="42"/>
      <c r="F436" s="234" t="s">
        <v>720</v>
      </c>
      <c r="G436" s="42"/>
      <c r="H436" s="42"/>
      <c r="I436" s="230"/>
      <c r="J436" s="42"/>
      <c r="K436" s="42"/>
      <c r="L436" s="46"/>
      <c r="M436" s="231"/>
      <c r="N436" s="232"/>
      <c r="O436" s="86"/>
      <c r="P436" s="86"/>
      <c r="Q436" s="86"/>
      <c r="R436" s="86"/>
      <c r="S436" s="86"/>
      <c r="T436" s="86"/>
      <c r="U436" s="87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257</v>
      </c>
      <c r="AU436" s="19" t="s">
        <v>84</v>
      </c>
    </row>
    <row r="437" s="12" customFormat="1" ht="22.8" customHeight="1">
      <c r="A437" s="12"/>
      <c r="B437" s="199"/>
      <c r="C437" s="200"/>
      <c r="D437" s="201" t="s">
        <v>72</v>
      </c>
      <c r="E437" s="213" t="s">
        <v>721</v>
      </c>
      <c r="F437" s="213" t="s">
        <v>722</v>
      </c>
      <c r="G437" s="200"/>
      <c r="H437" s="200"/>
      <c r="I437" s="203"/>
      <c r="J437" s="214">
        <f>BK437</f>
        <v>0</v>
      </c>
      <c r="K437" s="200"/>
      <c r="L437" s="205"/>
      <c r="M437" s="206"/>
      <c r="N437" s="207"/>
      <c r="O437" s="207"/>
      <c r="P437" s="208">
        <f>SUM(P438:P492)</f>
        <v>0</v>
      </c>
      <c r="Q437" s="207"/>
      <c r="R437" s="208">
        <f>SUM(R438:R492)</f>
        <v>0.098081648999999979</v>
      </c>
      <c r="S437" s="207"/>
      <c r="T437" s="208">
        <f>SUM(T438:T492)</f>
        <v>0</v>
      </c>
      <c r="U437" s="209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10" t="s">
        <v>84</v>
      </c>
      <c r="AT437" s="211" t="s">
        <v>72</v>
      </c>
      <c r="AU437" s="211" t="s">
        <v>77</v>
      </c>
      <c r="AY437" s="210" t="s">
        <v>246</v>
      </c>
      <c r="BK437" s="212">
        <f>SUM(BK438:BK492)</f>
        <v>0</v>
      </c>
    </row>
    <row r="438" s="2" customFormat="1" ht="16.5" customHeight="1">
      <c r="A438" s="40"/>
      <c r="B438" s="41"/>
      <c r="C438" s="215" t="s">
        <v>723</v>
      </c>
      <c r="D438" s="215" t="s">
        <v>250</v>
      </c>
      <c r="E438" s="216" t="s">
        <v>724</v>
      </c>
      <c r="F438" s="217" t="s">
        <v>725</v>
      </c>
      <c r="G438" s="218" t="s">
        <v>108</v>
      </c>
      <c r="H438" s="219">
        <v>3.069</v>
      </c>
      <c r="I438" s="220"/>
      <c r="J438" s="221">
        <f>ROUND(I438*H438,2)</f>
        <v>0</v>
      </c>
      <c r="K438" s="217" t="s">
        <v>253</v>
      </c>
      <c r="L438" s="46"/>
      <c r="M438" s="222" t="s">
        <v>19</v>
      </c>
      <c r="N438" s="223" t="s">
        <v>45</v>
      </c>
      <c r="O438" s="86"/>
      <c r="P438" s="224">
        <f>O438*H438</f>
        <v>0</v>
      </c>
      <c r="Q438" s="224">
        <v>0.00029999999999999997</v>
      </c>
      <c r="R438" s="224">
        <f>Q438*H438</f>
        <v>0.00092069999999999988</v>
      </c>
      <c r="S438" s="224">
        <v>0</v>
      </c>
      <c r="T438" s="224">
        <f>S438*H438</f>
        <v>0</v>
      </c>
      <c r="U438" s="225" t="s">
        <v>19</v>
      </c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26" t="s">
        <v>370</v>
      </c>
      <c r="AT438" s="226" t="s">
        <v>250</v>
      </c>
      <c r="AU438" s="226" t="s">
        <v>84</v>
      </c>
      <c r="AY438" s="19" t="s">
        <v>246</v>
      </c>
      <c r="BE438" s="227">
        <f>IF(N438="základní",J438,0)</f>
        <v>0</v>
      </c>
      <c r="BF438" s="227">
        <f>IF(N438="snížená",J438,0)</f>
        <v>0</v>
      </c>
      <c r="BG438" s="227">
        <f>IF(N438="zákl. přenesená",J438,0)</f>
        <v>0</v>
      </c>
      <c r="BH438" s="227">
        <f>IF(N438="sníž. přenesená",J438,0)</f>
        <v>0</v>
      </c>
      <c r="BI438" s="227">
        <f>IF(N438="nulová",J438,0)</f>
        <v>0</v>
      </c>
      <c r="BJ438" s="19" t="s">
        <v>84</v>
      </c>
      <c r="BK438" s="227">
        <f>ROUND(I438*H438,2)</f>
        <v>0</v>
      </c>
      <c r="BL438" s="19" t="s">
        <v>370</v>
      </c>
      <c r="BM438" s="226" t="s">
        <v>726</v>
      </c>
    </row>
    <row r="439" s="2" customFormat="1">
      <c r="A439" s="40"/>
      <c r="B439" s="41"/>
      <c r="C439" s="42"/>
      <c r="D439" s="228" t="s">
        <v>255</v>
      </c>
      <c r="E439" s="42"/>
      <c r="F439" s="229" t="s">
        <v>727</v>
      </c>
      <c r="G439" s="42"/>
      <c r="H439" s="42"/>
      <c r="I439" s="230"/>
      <c r="J439" s="42"/>
      <c r="K439" s="42"/>
      <c r="L439" s="46"/>
      <c r="M439" s="231"/>
      <c r="N439" s="232"/>
      <c r="O439" s="86"/>
      <c r="P439" s="86"/>
      <c r="Q439" s="86"/>
      <c r="R439" s="86"/>
      <c r="S439" s="86"/>
      <c r="T439" s="86"/>
      <c r="U439" s="87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255</v>
      </c>
      <c r="AU439" s="19" t="s">
        <v>84</v>
      </c>
    </row>
    <row r="440" s="2" customFormat="1">
      <c r="A440" s="40"/>
      <c r="B440" s="41"/>
      <c r="C440" s="42"/>
      <c r="D440" s="233" t="s">
        <v>257</v>
      </c>
      <c r="E440" s="42"/>
      <c r="F440" s="234" t="s">
        <v>728</v>
      </c>
      <c r="G440" s="42"/>
      <c r="H440" s="42"/>
      <c r="I440" s="230"/>
      <c r="J440" s="42"/>
      <c r="K440" s="42"/>
      <c r="L440" s="46"/>
      <c r="M440" s="231"/>
      <c r="N440" s="232"/>
      <c r="O440" s="86"/>
      <c r="P440" s="86"/>
      <c r="Q440" s="86"/>
      <c r="R440" s="86"/>
      <c r="S440" s="86"/>
      <c r="T440" s="86"/>
      <c r="U440" s="87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257</v>
      </c>
      <c r="AU440" s="19" t="s">
        <v>84</v>
      </c>
    </row>
    <row r="441" s="13" customFormat="1">
      <c r="A441" s="13"/>
      <c r="B441" s="235"/>
      <c r="C441" s="236"/>
      <c r="D441" s="228" t="s">
        <v>259</v>
      </c>
      <c r="E441" s="237" t="s">
        <v>19</v>
      </c>
      <c r="F441" s="238" t="s">
        <v>106</v>
      </c>
      <c r="G441" s="236"/>
      <c r="H441" s="239">
        <v>3.069</v>
      </c>
      <c r="I441" s="240"/>
      <c r="J441" s="236"/>
      <c r="K441" s="236"/>
      <c r="L441" s="241"/>
      <c r="M441" s="242"/>
      <c r="N441" s="243"/>
      <c r="O441" s="243"/>
      <c r="P441" s="243"/>
      <c r="Q441" s="243"/>
      <c r="R441" s="243"/>
      <c r="S441" s="243"/>
      <c r="T441" s="243"/>
      <c r="U441" s="244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5" t="s">
        <v>259</v>
      </c>
      <c r="AU441" s="245" t="s">
        <v>84</v>
      </c>
      <c r="AV441" s="13" t="s">
        <v>84</v>
      </c>
      <c r="AW441" s="13" t="s">
        <v>35</v>
      </c>
      <c r="AX441" s="13" t="s">
        <v>73</v>
      </c>
      <c r="AY441" s="245" t="s">
        <v>246</v>
      </c>
    </row>
    <row r="442" s="2" customFormat="1" ht="33" customHeight="1">
      <c r="A442" s="40"/>
      <c r="B442" s="41"/>
      <c r="C442" s="215" t="s">
        <v>729</v>
      </c>
      <c r="D442" s="215" t="s">
        <v>250</v>
      </c>
      <c r="E442" s="216" t="s">
        <v>730</v>
      </c>
      <c r="F442" s="217" t="s">
        <v>731</v>
      </c>
      <c r="G442" s="218" t="s">
        <v>108</v>
      </c>
      <c r="H442" s="219">
        <v>3.069</v>
      </c>
      <c r="I442" s="220"/>
      <c r="J442" s="221">
        <f>ROUND(I442*H442,2)</f>
        <v>0</v>
      </c>
      <c r="K442" s="217" t="s">
        <v>253</v>
      </c>
      <c r="L442" s="46"/>
      <c r="M442" s="222" t="s">
        <v>19</v>
      </c>
      <c r="N442" s="223" t="s">
        <v>45</v>
      </c>
      <c r="O442" s="86"/>
      <c r="P442" s="224">
        <f>O442*H442</f>
        <v>0</v>
      </c>
      <c r="Q442" s="224">
        <v>0.0053759999999999997</v>
      </c>
      <c r="R442" s="224">
        <f>Q442*H442</f>
        <v>0.016498943999999998</v>
      </c>
      <c r="S442" s="224">
        <v>0</v>
      </c>
      <c r="T442" s="224">
        <f>S442*H442</f>
        <v>0</v>
      </c>
      <c r="U442" s="225" t="s">
        <v>19</v>
      </c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26" t="s">
        <v>370</v>
      </c>
      <c r="AT442" s="226" t="s">
        <v>250</v>
      </c>
      <c r="AU442" s="226" t="s">
        <v>84</v>
      </c>
      <c r="AY442" s="19" t="s">
        <v>246</v>
      </c>
      <c r="BE442" s="227">
        <f>IF(N442="základní",J442,0)</f>
        <v>0</v>
      </c>
      <c r="BF442" s="227">
        <f>IF(N442="snížená",J442,0)</f>
        <v>0</v>
      </c>
      <c r="BG442" s="227">
        <f>IF(N442="zákl. přenesená",J442,0)</f>
        <v>0</v>
      </c>
      <c r="BH442" s="227">
        <f>IF(N442="sníž. přenesená",J442,0)</f>
        <v>0</v>
      </c>
      <c r="BI442" s="227">
        <f>IF(N442="nulová",J442,0)</f>
        <v>0</v>
      </c>
      <c r="BJ442" s="19" t="s">
        <v>84</v>
      </c>
      <c r="BK442" s="227">
        <f>ROUND(I442*H442,2)</f>
        <v>0</v>
      </c>
      <c r="BL442" s="19" t="s">
        <v>370</v>
      </c>
      <c r="BM442" s="226" t="s">
        <v>732</v>
      </c>
    </row>
    <row r="443" s="2" customFormat="1">
      <c r="A443" s="40"/>
      <c r="B443" s="41"/>
      <c r="C443" s="42"/>
      <c r="D443" s="228" t="s">
        <v>255</v>
      </c>
      <c r="E443" s="42"/>
      <c r="F443" s="229" t="s">
        <v>733</v>
      </c>
      <c r="G443" s="42"/>
      <c r="H443" s="42"/>
      <c r="I443" s="230"/>
      <c r="J443" s="42"/>
      <c r="K443" s="42"/>
      <c r="L443" s="46"/>
      <c r="M443" s="231"/>
      <c r="N443" s="232"/>
      <c r="O443" s="86"/>
      <c r="P443" s="86"/>
      <c r="Q443" s="86"/>
      <c r="R443" s="86"/>
      <c r="S443" s="86"/>
      <c r="T443" s="86"/>
      <c r="U443" s="87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255</v>
      </c>
      <c r="AU443" s="19" t="s">
        <v>84</v>
      </c>
    </row>
    <row r="444" s="2" customFormat="1">
      <c r="A444" s="40"/>
      <c r="B444" s="41"/>
      <c r="C444" s="42"/>
      <c r="D444" s="233" t="s">
        <v>257</v>
      </c>
      <c r="E444" s="42"/>
      <c r="F444" s="234" t="s">
        <v>734</v>
      </c>
      <c r="G444" s="42"/>
      <c r="H444" s="42"/>
      <c r="I444" s="230"/>
      <c r="J444" s="42"/>
      <c r="K444" s="42"/>
      <c r="L444" s="46"/>
      <c r="M444" s="231"/>
      <c r="N444" s="232"/>
      <c r="O444" s="86"/>
      <c r="P444" s="86"/>
      <c r="Q444" s="86"/>
      <c r="R444" s="86"/>
      <c r="S444" s="86"/>
      <c r="T444" s="86"/>
      <c r="U444" s="87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257</v>
      </c>
      <c r="AU444" s="19" t="s">
        <v>84</v>
      </c>
    </row>
    <row r="445" s="13" customFormat="1">
      <c r="A445" s="13"/>
      <c r="B445" s="235"/>
      <c r="C445" s="236"/>
      <c r="D445" s="228" t="s">
        <v>259</v>
      </c>
      <c r="E445" s="237" t="s">
        <v>19</v>
      </c>
      <c r="F445" s="238" t="s">
        <v>106</v>
      </c>
      <c r="G445" s="236"/>
      <c r="H445" s="239">
        <v>3.069</v>
      </c>
      <c r="I445" s="240"/>
      <c r="J445" s="236"/>
      <c r="K445" s="236"/>
      <c r="L445" s="241"/>
      <c r="M445" s="242"/>
      <c r="N445" s="243"/>
      <c r="O445" s="243"/>
      <c r="P445" s="243"/>
      <c r="Q445" s="243"/>
      <c r="R445" s="243"/>
      <c r="S445" s="243"/>
      <c r="T445" s="243"/>
      <c r="U445" s="244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5" t="s">
        <v>259</v>
      </c>
      <c r="AU445" s="245" t="s">
        <v>84</v>
      </c>
      <c r="AV445" s="13" t="s">
        <v>84</v>
      </c>
      <c r="AW445" s="13" t="s">
        <v>35</v>
      </c>
      <c r="AX445" s="13" t="s">
        <v>77</v>
      </c>
      <c r="AY445" s="245" t="s">
        <v>246</v>
      </c>
    </row>
    <row r="446" s="2" customFormat="1" ht="24.15" customHeight="1">
      <c r="A446" s="40"/>
      <c r="B446" s="41"/>
      <c r="C446" s="267" t="s">
        <v>735</v>
      </c>
      <c r="D446" s="267" t="s">
        <v>508</v>
      </c>
      <c r="E446" s="268" t="s">
        <v>736</v>
      </c>
      <c r="F446" s="269" t="s">
        <v>737</v>
      </c>
      <c r="G446" s="270" t="s">
        <v>108</v>
      </c>
      <c r="H446" s="271">
        <v>3.222</v>
      </c>
      <c r="I446" s="272"/>
      <c r="J446" s="273">
        <f>ROUND(I446*H446,2)</f>
        <v>0</v>
      </c>
      <c r="K446" s="269" t="s">
        <v>253</v>
      </c>
      <c r="L446" s="274"/>
      <c r="M446" s="275" t="s">
        <v>19</v>
      </c>
      <c r="N446" s="276" t="s">
        <v>45</v>
      </c>
      <c r="O446" s="86"/>
      <c r="P446" s="224">
        <f>O446*H446</f>
        <v>0</v>
      </c>
      <c r="Q446" s="224">
        <v>0.021999999999999999</v>
      </c>
      <c r="R446" s="224">
        <f>Q446*H446</f>
        <v>0.070883999999999989</v>
      </c>
      <c r="S446" s="224">
        <v>0</v>
      </c>
      <c r="T446" s="224">
        <f>S446*H446</f>
        <v>0</v>
      </c>
      <c r="U446" s="225" t="s">
        <v>19</v>
      </c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26" t="s">
        <v>490</v>
      </c>
      <c r="AT446" s="226" t="s">
        <v>508</v>
      </c>
      <c r="AU446" s="226" t="s">
        <v>84</v>
      </c>
      <c r="AY446" s="19" t="s">
        <v>246</v>
      </c>
      <c r="BE446" s="227">
        <f>IF(N446="základní",J446,0)</f>
        <v>0</v>
      </c>
      <c r="BF446" s="227">
        <f>IF(N446="snížená",J446,0)</f>
        <v>0</v>
      </c>
      <c r="BG446" s="227">
        <f>IF(N446="zákl. přenesená",J446,0)</f>
        <v>0</v>
      </c>
      <c r="BH446" s="227">
        <f>IF(N446="sníž. přenesená",J446,0)</f>
        <v>0</v>
      </c>
      <c r="BI446" s="227">
        <f>IF(N446="nulová",J446,0)</f>
        <v>0</v>
      </c>
      <c r="BJ446" s="19" t="s">
        <v>84</v>
      </c>
      <c r="BK446" s="227">
        <f>ROUND(I446*H446,2)</f>
        <v>0</v>
      </c>
      <c r="BL446" s="19" t="s">
        <v>370</v>
      </c>
      <c r="BM446" s="226" t="s">
        <v>738</v>
      </c>
    </row>
    <row r="447" s="2" customFormat="1">
      <c r="A447" s="40"/>
      <c r="B447" s="41"/>
      <c r="C447" s="42"/>
      <c r="D447" s="228" t="s">
        <v>255</v>
      </c>
      <c r="E447" s="42"/>
      <c r="F447" s="229" t="s">
        <v>737</v>
      </c>
      <c r="G447" s="42"/>
      <c r="H447" s="42"/>
      <c r="I447" s="230"/>
      <c r="J447" s="42"/>
      <c r="K447" s="42"/>
      <c r="L447" s="46"/>
      <c r="M447" s="231"/>
      <c r="N447" s="232"/>
      <c r="O447" s="86"/>
      <c r="P447" s="86"/>
      <c r="Q447" s="86"/>
      <c r="R447" s="86"/>
      <c r="S447" s="86"/>
      <c r="T447" s="86"/>
      <c r="U447" s="87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255</v>
      </c>
      <c r="AU447" s="19" t="s">
        <v>84</v>
      </c>
    </row>
    <row r="448" s="13" customFormat="1">
      <c r="A448" s="13"/>
      <c r="B448" s="235"/>
      <c r="C448" s="236"/>
      <c r="D448" s="228" t="s">
        <v>259</v>
      </c>
      <c r="E448" s="237" t="s">
        <v>19</v>
      </c>
      <c r="F448" s="238" t="s">
        <v>106</v>
      </c>
      <c r="G448" s="236"/>
      <c r="H448" s="239">
        <v>3.069</v>
      </c>
      <c r="I448" s="240"/>
      <c r="J448" s="236"/>
      <c r="K448" s="236"/>
      <c r="L448" s="241"/>
      <c r="M448" s="242"/>
      <c r="N448" s="243"/>
      <c r="O448" s="243"/>
      <c r="P448" s="243"/>
      <c r="Q448" s="243"/>
      <c r="R448" s="243"/>
      <c r="S448" s="243"/>
      <c r="T448" s="243"/>
      <c r="U448" s="244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5" t="s">
        <v>259</v>
      </c>
      <c r="AU448" s="245" t="s">
        <v>84</v>
      </c>
      <c r="AV448" s="13" t="s">
        <v>84</v>
      </c>
      <c r="AW448" s="13" t="s">
        <v>35</v>
      </c>
      <c r="AX448" s="13" t="s">
        <v>77</v>
      </c>
      <c r="AY448" s="245" t="s">
        <v>246</v>
      </c>
    </row>
    <row r="449" s="13" customFormat="1">
      <c r="A449" s="13"/>
      <c r="B449" s="235"/>
      <c r="C449" s="236"/>
      <c r="D449" s="228" t="s">
        <v>259</v>
      </c>
      <c r="E449" s="236"/>
      <c r="F449" s="238" t="s">
        <v>739</v>
      </c>
      <c r="G449" s="236"/>
      <c r="H449" s="239">
        <v>3.222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3"/>
      <c r="U449" s="244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5" t="s">
        <v>259</v>
      </c>
      <c r="AU449" s="245" t="s">
        <v>84</v>
      </c>
      <c r="AV449" s="13" t="s">
        <v>84</v>
      </c>
      <c r="AW449" s="13" t="s">
        <v>4</v>
      </c>
      <c r="AX449" s="13" t="s">
        <v>77</v>
      </c>
      <c r="AY449" s="245" t="s">
        <v>246</v>
      </c>
    </row>
    <row r="450" s="2" customFormat="1" ht="33" customHeight="1">
      <c r="A450" s="40"/>
      <c r="B450" s="41"/>
      <c r="C450" s="215" t="s">
        <v>740</v>
      </c>
      <c r="D450" s="215" t="s">
        <v>250</v>
      </c>
      <c r="E450" s="216" t="s">
        <v>741</v>
      </c>
      <c r="F450" s="217" t="s">
        <v>742</v>
      </c>
      <c r="G450" s="218" t="s">
        <v>108</v>
      </c>
      <c r="H450" s="219">
        <v>3.069</v>
      </c>
      <c r="I450" s="220"/>
      <c r="J450" s="221">
        <f>ROUND(I450*H450,2)</f>
        <v>0</v>
      </c>
      <c r="K450" s="217" t="s">
        <v>253</v>
      </c>
      <c r="L450" s="46"/>
      <c r="M450" s="222" t="s">
        <v>19</v>
      </c>
      <c r="N450" s="223" t="s">
        <v>45</v>
      </c>
      <c r="O450" s="86"/>
      <c r="P450" s="224">
        <f>O450*H450</f>
        <v>0</v>
      </c>
      <c r="Q450" s="224">
        <v>0</v>
      </c>
      <c r="R450" s="224">
        <f>Q450*H450</f>
        <v>0</v>
      </c>
      <c r="S450" s="224">
        <v>0</v>
      </c>
      <c r="T450" s="224">
        <f>S450*H450</f>
        <v>0</v>
      </c>
      <c r="U450" s="225" t="s">
        <v>19</v>
      </c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26" t="s">
        <v>370</v>
      </c>
      <c r="AT450" s="226" t="s">
        <v>250</v>
      </c>
      <c r="AU450" s="226" t="s">
        <v>84</v>
      </c>
      <c r="AY450" s="19" t="s">
        <v>246</v>
      </c>
      <c r="BE450" s="227">
        <f>IF(N450="základní",J450,0)</f>
        <v>0</v>
      </c>
      <c r="BF450" s="227">
        <f>IF(N450="snížená",J450,0)</f>
        <v>0</v>
      </c>
      <c r="BG450" s="227">
        <f>IF(N450="zákl. přenesená",J450,0)</f>
        <v>0</v>
      </c>
      <c r="BH450" s="227">
        <f>IF(N450="sníž. přenesená",J450,0)</f>
        <v>0</v>
      </c>
      <c r="BI450" s="227">
        <f>IF(N450="nulová",J450,0)</f>
        <v>0</v>
      </c>
      <c r="BJ450" s="19" t="s">
        <v>84</v>
      </c>
      <c r="BK450" s="227">
        <f>ROUND(I450*H450,2)</f>
        <v>0</v>
      </c>
      <c r="BL450" s="19" t="s">
        <v>370</v>
      </c>
      <c r="BM450" s="226" t="s">
        <v>743</v>
      </c>
    </row>
    <row r="451" s="2" customFormat="1">
      <c r="A451" s="40"/>
      <c r="B451" s="41"/>
      <c r="C451" s="42"/>
      <c r="D451" s="228" t="s">
        <v>255</v>
      </c>
      <c r="E451" s="42"/>
      <c r="F451" s="229" t="s">
        <v>744</v>
      </c>
      <c r="G451" s="42"/>
      <c r="H451" s="42"/>
      <c r="I451" s="230"/>
      <c r="J451" s="42"/>
      <c r="K451" s="42"/>
      <c r="L451" s="46"/>
      <c r="M451" s="231"/>
      <c r="N451" s="232"/>
      <c r="O451" s="86"/>
      <c r="P451" s="86"/>
      <c r="Q451" s="86"/>
      <c r="R451" s="86"/>
      <c r="S451" s="86"/>
      <c r="T451" s="86"/>
      <c r="U451" s="87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255</v>
      </c>
      <c r="AU451" s="19" t="s">
        <v>84</v>
      </c>
    </row>
    <row r="452" s="2" customFormat="1">
      <c r="A452" s="40"/>
      <c r="B452" s="41"/>
      <c r="C452" s="42"/>
      <c r="D452" s="233" t="s">
        <v>257</v>
      </c>
      <c r="E452" s="42"/>
      <c r="F452" s="234" t="s">
        <v>745</v>
      </c>
      <c r="G452" s="42"/>
      <c r="H452" s="42"/>
      <c r="I452" s="230"/>
      <c r="J452" s="42"/>
      <c r="K452" s="42"/>
      <c r="L452" s="46"/>
      <c r="M452" s="231"/>
      <c r="N452" s="232"/>
      <c r="O452" s="86"/>
      <c r="P452" s="86"/>
      <c r="Q452" s="86"/>
      <c r="R452" s="86"/>
      <c r="S452" s="86"/>
      <c r="T452" s="86"/>
      <c r="U452" s="87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257</v>
      </c>
      <c r="AU452" s="19" t="s">
        <v>84</v>
      </c>
    </row>
    <row r="453" s="13" customFormat="1">
      <c r="A453" s="13"/>
      <c r="B453" s="235"/>
      <c r="C453" s="236"/>
      <c r="D453" s="228" t="s">
        <v>259</v>
      </c>
      <c r="E453" s="237" t="s">
        <v>19</v>
      </c>
      <c r="F453" s="238" t="s">
        <v>106</v>
      </c>
      <c r="G453" s="236"/>
      <c r="H453" s="239">
        <v>3.069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3"/>
      <c r="U453" s="244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5" t="s">
        <v>259</v>
      </c>
      <c r="AU453" s="245" t="s">
        <v>84</v>
      </c>
      <c r="AV453" s="13" t="s">
        <v>84</v>
      </c>
      <c r="AW453" s="13" t="s">
        <v>35</v>
      </c>
      <c r="AX453" s="13" t="s">
        <v>77</v>
      </c>
      <c r="AY453" s="245" t="s">
        <v>246</v>
      </c>
    </row>
    <row r="454" s="2" customFormat="1" ht="24.15" customHeight="1">
      <c r="A454" s="40"/>
      <c r="B454" s="41"/>
      <c r="C454" s="215" t="s">
        <v>746</v>
      </c>
      <c r="D454" s="215" t="s">
        <v>250</v>
      </c>
      <c r="E454" s="216" t="s">
        <v>747</v>
      </c>
      <c r="F454" s="217" t="s">
        <v>748</v>
      </c>
      <c r="G454" s="218" t="s">
        <v>108</v>
      </c>
      <c r="H454" s="219">
        <v>3.069</v>
      </c>
      <c r="I454" s="220"/>
      <c r="J454" s="221">
        <f>ROUND(I454*H454,2)</f>
        <v>0</v>
      </c>
      <c r="K454" s="217" t="s">
        <v>253</v>
      </c>
      <c r="L454" s="46"/>
      <c r="M454" s="222" t="s">
        <v>19</v>
      </c>
      <c r="N454" s="223" t="s">
        <v>45</v>
      </c>
      <c r="O454" s="86"/>
      <c r="P454" s="224">
        <f>O454*H454</f>
        <v>0</v>
      </c>
      <c r="Q454" s="224">
        <v>0.0015</v>
      </c>
      <c r="R454" s="224">
        <f>Q454*H454</f>
        <v>0.0046035</v>
      </c>
      <c r="S454" s="224">
        <v>0</v>
      </c>
      <c r="T454" s="224">
        <f>S454*H454</f>
        <v>0</v>
      </c>
      <c r="U454" s="225" t="s">
        <v>19</v>
      </c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26" t="s">
        <v>370</v>
      </c>
      <c r="AT454" s="226" t="s">
        <v>250</v>
      </c>
      <c r="AU454" s="226" t="s">
        <v>84</v>
      </c>
      <c r="AY454" s="19" t="s">
        <v>246</v>
      </c>
      <c r="BE454" s="227">
        <f>IF(N454="základní",J454,0)</f>
        <v>0</v>
      </c>
      <c r="BF454" s="227">
        <f>IF(N454="snížená",J454,0)</f>
        <v>0</v>
      </c>
      <c r="BG454" s="227">
        <f>IF(N454="zákl. přenesená",J454,0)</f>
        <v>0</v>
      </c>
      <c r="BH454" s="227">
        <f>IF(N454="sníž. přenesená",J454,0)</f>
        <v>0</v>
      </c>
      <c r="BI454" s="227">
        <f>IF(N454="nulová",J454,0)</f>
        <v>0</v>
      </c>
      <c r="BJ454" s="19" t="s">
        <v>84</v>
      </c>
      <c r="BK454" s="227">
        <f>ROUND(I454*H454,2)</f>
        <v>0</v>
      </c>
      <c r="BL454" s="19" t="s">
        <v>370</v>
      </c>
      <c r="BM454" s="226" t="s">
        <v>749</v>
      </c>
    </row>
    <row r="455" s="2" customFormat="1">
      <c r="A455" s="40"/>
      <c r="B455" s="41"/>
      <c r="C455" s="42"/>
      <c r="D455" s="228" t="s">
        <v>255</v>
      </c>
      <c r="E455" s="42"/>
      <c r="F455" s="229" t="s">
        <v>750</v>
      </c>
      <c r="G455" s="42"/>
      <c r="H455" s="42"/>
      <c r="I455" s="230"/>
      <c r="J455" s="42"/>
      <c r="K455" s="42"/>
      <c r="L455" s="46"/>
      <c r="M455" s="231"/>
      <c r="N455" s="232"/>
      <c r="O455" s="86"/>
      <c r="P455" s="86"/>
      <c r="Q455" s="86"/>
      <c r="R455" s="86"/>
      <c r="S455" s="86"/>
      <c r="T455" s="86"/>
      <c r="U455" s="87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255</v>
      </c>
      <c r="AU455" s="19" t="s">
        <v>84</v>
      </c>
    </row>
    <row r="456" s="2" customFormat="1">
      <c r="A456" s="40"/>
      <c r="B456" s="41"/>
      <c r="C456" s="42"/>
      <c r="D456" s="233" t="s">
        <v>257</v>
      </c>
      <c r="E456" s="42"/>
      <c r="F456" s="234" t="s">
        <v>751</v>
      </c>
      <c r="G456" s="42"/>
      <c r="H456" s="42"/>
      <c r="I456" s="230"/>
      <c r="J456" s="42"/>
      <c r="K456" s="42"/>
      <c r="L456" s="46"/>
      <c r="M456" s="231"/>
      <c r="N456" s="232"/>
      <c r="O456" s="86"/>
      <c r="P456" s="86"/>
      <c r="Q456" s="86"/>
      <c r="R456" s="86"/>
      <c r="S456" s="86"/>
      <c r="T456" s="86"/>
      <c r="U456" s="87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257</v>
      </c>
      <c r="AU456" s="19" t="s">
        <v>84</v>
      </c>
    </row>
    <row r="457" s="13" customFormat="1">
      <c r="A457" s="13"/>
      <c r="B457" s="235"/>
      <c r="C457" s="236"/>
      <c r="D457" s="228" t="s">
        <v>259</v>
      </c>
      <c r="E457" s="237" t="s">
        <v>19</v>
      </c>
      <c r="F457" s="238" t="s">
        <v>126</v>
      </c>
      <c r="G457" s="236"/>
      <c r="H457" s="239">
        <v>3.069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3"/>
      <c r="U457" s="244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5" t="s">
        <v>259</v>
      </c>
      <c r="AU457" s="245" t="s">
        <v>84</v>
      </c>
      <c r="AV457" s="13" t="s">
        <v>84</v>
      </c>
      <c r="AW457" s="13" t="s">
        <v>35</v>
      </c>
      <c r="AX457" s="13" t="s">
        <v>73</v>
      </c>
      <c r="AY457" s="245" t="s">
        <v>246</v>
      </c>
    </row>
    <row r="458" s="2" customFormat="1" ht="16.5" customHeight="1">
      <c r="A458" s="40"/>
      <c r="B458" s="41"/>
      <c r="C458" s="215" t="s">
        <v>752</v>
      </c>
      <c r="D458" s="215" t="s">
        <v>250</v>
      </c>
      <c r="E458" s="216" t="s">
        <v>753</v>
      </c>
      <c r="F458" s="217" t="s">
        <v>754</v>
      </c>
      <c r="G458" s="218" t="s">
        <v>380</v>
      </c>
      <c r="H458" s="219">
        <v>7.2999999999999998</v>
      </c>
      <c r="I458" s="220"/>
      <c r="J458" s="221">
        <f>ROUND(I458*H458,2)</f>
        <v>0</v>
      </c>
      <c r="K458" s="217" t="s">
        <v>253</v>
      </c>
      <c r="L458" s="46"/>
      <c r="M458" s="222" t="s">
        <v>19</v>
      </c>
      <c r="N458" s="223" t="s">
        <v>45</v>
      </c>
      <c r="O458" s="86"/>
      <c r="P458" s="224">
        <f>O458*H458</f>
        <v>0</v>
      </c>
      <c r="Q458" s="224">
        <v>3.0000000000000001E-05</v>
      </c>
      <c r="R458" s="224">
        <f>Q458*H458</f>
        <v>0.00021900000000000001</v>
      </c>
      <c r="S458" s="224">
        <v>0</v>
      </c>
      <c r="T458" s="224">
        <f>S458*H458</f>
        <v>0</v>
      </c>
      <c r="U458" s="225" t="s">
        <v>19</v>
      </c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26" t="s">
        <v>370</v>
      </c>
      <c r="AT458" s="226" t="s">
        <v>250</v>
      </c>
      <c r="AU458" s="226" t="s">
        <v>84</v>
      </c>
      <c r="AY458" s="19" t="s">
        <v>246</v>
      </c>
      <c r="BE458" s="227">
        <f>IF(N458="základní",J458,0)</f>
        <v>0</v>
      </c>
      <c r="BF458" s="227">
        <f>IF(N458="snížená",J458,0)</f>
        <v>0</v>
      </c>
      <c r="BG458" s="227">
        <f>IF(N458="zákl. přenesená",J458,0)</f>
        <v>0</v>
      </c>
      <c r="BH458" s="227">
        <f>IF(N458="sníž. přenesená",J458,0)</f>
        <v>0</v>
      </c>
      <c r="BI458" s="227">
        <f>IF(N458="nulová",J458,0)</f>
        <v>0</v>
      </c>
      <c r="BJ458" s="19" t="s">
        <v>84</v>
      </c>
      <c r="BK458" s="227">
        <f>ROUND(I458*H458,2)</f>
        <v>0</v>
      </c>
      <c r="BL458" s="19" t="s">
        <v>370</v>
      </c>
      <c r="BM458" s="226" t="s">
        <v>755</v>
      </c>
    </row>
    <row r="459" s="2" customFormat="1">
      <c r="A459" s="40"/>
      <c r="B459" s="41"/>
      <c r="C459" s="42"/>
      <c r="D459" s="228" t="s">
        <v>255</v>
      </c>
      <c r="E459" s="42"/>
      <c r="F459" s="229" t="s">
        <v>756</v>
      </c>
      <c r="G459" s="42"/>
      <c r="H459" s="42"/>
      <c r="I459" s="230"/>
      <c r="J459" s="42"/>
      <c r="K459" s="42"/>
      <c r="L459" s="46"/>
      <c r="M459" s="231"/>
      <c r="N459" s="232"/>
      <c r="O459" s="86"/>
      <c r="P459" s="86"/>
      <c r="Q459" s="86"/>
      <c r="R459" s="86"/>
      <c r="S459" s="86"/>
      <c r="T459" s="86"/>
      <c r="U459" s="87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255</v>
      </c>
      <c r="AU459" s="19" t="s">
        <v>84</v>
      </c>
    </row>
    <row r="460" s="2" customFormat="1">
      <c r="A460" s="40"/>
      <c r="B460" s="41"/>
      <c r="C460" s="42"/>
      <c r="D460" s="233" t="s">
        <v>257</v>
      </c>
      <c r="E460" s="42"/>
      <c r="F460" s="234" t="s">
        <v>757</v>
      </c>
      <c r="G460" s="42"/>
      <c r="H460" s="42"/>
      <c r="I460" s="230"/>
      <c r="J460" s="42"/>
      <c r="K460" s="42"/>
      <c r="L460" s="46"/>
      <c r="M460" s="231"/>
      <c r="N460" s="232"/>
      <c r="O460" s="86"/>
      <c r="P460" s="86"/>
      <c r="Q460" s="86"/>
      <c r="R460" s="86"/>
      <c r="S460" s="86"/>
      <c r="T460" s="86"/>
      <c r="U460" s="87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257</v>
      </c>
      <c r="AU460" s="19" t="s">
        <v>84</v>
      </c>
    </row>
    <row r="461" s="13" customFormat="1">
      <c r="A461" s="13"/>
      <c r="B461" s="235"/>
      <c r="C461" s="236"/>
      <c r="D461" s="228" t="s">
        <v>259</v>
      </c>
      <c r="E461" s="237" t="s">
        <v>19</v>
      </c>
      <c r="F461" s="238" t="s">
        <v>133</v>
      </c>
      <c r="G461" s="236"/>
      <c r="H461" s="239">
        <v>8.6999999999999993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3"/>
      <c r="U461" s="244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5" t="s">
        <v>259</v>
      </c>
      <c r="AU461" s="245" t="s">
        <v>84</v>
      </c>
      <c r="AV461" s="13" t="s">
        <v>84</v>
      </c>
      <c r="AW461" s="13" t="s">
        <v>35</v>
      </c>
      <c r="AX461" s="13" t="s">
        <v>73</v>
      </c>
      <c r="AY461" s="245" t="s">
        <v>246</v>
      </c>
    </row>
    <row r="462" s="13" customFormat="1">
      <c r="A462" s="13"/>
      <c r="B462" s="235"/>
      <c r="C462" s="236"/>
      <c r="D462" s="228" t="s">
        <v>259</v>
      </c>
      <c r="E462" s="237" t="s">
        <v>19</v>
      </c>
      <c r="F462" s="238" t="s">
        <v>758</v>
      </c>
      <c r="G462" s="236"/>
      <c r="H462" s="239">
        <v>-1.3999999999999999</v>
      </c>
      <c r="I462" s="240"/>
      <c r="J462" s="236"/>
      <c r="K462" s="236"/>
      <c r="L462" s="241"/>
      <c r="M462" s="242"/>
      <c r="N462" s="243"/>
      <c r="O462" s="243"/>
      <c r="P462" s="243"/>
      <c r="Q462" s="243"/>
      <c r="R462" s="243"/>
      <c r="S462" s="243"/>
      <c r="T462" s="243"/>
      <c r="U462" s="244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5" t="s">
        <v>259</v>
      </c>
      <c r="AU462" s="245" t="s">
        <v>84</v>
      </c>
      <c r="AV462" s="13" t="s">
        <v>84</v>
      </c>
      <c r="AW462" s="13" t="s">
        <v>35</v>
      </c>
      <c r="AX462" s="13" t="s">
        <v>73</v>
      </c>
      <c r="AY462" s="245" t="s">
        <v>246</v>
      </c>
    </row>
    <row r="463" s="14" customFormat="1">
      <c r="A463" s="14"/>
      <c r="B463" s="246"/>
      <c r="C463" s="247"/>
      <c r="D463" s="228" t="s">
        <v>259</v>
      </c>
      <c r="E463" s="248" t="s">
        <v>19</v>
      </c>
      <c r="F463" s="249" t="s">
        <v>262</v>
      </c>
      <c r="G463" s="247"/>
      <c r="H463" s="250">
        <v>7.2999999999999998</v>
      </c>
      <c r="I463" s="251"/>
      <c r="J463" s="247"/>
      <c r="K463" s="247"/>
      <c r="L463" s="252"/>
      <c r="M463" s="253"/>
      <c r="N463" s="254"/>
      <c r="O463" s="254"/>
      <c r="P463" s="254"/>
      <c r="Q463" s="254"/>
      <c r="R463" s="254"/>
      <c r="S463" s="254"/>
      <c r="T463" s="254"/>
      <c r="U463" s="255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6" t="s">
        <v>259</v>
      </c>
      <c r="AU463" s="256" t="s">
        <v>84</v>
      </c>
      <c r="AV463" s="14" t="s">
        <v>91</v>
      </c>
      <c r="AW463" s="14" t="s">
        <v>35</v>
      </c>
      <c r="AX463" s="14" t="s">
        <v>77</v>
      </c>
      <c r="AY463" s="256" t="s">
        <v>246</v>
      </c>
    </row>
    <row r="464" s="2" customFormat="1" ht="21.75" customHeight="1">
      <c r="A464" s="40"/>
      <c r="B464" s="41"/>
      <c r="C464" s="215" t="s">
        <v>759</v>
      </c>
      <c r="D464" s="215" t="s">
        <v>250</v>
      </c>
      <c r="E464" s="216" t="s">
        <v>760</v>
      </c>
      <c r="F464" s="217" t="s">
        <v>761</v>
      </c>
      <c r="G464" s="218" t="s">
        <v>380</v>
      </c>
      <c r="H464" s="219">
        <v>3.6499999999999999</v>
      </c>
      <c r="I464" s="220"/>
      <c r="J464" s="221">
        <f>ROUND(I464*H464,2)</f>
        <v>0</v>
      </c>
      <c r="K464" s="217" t="s">
        <v>253</v>
      </c>
      <c r="L464" s="46"/>
      <c r="M464" s="222" t="s">
        <v>19</v>
      </c>
      <c r="N464" s="223" t="s">
        <v>45</v>
      </c>
      <c r="O464" s="86"/>
      <c r="P464" s="224">
        <f>O464*H464</f>
        <v>0</v>
      </c>
      <c r="Q464" s="224">
        <v>0</v>
      </c>
      <c r="R464" s="224">
        <f>Q464*H464</f>
        <v>0</v>
      </c>
      <c r="S464" s="224">
        <v>0</v>
      </c>
      <c r="T464" s="224">
        <f>S464*H464</f>
        <v>0</v>
      </c>
      <c r="U464" s="225" t="s">
        <v>19</v>
      </c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26" t="s">
        <v>370</v>
      </c>
      <c r="AT464" s="226" t="s">
        <v>250</v>
      </c>
      <c r="AU464" s="226" t="s">
        <v>84</v>
      </c>
      <c r="AY464" s="19" t="s">
        <v>246</v>
      </c>
      <c r="BE464" s="227">
        <f>IF(N464="základní",J464,0)</f>
        <v>0</v>
      </c>
      <c r="BF464" s="227">
        <f>IF(N464="snížená",J464,0)</f>
        <v>0</v>
      </c>
      <c r="BG464" s="227">
        <f>IF(N464="zákl. přenesená",J464,0)</f>
        <v>0</v>
      </c>
      <c r="BH464" s="227">
        <f>IF(N464="sníž. přenesená",J464,0)</f>
        <v>0</v>
      </c>
      <c r="BI464" s="227">
        <f>IF(N464="nulová",J464,0)</f>
        <v>0</v>
      </c>
      <c r="BJ464" s="19" t="s">
        <v>84</v>
      </c>
      <c r="BK464" s="227">
        <f>ROUND(I464*H464,2)</f>
        <v>0</v>
      </c>
      <c r="BL464" s="19" t="s">
        <v>370</v>
      </c>
      <c r="BM464" s="226" t="s">
        <v>762</v>
      </c>
    </row>
    <row r="465" s="2" customFormat="1">
      <c r="A465" s="40"/>
      <c r="B465" s="41"/>
      <c r="C465" s="42"/>
      <c r="D465" s="228" t="s">
        <v>255</v>
      </c>
      <c r="E465" s="42"/>
      <c r="F465" s="229" t="s">
        <v>763</v>
      </c>
      <c r="G465" s="42"/>
      <c r="H465" s="42"/>
      <c r="I465" s="230"/>
      <c r="J465" s="42"/>
      <c r="K465" s="42"/>
      <c r="L465" s="46"/>
      <c r="M465" s="231"/>
      <c r="N465" s="232"/>
      <c r="O465" s="86"/>
      <c r="P465" s="86"/>
      <c r="Q465" s="86"/>
      <c r="R465" s="86"/>
      <c r="S465" s="86"/>
      <c r="T465" s="86"/>
      <c r="U465" s="87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255</v>
      </c>
      <c r="AU465" s="19" t="s">
        <v>84</v>
      </c>
    </row>
    <row r="466" s="2" customFormat="1">
      <c r="A466" s="40"/>
      <c r="B466" s="41"/>
      <c r="C466" s="42"/>
      <c r="D466" s="233" t="s">
        <v>257</v>
      </c>
      <c r="E466" s="42"/>
      <c r="F466" s="234" t="s">
        <v>764</v>
      </c>
      <c r="G466" s="42"/>
      <c r="H466" s="42"/>
      <c r="I466" s="230"/>
      <c r="J466" s="42"/>
      <c r="K466" s="42"/>
      <c r="L466" s="46"/>
      <c r="M466" s="231"/>
      <c r="N466" s="232"/>
      <c r="O466" s="86"/>
      <c r="P466" s="86"/>
      <c r="Q466" s="86"/>
      <c r="R466" s="86"/>
      <c r="S466" s="86"/>
      <c r="T466" s="86"/>
      <c r="U466" s="87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257</v>
      </c>
      <c r="AU466" s="19" t="s">
        <v>84</v>
      </c>
    </row>
    <row r="467" s="13" customFormat="1">
      <c r="A467" s="13"/>
      <c r="B467" s="235"/>
      <c r="C467" s="236"/>
      <c r="D467" s="228" t="s">
        <v>259</v>
      </c>
      <c r="E467" s="237" t="s">
        <v>19</v>
      </c>
      <c r="F467" s="238" t="s">
        <v>765</v>
      </c>
      <c r="G467" s="236"/>
      <c r="H467" s="239">
        <v>2.1000000000000001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3"/>
      <c r="U467" s="244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5" t="s">
        <v>259</v>
      </c>
      <c r="AU467" s="245" t="s">
        <v>84</v>
      </c>
      <c r="AV467" s="13" t="s">
        <v>84</v>
      </c>
      <c r="AW467" s="13" t="s">
        <v>35</v>
      </c>
      <c r="AX467" s="13" t="s">
        <v>73</v>
      </c>
      <c r="AY467" s="245" t="s">
        <v>246</v>
      </c>
    </row>
    <row r="468" s="13" customFormat="1">
      <c r="A468" s="13"/>
      <c r="B468" s="235"/>
      <c r="C468" s="236"/>
      <c r="D468" s="228" t="s">
        <v>259</v>
      </c>
      <c r="E468" s="237" t="s">
        <v>19</v>
      </c>
      <c r="F468" s="238" t="s">
        <v>766</v>
      </c>
      <c r="G468" s="236"/>
      <c r="H468" s="239">
        <v>1.55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3"/>
      <c r="U468" s="244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5" t="s">
        <v>259</v>
      </c>
      <c r="AU468" s="245" t="s">
        <v>84</v>
      </c>
      <c r="AV468" s="13" t="s">
        <v>84</v>
      </c>
      <c r="AW468" s="13" t="s">
        <v>35</v>
      </c>
      <c r="AX468" s="13" t="s">
        <v>73</v>
      </c>
      <c r="AY468" s="245" t="s">
        <v>246</v>
      </c>
    </row>
    <row r="469" s="14" customFormat="1">
      <c r="A469" s="14"/>
      <c r="B469" s="246"/>
      <c r="C469" s="247"/>
      <c r="D469" s="228" t="s">
        <v>259</v>
      </c>
      <c r="E469" s="248" t="s">
        <v>19</v>
      </c>
      <c r="F469" s="249" t="s">
        <v>262</v>
      </c>
      <c r="G469" s="247"/>
      <c r="H469" s="250">
        <v>3.6499999999999999</v>
      </c>
      <c r="I469" s="251"/>
      <c r="J469" s="247"/>
      <c r="K469" s="247"/>
      <c r="L469" s="252"/>
      <c r="M469" s="253"/>
      <c r="N469" s="254"/>
      <c r="O469" s="254"/>
      <c r="P469" s="254"/>
      <c r="Q469" s="254"/>
      <c r="R469" s="254"/>
      <c r="S469" s="254"/>
      <c r="T469" s="254"/>
      <c r="U469" s="255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6" t="s">
        <v>259</v>
      </c>
      <c r="AU469" s="256" t="s">
        <v>84</v>
      </c>
      <c r="AV469" s="14" t="s">
        <v>91</v>
      </c>
      <c r="AW469" s="14" t="s">
        <v>35</v>
      </c>
      <c r="AX469" s="14" t="s">
        <v>77</v>
      </c>
      <c r="AY469" s="256" t="s">
        <v>246</v>
      </c>
    </row>
    <row r="470" s="2" customFormat="1" ht="16.5" customHeight="1">
      <c r="A470" s="40"/>
      <c r="B470" s="41"/>
      <c r="C470" s="215" t="s">
        <v>767</v>
      </c>
      <c r="D470" s="215" t="s">
        <v>250</v>
      </c>
      <c r="E470" s="216" t="s">
        <v>768</v>
      </c>
      <c r="F470" s="217" t="s">
        <v>769</v>
      </c>
      <c r="G470" s="218" t="s">
        <v>373</v>
      </c>
      <c r="H470" s="219">
        <v>6</v>
      </c>
      <c r="I470" s="220"/>
      <c r="J470" s="221">
        <f>ROUND(I470*H470,2)</f>
        <v>0</v>
      </c>
      <c r="K470" s="217" t="s">
        <v>253</v>
      </c>
      <c r="L470" s="46"/>
      <c r="M470" s="222" t="s">
        <v>19</v>
      </c>
      <c r="N470" s="223" t="s">
        <v>45</v>
      </c>
      <c r="O470" s="86"/>
      <c r="P470" s="224">
        <f>O470*H470</f>
        <v>0</v>
      </c>
      <c r="Q470" s="224">
        <v>0.00021000000000000001</v>
      </c>
      <c r="R470" s="224">
        <f>Q470*H470</f>
        <v>0.0012600000000000001</v>
      </c>
      <c r="S470" s="224">
        <v>0</v>
      </c>
      <c r="T470" s="224">
        <f>S470*H470</f>
        <v>0</v>
      </c>
      <c r="U470" s="225" t="s">
        <v>19</v>
      </c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26" t="s">
        <v>370</v>
      </c>
      <c r="AT470" s="226" t="s">
        <v>250</v>
      </c>
      <c r="AU470" s="226" t="s">
        <v>84</v>
      </c>
      <c r="AY470" s="19" t="s">
        <v>246</v>
      </c>
      <c r="BE470" s="227">
        <f>IF(N470="základní",J470,0)</f>
        <v>0</v>
      </c>
      <c r="BF470" s="227">
        <f>IF(N470="snížená",J470,0)</f>
        <v>0</v>
      </c>
      <c r="BG470" s="227">
        <f>IF(N470="zákl. přenesená",J470,0)</f>
        <v>0</v>
      </c>
      <c r="BH470" s="227">
        <f>IF(N470="sníž. přenesená",J470,0)</f>
        <v>0</v>
      </c>
      <c r="BI470" s="227">
        <f>IF(N470="nulová",J470,0)</f>
        <v>0</v>
      </c>
      <c r="BJ470" s="19" t="s">
        <v>84</v>
      </c>
      <c r="BK470" s="227">
        <f>ROUND(I470*H470,2)</f>
        <v>0</v>
      </c>
      <c r="BL470" s="19" t="s">
        <v>370</v>
      </c>
      <c r="BM470" s="226" t="s">
        <v>770</v>
      </c>
    </row>
    <row r="471" s="2" customFormat="1">
      <c r="A471" s="40"/>
      <c r="B471" s="41"/>
      <c r="C471" s="42"/>
      <c r="D471" s="228" t="s">
        <v>255</v>
      </c>
      <c r="E471" s="42"/>
      <c r="F471" s="229" t="s">
        <v>771</v>
      </c>
      <c r="G471" s="42"/>
      <c r="H471" s="42"/>
      <c r="I471" s="230"/>
      <c r="J471" s="42"/>
      <c r="K471" s="42"/>
      <c r="L471" s="46"/>
      <c r="M471" s="231"/>
      <c r="N471" s="232"/>
      <c r="O471" s="86"/>
      <c r="P471" s="86"/>
      <c r="Q471" s="86"/>
      <c r="R471" s="86"/>
      <c r="S471" s="86"/>
      <c r="T471" s="86"/>
      <c r="U471" s="87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255</v>
      </c>
      <c r="AU471" s="19" t="s">
        <v>84</v>
      </c>
    </row>
    <row r="472" s="2" customFormat="1">
      <c r="A472" s="40"/>
      <c r="B472" s="41"/>
      <c r="C472" s="42"/>
      <c r="D472" s="233" t="s">
        <v>257</v>
      </c>
      <c r="E472" s="42"/>
      <c r="F472" s="234" t="s">
        <v>772</v>
      </c>
      <c r="G472" s="42"/>
      <c r="H472" s="42"/>
      <c r="I472" s="230"/>
      <c r="J472" s="42"/>
      <c r="K472" s="42"/>
      <c r="L472" s="46"/>
      <c r="M472" s="231"/>
      <c r="N472" s="232"/>
      <c r="O472" s="86"/>
      <c r="P472" s="86"/>
      <c r="Q472" s="86"/>
      <c r="R472" s="86"/>
      <c r="S472" s="86"/>
      <c r="T472" s="86"/>
      <c r="U472" s="87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257</v>
      </c>
      <c r="AU472" s="19" t="s">
        <v>84</v>
      </c>
    </row>
    <row r="473" s="13" customFormat="1">
      <c r="A473" s="13"/>
      <c r="B473" s="235"/>
      <c r="C473" s="236"/>
      <c r="D473" s="228" t="s">
        <v>259</v>
      </c>
      <c r="E473" s="237" t="s">
        <v>19</v>
      </c>
      <c r="F473" s="238" t="s">
        <v>97</v>
      </c>
      <c r="G473" s="236"/>
      <c r="H473" s="239">
        <v>6</v>
      </c>
      <c r="I473" s="240"/>
      <c r="J473" s="236"/>
      <c r="K473" s="236"/>
      <c r="L473" s="241"/>
      <c r="M473" s="242"/>
      <c r="N473" s="243"/>
      <c r="O473" s="243"/>
      <c r="P473" s="243"/>
      <c r="Q473" s="243"/>
      <c r="R473" s="243"/>
      <c r="S473" s="243"/>
      <c r="T473" s="243"/>
      <c r="U473" s="244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5" t="s">
        <v>259</v>
      </c>
      <c r="AU473" s="245" t="s">
        <v>84</v>
      </c>
      <c r="AV473" s="13" t="s">
        <v>84</v>
      </c>
      <c r="AW473" s="13" t="s">
        <v>35</v>
      </c>
      <c r="AX473" s="13" t="s">
        <v>73</v>
      </c>
      <c r="AY473" s="245" t="s">
        <v>246</v>
      </c>
    </row>
    <row r="474" s="2" customFormat="1" ht="16.5" customHeight="1">
      <c r="A474" s="40"/>
      <c r="B474" s="41"/>
      <c r="C474" s="215" t="s">
        <v>773</v>
      </c>
      <c r="D474" s="215" t="s">
        <v>250</v>
      </c>
      <c r="E474" s="216" t="s">
        <v>774</v>
      </c>
      <c r="F474" s="217" t="s">
        <v>775</v>
      </c>
      <c r="G474" s="218" t="s">
        <v>373</v>
      </c>
      <c r="H474" s="219">
        <v>2</v>
      </c>
      <c r="I474" s="220"/>
      <c r="J474" s="221">
        <f>ROUND(I474*H474,2)</f>
        <v>0</v>
      </c>
      <c r="K474" s="217" t="s">
        <v>253</v>
      </c>
      <c r="L474" s="46"/>
      <c r="M474" s="222" t="s">
        <v>19</v>
      </c>
      <c r="N474" s="223" t="s">
        <v>45</v>
      </c>
      <c r="O474" s="86"/>
      <c r="P474" s="224">
        <f>O474*H474</f>
        <v>0</v>
      </c>
      <c r="Q474" s="224">
        <v>0.00020000000000000001</v>
      </c>
      <c r="R474" s="224">
        <f>Q474*H474</f>
        <v>0.00040000000000000002</v>
      </c>
      <c r="S474" s="224">
        <v>0</v>
      </c>
      <c r="T474" s="224">
        <f>S474*H474</f>
        <v>0</v>
      </c>
      <c r="U474" s="225" t="s">
        <v>19</v>
      </c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26" t="s">
        <v>370</v>
      </c>
      <c r="AT474" s="226" t="s">
        <v>250</v>
      </c>
      <c r="AU474" s="226" t="s">
        <v>84</v>
      </c>
      <c r="AY474" s="19" t="s">
        <v>246</v>
      </c>
      <c r="BE474" s="227">
        <f>IF(N474="základní",J474,0)</f>
        <v>0</v>
      </c>
      <c r="BF474" s="227">
        <f>IF(N474="snížená",J474,0)</f>
        <v>0</v>
      </c>
      <c r="BG474" s="227">
        <f>IF(N474="zákl. přenesená",J474,0)</f>
        <v>0</v>
      </c>
      <c r="BH474" s="227">
        <f>IF(N474="sníž. přenesená",J474,0)</f>
        <v>0</v>
      </c>
      <c r="BI474" s="227">
        <f>IF(N474="nulová",J474,0)</f>
        <v>0</v>
      </c>
      <c r="BJ474" s="19" t="s">
        <v>84</v>
      </c>
      <c r="BK474" s="227">
        <f>ROUND(I474*H474,2)</f>
        <v>0</v>
      </c>
      <c r="BL474" s="19" t="s">
        <v>370</v>
      </c>
      <c r="BM474" s="226" t="s">
        <v>776</v>
      </c>
    </row>
    <row r="475" s="2" customFormat="1">
      <c r="A475" s="40"/>
      <c r="B475" s="41"/>
      <c r="C475" s="42"/>
      <c r="D475" s="228" t="s">
        <v>255</v>
      </c>
      <c r="E475" s="42"/>
      <c r="F475" s="229" t="s">
        <v>777</v>
      </c>
      <c r="G475" s="42"/>
      <c r="H475" s="42"/>
      <c r="I475" s="230"/>
      <c r="J475" s="42"/>
      <c r="K475" s="42"/>
      <c r="L475" s="46"/>
      <c r="M475" s="231"/>
      <c r="N475" s="232"/>
      <c r="O475" s="86"/>
      <c r="P475" s="86"/>
      <c r="Q475" s="86"/>
      <c r="R475" s="86"/>
      <c r="S475" s="86"/>
      <c r="T475" s="86"/>
      <c r="U475" s="87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255</v>
      </c>
      <c r="AU475" s="19" t="s">
        <v>84</v>
      </c>
    </row>
    <row r="476" s="2" customFormat="1">
      <c r="A476" s="40"/>
      <c r="B476" s="41"/>
      <c r="C476" s="42"/>
      <c r="D476" s="233" t="s">
        <v>257</v>
      </c>
      <c r="E476" s="42"/>
      <c r="F476" s="234" t="s">
        <v>778</v>
      </c>
      <c r="G476" s="42"/>
      <c r="H476" s="42"/>
      <c r="I476" s="230"/>
      <c r="J476" s="42"/>
      <c r="K476" s="42"/>
      <c r="L476" s="46"/>
      <c r="M476" s="231"/>
      <c r="N476" s="232"/>
      <c r="O476" s="86"/>
      <c r="P476" s="86"/>
      <c r="Q476" s="86"/>
      <c r="R476" s="86"/>
      <c r="S476" s="86"/>
      <c r="T476" s="86"/>
      <c r="U476" s="87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257</v>
      </c>
      <c r="AU476" s="19" t="s">
        <v>84</v>
      </c>
    </row>
    <row r="477" s="13" customFormat="1">
      <c r="A477" s="13"/>
      <c r="B477" s="235"/>
      <c r="C477" s="236"/>
      <c r="D477" s="228" t="s">
        <v>259</v>
      </c>
      <c r="E477" s="237" t="s">
        <v>19</v>
      </c>
      <c r="F477" s="238" t="s">
        <v>84</v>
      </c>
      <c r="G477" s="236"/>
      <c r="H477" s="239">
        <v>2</v>
      </c>
      <c r="I477" s="240"/>
      <c r="J477" s="236"/>
      <c r="K477" s="236"/>
      <c r="L477" s="241"/>
      <c r="M477" s="242"/>
      <c r="N477" s="243"/>
      <c r="O477" s="243"/>
      <c r="P477" s="243"/>
      <c r="Q477" s="243"/>
      <c r="R477" s="243"/>
      <c r="S477" s="243"/>
      <c r="T477" s="243"/>
      <c r="U477" s="244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5" t="s">
        <v>259</v>
      </c>
      <c r="AU477" s="245" t="s">
        <v>84</v>
      </c>
      <c r="AV477" s="13" t="s">
        <v>84</v>
      </c>
      <c r="AW477" s="13" t="s">
        <v>35</v>
      </c>
      <c r="AX477" s="13" t="s">
        <v>73</v>
      </c>
      <c r="AY477" s="245" t="s">
        <v>246</v>
      </c>
    </row>
    <row r="478" s="2" customFormat="1" ht="16.5" customHeight="1">
      <c r="A478" s="40"/>
      <c r="B478" s="41"/>
      <c r="C478" s="215" t="s">
        <v>779</v>
      </c>
      <c r="D478" s="215" t="s">
        <v>250</v>
      </c>
      <c r="E478" s="216" t="s">
        <v>780</v>
      </c>
      <c r="F478" s="217" t="s">
        <v>781</v>
      </c>
      <c r="G478" s="218" t="s">
        <v>373</v>
      </c>
      <c r="H478" s="219">
        <v>2</v>
      </c>
      <c r="I478" s="220"/>
      <c r="J478" s="221">
        <f>ROUND(I478*H478,2)</f>
        <v>0</v>
      </c>
      <c r="K478" s="217" t="s">
        <v>253</v>
      </c>
      <c r="L478" s="46"/>
      <c r="M478" s="222" t="s">
        <v>19</v>
      </c>
      <c r="N478" s="223" t="s">
        <v>45</v>
      </c>
      <c r="O478" s="86"/>
      <c r="P478" s="224">
        <f>O478*H478</f>
        <v>0</v>
      </c>
      <c r="Q478" s="224">
        <v>0.00017799999999999999</v>
      </c>
      <c r="R478" s="224">
        <f>Q478*H478</f>
        <v>0.00035599999999999998</v>
      </c>
      <c r="S478" s="224">
        <v>0</v>
      </c>
      <c r="T478" s="224">
        <f>S478*H478</f>
        <v>0</v>
      </c>
      <c r="U478" s="225" t="s">
        <v>19</v>
      </c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26" t="s">
        <v>370</v>
      </c>
      <c r="AT478" s="226" t="s">
        <v>250</v>
      </c>
      <c r="AU478" s="226" t="s">
        <v>84</v>
      </c>
      <c r="AY478" s="19" t="s">
        <v>246</v>
      </c>
      <c r="BE478" s="227">
        <f>IF(N478="základní",J478,0)</f>
        <v>0</v>
      </c>
      <c r="BF478" s="227">
        <f>IF(N478="snížená",J478,0)</f>
        <v>0</v>
      </c>
      <c r="BG478" s="227">
        <f>IF(N478="zákl. přenesená",J478,0)</f>
        <v>0</v>
      </c>
      <c r="BH478" s="227">
        <f>IF(N478="sníž. přenesená",J478,0)</f>
        <v>0</v>
      </c>
      <c r="BI478" s="227">
        <f>IF(N478="nulová",J478,0)</f>
        <v>0</v>
      </c>
      <c r="BJ478" s="19" t="s">
        <v>84</v>
      </c>
      <c r="BK478" s="227">
        <f>ROUND(I478*H478,2)</f>
        <v>0</v>
      </c>
      <c r="BL478" s="19" t="s">
        <v>370</v>
      </c>
      <c r="BM478" s="226" t="s">
        <v>782</v>
      </c>
    </row>
    <row r="479" s="2" customFormat="1">
      <c r="A479" s="40"/>
      <c r="B479" s="41"/>
      <c r="C479" s="42"/>
      <c r="D479" s="228" t="s">
        <v>255</v>
      </c>
      <c r="E479" s="42"/>
      <c r="F479" s="229" t="s">
        <v>783</v>
      </c>
      <c r="G479" s="42"/>
      <c r="H479" s="42"/>
      <c r="I479" s="230"/>
      <c r="J479" s="42"/>
      <c r="K479" s="42"/>
      <c r="L479" s="46"/>
      <c r="M479" s="231"/>
      <c r="N479" s="232"/>
      <c r="O479" s="86"/>
      <c r="P479" s="86"/>
      <c r="Q479" s="86"/>
      <c r="R479" s="86"/>
      <c r="S479" s="86"/>
      <c r="T479" s="86"/>
      <c r="U479" s="87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255</v>
      </c>
      <c r="AU479" s="19" t="s">
        <v>84</v>
      </c>
    </row>
    <row r="480" s="2" customFormat="1">
      <c r="A480" s="40"/>
      <c r="B480" s="41"/>
      <c r="C480" s="42"/>
      <c r="D480" s="233" t="s">
        <v>257</v>
      </c>
      <c r="E480" s="42"/>
      <c r="F480" s="234" t="s">
        <v>784</v>
      </c>
      <c r="G480" s="42"/>
      <c r="H480" s="42"/>
      <c r="I480" s="230"/>
      <c r="J480" s="42"/>
      <c r="K480" s="42"/>
      <c r="L480" s="46"/>
      <c r="M480" s="231"/>
      <c r="N480" s="232"/>
      <c r="O480" s="86"/>
      <c r="P480" s="86"/>
      <c r="Q480" s="86"/>
      <c r="R480" s="86"/>
      <c r="S480" s="86"/>
      <c r="T480" s="86"/>
      <c r="U480" s="87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257</v>
      </c>
      <c r="AU480" s="19" t="s">
        <v>84</v>
      </c>
    </row>
    <row r="481" s="13" customFormat="1">
      <c r="A481" s="13"/>
      <c r="B481" s="235"/>
      <c r="C481" s="236"/>
      <c r="D481" s="228" t="s">
        <v>259</v>
      </c>
      <c r="E481" s="237" t="s">
        <v>19</v>
      </c>
      <c r="F481" s="238" t="s">
        <v>84</v>
      </c>
      <c r="G481" s="236"/>
      <c r="H481" s="239">
        <v>2</v>
      </c>
      <c r="I481" s="240"/>
      <c r="J481" s="236"/>
      <c r="K481" s="236"/>
      <c r="L481" s="241"/>
      <c r="M481" s="242"/>
      <c r="N481" s="243"/>
      <c r="O481" s="243"/>
      <c r="P481" s="243"/>
      <c r="Q481" s="243"/>
      <c r="R481" s="243"/>
      <c r="S481" s="243"/>
      <c r="T481" s="243"/>
      <c r="U481" s="244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5" t="s">
        <v>259</v>
      </c>
      <c r="AU481" s="245" t="s">
        <v>84</v>
      </c>
      <c r="AV481" s="13" t="s">
        <v>84</v>
      </c>
      <c r="AW481" s="13" t="s">
        <v>35</v>
      </c>
      <c r="AX481" s="13" t="s">
        <v>73</v>
      </c>
      <c r="AY481" s="245" t="s">
        <v>246</v>
      </c>
    </row>
    <row r="482" s="2" customFormat="1" ht="16.5" customHeight="1">
      <c r="A482" s="40"/>
      <c r="B482" s="41"/>
      <c r="C482" s="215" t="s">
        <v>785</v>
      </c>
      <c r="D482" s="215" t="s">
        <v>250</v>
      </c>
      <c r="E482" s="216" t="s">
        <v>786</v>
      </c>
      <c r="F482" s="217" t="s">
        <v>787</v>
      </c>
      <c r="G482" s="218" t="s">
        <v>380</v>
      </c>
      <c r="H482" s="219">
        <v>8.6999999999999993</v>
      </c>
      <c r="I482" s="220"/>
      <c r="J482" s="221">
        <f>ROUND(I482*H482,2)</f>
        <v>0</v>
      </c>
      <c r="K482" s="217" t="s">
        <v>253</v>
      </c>
      <c r="L482" s="46"/>
      <c r="M482" s="222" t="s">
        <v>19</v>
      </c>
      <c r="N482" s="223" t="s">
        <v>45</v>
      </c>
      <c r="O482" s="86"/>
      <c r="P482" s="224">
        <f>O482*H482</f>
        <v>0</v>
      </c>
      <c r="Q482" s="224">
        <v>0.00032200000000000002</v>
      </c>
      <c r="R482" s="224">
        <f>Q482*H482</f>
        <v>0.0028013999999999999</v>
      </c>
      <c r="S482" s="224">
        <v>0</v>
      </c>
      <c r="T482" s="224">
        <f>S482*H482</f>
        <v>0</v>
      </c>
      <c r="U482" s="225" t="s">
        <v>19</v>
      </c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26" t="s">
        <v>370</v>
      </c>
      <c r="AT482" s="226" t="s">
        <v>250</v>
      </c>
      <c r="AU482" s="226" t="s">
        <v>84</v>
      </c>
      <c r="AY482" s="19" t="s">
        <v>246</v>
      </c>
      <c r="BE482" s="227">
        <f>IF(N482="základní",J482,0)</f>
        <v>0</v>
      </c>
      <c r="BF482" s="227">
        <f>IF(N482="snížená",J482,0)</f>
        <v>0</v>
      </c>
      <c r="BG482" s="227">
        <f>IF(N482="zákl. přenesená",J482,0)</f>
        <v>0</v>
      </c>
      <c r="BH482" s="227">
        <f>IF(N482="sníž. přenesená",J482,0)</f>
        <v>0</v>
      </c>
      <c r="BI482" s="227">
        <f>IF(N482="nulová",J482,0)</f>
        <v>0</v>
      </c>
      <c r="BJ482" s="19" t="s">
        <v>84</v>
      </c>
      <c r="BK482" s="227">
        <f>ROUND(I482*H482,2)</f>
        <v>0</v>
      </c>
      <c r="BL482" s="19" t="s">
        <v>370</v>
      </c>
      <c r="BM482" s="226" t="s">
        <v>788</v>
      </c>
    </row>
    <row r="483" s="2" customFormat="1">
      <c r="A483" s="40"/>
      <c r="B483" s="41"/>
      <c r="C483" s="42"/>
      <c r="D483" s="228" t="s">
        <v>255</v>
      </c>
      <c r="E483" s="42"/>
      <c r="F483" s="229" t="s">
        <v>789</v>
      </c>
      <c r="G483" s="42"/>
      <c r="H483" s="42"/>
      <c r="I483" s="230"/>
      <c r="J483" s="42"/>
      <c r="K483" s="42"/>
      <c r="L483" s="46"/>
      <c r="M483" s="231"/>
      <c r="N483" s="232"/>
      <c r="O483" s="86"/>
      <c r="P483" s="86"/>
      <c r="Q483" s="86"/>
      <c r="R483" s="86"/>
      <c r="S483" s="86"/>
      <c r="T483" s="86"/>
      <c r="U483" s="87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255</v>
      </c>
      <c r="AU483" s="19" t="s">
        <v>84</v>
      </c>
    </row>
    <row r="484" s="2" customFormat="1">
      <c r="A484" s="40"/>
      <c r="B484" s="41"/>
      <c r="C484" s="42"/>
      <c r="D484" s="233" t="s">
        <v>257</v>
      </c>
      <c r="E484" s="42"/>
      <c r="F484" s="234" t="s">
        <v>790</v>
      </c>
      <c r="G484" s="42"/>
      <c r="H484" s="42"/>
      <c r="I484" s="230"/>
      <c r="J484" s="42"/>
      <c r="K484" s="42"/>
      <c r="L484" s="46"/>
      <c r="M484" s="231"/>
      <c r="N484" s="232"/>
      <c r="O484" s="86"/>
      <c r="P484" s="86"/>
      <c r="Q484" s="86"/>
      <c r="R484" s="86"/>
      <c r="S484" s="86"/>
      <c r="T484" s="86"/>
      <c r="U484" s="87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257</v>
      </c>
      <c r="AU484" s="19" t="s">
        <v>84</v>
      </c>
    </row>
    <row r="485" s="13" customFormat="1">
      <c r="A485" s="13"/>
      <c r="B485" s="235"/>
      <c r="C485" s="236"/>
      <c r="D485" s="228" t="s">
        <v>259</v>
      </c>
      <c r="E485" s="237" t="s">
        <v>19</v>
      </c>
      <c r="F485" s="238" t="s">
        <v>133</v>
      </c>
      <c r="G485" s="236"/>
      <c r="H485" s="239">
        <v>8.6999999999999993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3"/>
      <c r="U485" s="244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5" t="s">
        <v>259</v>
      </c>
      <c r="AU485" s="245" t="s">
        <v>84</v>
      </c>
      <c r="AV485" s="13" t="s">
        <v>84</v>
      </c>
      <c r="AW485" s="13" t="s">
        <v>35</v>
      </c>
      <c r="AX485" s="13" t="s">
        <v>73</v>
      </c>
      <c r="AY485" s="245" t="s">
        <v>246</v>
      </c>
    </row>
    <row r="486" s="2" customFormat="1" ht="24.15" customHeight="1">
      <c r="A486" s="40"/>
      <c r="B486" s="41"/>
      <c r="C486" s="215" t="s">
        <v>791</v>
      </c>
      <c r="D486" s="215" t="s">
        <v>250</v>
      </c>
      <c r="E486" s="216" t="s">
        <v>792</v>
      </c>
      <c r="F486" s="217" t="s">
        <v>793</v>
      </c>
      <c r="G486" s="218" t="s">
        <v>108</v>
      </c>
      <c r="H486" s="219">
        <v>3.069</v>
      </c>
      <c r="I486" s="220"/>
      <c r="J486" s="221">
        <f>ROUND(I486*H486,2)</f>
        <v>0</v>
      </c>
      <c r="K486" s="217" t="s">
        <v>253</v>
      </c>
      <c r="L486" s="46"/>
      <c r="M486" s="222" t="s">
        <v>19</v>
      </c>
      <c r="N486" s="223" t="s">
        <v>45</v>
      </c>
      <c r="O486" s="86"/>
      <c r="P486" s="224">
        <f>O486*H486</f>
        <v>0</v>
      </c>
      <c r="Q486" s="224">
        <v>4.5000000000000003E-05</v>
      </c>
      <c r="R486" s="224">
        <f>Q486*H486</f>
        <v>0.00013810499999999999</v>
      </c>
      <c r="S486" s="224">
        <v>0</v>
      </c>
      <c r="T486" s="224">
        <f>S486*H486</f>
        <v>0</v>
      </c>
      <c r="U486" s="225" t="s">
        <v>19</v>
      </c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26" t="s">
        <v>370</v>
      </c>
      <c r="AT486" s="226" t="s">
        <v>250</v>
      </c>
      <c r="AU486" s="226" t="s">
        <v>84</v>
      </c>
      <c r="AY486" s="19" t="s">
        <v>246</v>
      </c>
      <c r="BE486" s="227">
        <f>IF(N486="základní",J486,0)</f>
        <v>0</v>
      </c>
      <c r="BF486" s="227">
        <f>IF(N486="snížená",J486,0)</f>
        <v>0</v>
      </c>
      <c r="BG486" s="227">
        <f>IF(N486="zákl. přenesená",J486,0)</f>
        <v>0</v>
      </c>
      <c r="BH486" s="227">
        <f>IF(N486="sníž. přenesená",J486,0)</f>
        <v>0</v>
      </c>
      <c r="BI486" s="227">
        <f>IF(N486="nulová",J486,0)</f>
        <v>0</v>
      </c>
      <c r="BJ486" s="19" t="s">
        <v>84</v>
      </c>
      <c r="BK486" s="227">
        <f>ROUND(I486*H486,2)</f>
        <v>0</v>
      </c>
      <c r="BL486" s="19" t="s">
        <v>370</v>
      </c>
      <c r="BM486" s="226" t="s">
        <v>794</v>
      </c>
    </row>
    <row r="487" s="2" customFormat="1">
      <c r="A487" s="40"/>
      <c r="B487" s="41"/>
      <c r="C487" s="42"/>
      <c r="D487" s="228" t="s">
        <v>255</v>
      </c>
      <c r="E487" s="42"/>
      <c r="F487" s="229" t="s">
        <v>795</v>
      </c>
      <c r="G487" s="42"/>
      <c r="H487" s="42"/>
      <c r="I487" s="230"/>
      <c r="J487" s="42"/>
      <c r="K487" s="42"/>
      <c r="L487" s="46"/>
      <c r="M487" s="231"/>
      <c r="N487" s="232"/>
      <c r="O487" s="86"/>
      <c r="P487" s="86"/>
      <c r="Q487" s="86"/>
      <c r="R487" s="86"/>
      <c r="S487" s="86"/>
      <c r="T487" s="86"/>
      <c r="U487" s="87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255</v>
      </c>
      <c r="AU487" s="19" t="s">
        <v>84</v>
      </c>
    </row>
    <row r="488" s="2" customFormat="1">
      <c r="A488" s="40"/>
      <c r="B488" s="41"/>
      <c r="C488" s="42"/>
      <c r="D488" s="233" t="s">
        <v>257</v>
      </c>
      <c r="E488" s="42"/>
      <c r="F488" s="234" t="s">
        <v>796</v>
      </c>
      <c r="G488" s="42"/>
      <c r="H488" s="42"/>
      <c r="I488" s="230"/>
      <c r="J488" s="42"/>
      <c r="K488" s="42"/>
      <c r="L488" s="46"/>
      <c r="M488" s="231"/>
      <c r="N488" s="232"/>
      <c r="O488" s="86"/>
      <c r="P488" s="86"/>
      <c r="Q488" s="86"/>
      <c r="R488" s="86"/>
      <c r="S488" s="86"/>
      <c r="T488" s="86"/>
      <c r="U488" s="87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257</v>
      </c>
      <c r="AU488" s="19" t="s">
        <v>84</v>
      </c>
    </row>
    <row r="489" s="13" customFormat="1">
      <c r="A489" s="13"/>
      <c r="B489" s="235"/>
      <c r="C489" s="236"/>
      <c r="D489" s="228" t="s">
        <v>259</v>
      </c>
      <c r="E489" s="237" t="s">
        <v>19</v>
      </c>
      <c r="F489" s="238" t="s">
        <v>106</v>
      </c>
      <c r="G489" s="236"/>
      <c r="H489" s="239">
        <v>3.069</v>
      </c>
      <c r="I489" s="240"/>
      <c r="J489" s="236"/>
      <c r="K489" s="236"/>
      <c r="L489" s="241"/>
      <c r="M489" s="242"/>
      <c r="N489" s="243"/>
      <c r="O489" s="243"/>
      <c r="P489" s="243"/>
      <c r="Q489" s="243"/>
      <c r="R489" s="243"/>
      <c r="S489" s="243"/>
      <c r="T489" s="243"/>
      <c r="U489" s="244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5" t="s">
        <v>259</v>
      </c>
      <c r="AU489" s="245" t="s">
        <v>84</v>
      </c>
      <c r="AV489" s="13" t="s">
        <v>84</v>
      </c>
      <c r="AW489" s="13" t="s">
        <v>35</v>
      </c>
      <c r="AX489" s="13" t="s">
        <v>73</v>
      </c>
      <c r="AY489" s="245" t="s">
        <v>246</v>
      </c>
    </row>
    <row r="490" s="2" customFormat="1" ht="24.15" customHeight="1">
      <c r="A490" s="40"/>
      <c r="B490" s="41"/>
      <c r="C490" s="215" t="s">
        <v>797</v>
      </c>
      <c r="D490" s="215" t="s">
        <v>250</v>
      </c>
      <c r="E490" s="216" t="s">
        <v>798</v>
      </c>
      <c r="F490" s="217" t="s">
        <v>799</v>
      </c>
      <c r="G490" s="218" t="s">
        <v>398</v>
      </c>
      <c r="H490" s="219">
        <v>0.098000000000000004</v>
      </c>
      <c r="I490" s="220"/>
      <c r="J490" s="221">
        <f>ROUND(I490*H490,2)</f>
        <v>0</v>
      </c>
      <c r="K490" s="217" t="s">
        <v>253</v>
      </c>
      <c r="L490" s="46"/>
      <c r="M490" s="222" t="s">
        <v>19</v>
      </c>
      <c r="N490" s="223" t="s">
        <v>45</v>
      </c>
      <c r="O490" s="86"/>
      <c r="P490" s="224">
        <f>O490*H490</f>
        <v>0</v>
      </c>
      <c r="Q490" s="224">
        <v>0</v>
      </c>
      <c r="R490" s="224">
        <f>Q490*H490</f>
        <v>0</v>
      </c>
      <c r="S490" s="224">
        <v>0</v>
      </c>
      <c r="T490" s="224">
        <f>S490*H490</f>
        <v>0</v>
      </c>
      <c r="U490" s="225" t="s">
        <v>19</v>
      </c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26" t="s">
        <v>370</v>
      </c>
      <c r="AT490" s="226" t="s">
        <v>250</v>
      </c>
      <c r="AU490" s="226" t="s">
        <v>84</v>
      </c>
      <c r="AY490" s="19" t="s">
        <v>246</v>
      </c>
      <c r="BE490" s="227">
        <f>IF(N490="základní",J490,0)</f>
        <v>0</v>
      </c>
      <c r="BF490" s="227">
        <f>IF(N490="snížená",J490,0)</f>
        <v>0</v>
      </c>
      <c r="BG490" s="227">
        <f>IF(N490="zákl. přenesená",J490,0)</f>
        <v>0</v>
      </c>
      <c r="BH490" s="227">
        <f>IF(N490="sníž. přenesená",J490,0)</f>
        <v>0</v>
      </c>
      <c r="BI490" s="227">
        <f>IF(N490="nulová",J490,0)</f>
        <v>0</v>
      </c>
      <c r="BJ490" s="19" t="s">
        <v>84</v>
      </c>
      <c r="BK490" s="227">
        <f>ROUND(I490*H490,2)</f>
        <v>0</v>
      </c>
      <c r="BL490" s="19" t="s">
        <v>370</v>
      </c>
      <c r="BM490" s="226" t="s">
        <v>800</v>
      </c>
    </row>
    <row r="491" s="2" customFormat="1">
      <c r="A491" s="40"/>
      <c r="B491" s="41"/>
      <c r="C491" s="42"/>
      <c r="D491" s="228" t="s">
        <v>255</v>
      </c>
      <c r="E491" s="42"/>
      <c r="F491" s="229" t="s">
        <v>801</v>
      </c>
      <c r="G491" s="42"/>
      <c r="H491" s="42"/>
      <c r="I491" s="230"/>
      <c r="J491" s="42"/>
      <c r="K491" s="42"/>
      <c r="L491" s="46"/>
      <c r="M491" s="231"/>
      <c r="N491" s="232"/>
      <c r="O491" s="86"/>
      <c r="P491" s="86"/>
      <c r="Q491" s="86"/>
      <c r="R491" s="86"/>
      <c r="S491" s="86"/>
      <c r="T491" s="86"/>
      <c r="U491" s="87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255</v>
      </c>
      <c r="AU491" s="19" t="s">
        <v>84</v>
      </c>
    </row>
    <row r="492" s="2" customFormat="1">
      <c r="A492" s="40"/>
      <c r="B492" s="41"/>
      <c r="C492" s="42"/>
      <c r="D492" s="233" t="s">
        <v>257</v>
      </c>
      <c r="E492" s="42"/>
      <c r="F492" s="234" t="s">
        <v>802</v>
      </c>
      <c r="G492" s="42"/>
      <c r="H492" s="42"/>
      <c r="I492" s="230"/>
      <c r="J492" s="42"/>
      <c r="K492" s="42"/>
      <c r="L492" s="46"/>
      <c r="M492" s="231"/>
      <c r="N492" s="232"/>
      <c r="O492" s="86"/>
      <c r="P492" s="86"/>
      <c r="Q492" s="86"/>
      <c r="R492" s="86"/>
      <c r="S492" s="86"/>
      <c r="T492" s="86"/>
      <c r="U492" s="87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257</v>
      </c>
      <c r="AU492" s="19" t="s">
        <v>84</v>
      </c>
    </row>
    <row r="493" s="12" customFormat="1" ht="22.8" customHeight="1">
      <c r="A493" s="12"/>
      <c r="B493" s="199"/>
      <c r="C493" s="200"/>
      <c r="D493" s="201" t="s">
        <v>72</v>
      </c>
      <c r="E493" s="213" t="s">
        <v>803</v>
      </c>
      <c r="F493" s="213" t="s">
        <v>804</v>
      </c>
      <c r="G493" s="200"/>
      <c r="H493" s="200"/>
      <c r="I493" s="203"/>
      <c r="J493" s="214">
        <f>BK493</f>
        <v>0</v>
      </c>
      <c r="K493" s="200"/>
      <c r="L493" s="205"/>
      <c r="M493" s="206"/>
      <c r="N493" s="207"/>
      <c r="O493" s="207"/>
      <c r="P493" s="208">
        <f>SUM(P494:P551)</f>
        <v>0</v>
      </c>
      <c r="Q493" s="207"/>
      <c r="R493" s="208">
        <f>SUM(R494:R551)</f>
        <v>0.38309868000000002</v>
      </c>
      <c r="S493" s="207"/>
      <c r="T493" s="208">
        <f>SUM(T494:T551)</f>
        <v>0</v>
      </c>
      <c r="U493" s="209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10" t="s">
        <v>84</v>
      </c>
      <c r="AT493" s="211" t="s">
        <v>72</v>
      </c>
      <c r="AU493" s="211" t="s">
        <v>77</v>
      </c>
      <c r="AY493" s="210" t="s">
        <v>246</v>
      </c>
      <c r="BK493" s="212">
        <f>SUM(BK494:BK551)</f>
        <v>0</v>
      </c>
    </row>
    <row r="494" s="2" customFormat="1" ht="16.5" customHeight="1">
      <c r="A494" s="40"/>
      <c r="B494" s="41"/>
      <c r="C494" s="215" t="s">
        <v>805</v>
      </c>
      <c r="D494" s="215" t="s">
        <v>250</v>
      </c>
      <c r="E494" s="216" t="s">
        <v>806</v>
      </c>
      <c r="F494" s="217" t="s">
        <v>807</v>
      </c>
      <c r="G494" s="218" t="s">
        <v>108</v>
      </c>
      <c r="H494" s="219">
        <v>52.156999999999996</v>
      </c>
      <c r="I494" s="220"/>
      <c r="J494" s="221">
        <f>ROUND(I494*H494,2)</f>
        <v>0</v>
      </c>
      <c r="K494" s="217" t="s">
        <v>253</v>
      </c>
      <c r="L494" s="46"/>
      <c r="M494" s="222" t="s">
        <v>19</v>
      </c>
      <c r="N494" s="223" t="s">
        <v>45</v>
      </c>
      <c r="O494" s="86"/>
      <c r="P494" s="224">
        <f>O494*H494</f>
        <v>0</v>
      </c>
      <c r="Q494" s="224">
        <v>0</v>
      </c>
      <c r="R494" s="224">
        <f>Q494*H494</f>
        <v>0</v>
      </c>
      <c r="S494" s="224">
        <v>0</v>
      </c>
      <c r="T494" s="224">
        <f>S494*H494</f>
        <v>0</v>
      </c>
      <c r="U494" s="225" t="s">
        <v>19</v>
      </c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26" t="s">
        <v>370</v>
      </c>
      <c r="AT494" s="226" t="s">
        <v>250</v>
      </c>
      <c r="AU494" s="226" t="s">
        <v>84</v>
      </c>
      <c r="AY494" s="19" t="s">
        <v>246</v>
      </c>
      <c r="BE494" s="227">
        <f>IF(N494="základní",J494,0)</f>
        <v>0</v>
      </c>
      <c r="BF494" s="227">
        <f>IF(N494="snížená",J494,0)</f>
        <v>0</v>
      </c>
      <c r="BG494" s="227">
        <f>IF(N494="zákl. přenesená",J494,0)</f>
        <v>0</v>
      </c>
      <c r="BH494" s="227">
        <f>IF(N494="sníž. přenesená",J494,0)</f>
        <v>0</v>
      </c>
      <c r="BI494" s="227">
        <f>IF(N494="nulová",J494,0)</f>
        <v>0</v>
      </c>
      <c r="BJ494" s="19" t="s">
        <v>84</v>
      </c>
      <c r="BK494" s="227">
        <f>ROUND(I494*H494,2)</f>
        <v>0</v>
      </c>
      <c r="BL494" s="19" t="s">
        <v>370</v>
      </c>
      <c r="BM494" s="226" t="s">
        <v>808</v>
      </c>
    </row>
    <row r="495" s="2" customFormat="1">
      <c r="A495" s="40"/>
      <c r="B495" s="41"/>
      <c r="C495" s="42"/>
      <c r="D495" s="228" t="s">
        <v>255</v>
      </c>
      <c r="E495" s="42"/>
      <c r="F495" s="229" t="s">
        <v>809</v>
      </c>
      <c r="G495" s="42"/>
      <c r="H495" s="42"/>
      <c r="I495" s="230"/>
      <c r="J495" s="42"/>
      <c r="K495" s="42"/>
      <c r="L495" s="46"/>
      <c r="M495" s="231"/>
      <c r="N495" s="232"/>
      <c r="O495" s="86"/>
      <c r="P495" s="86"/>
      <c r="Q495" s="86"/>
      <c r="R495" s="86"/>
      <c r="S495" s="86"/>
      <c r="T495" s="86"/>
      <c r="U495" s="87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255</v>
      </c>
      <c r="AU495" s="19" t="s">
        <v>84</v>
      </c>
    </row>
    <row r="496" s="2" customFormat="1">
      <c r="A496" s="40"/>
      <c r="B496" s="41"/>
      <c r="C496" s="42"/>
      <c r="D496" s="233" t="s">
        <v>257</v>
      </c>
      <c r="E496" s="42"/>
      <c r="F496" s="234" t="s">
        <v>810</v>
      </c>
      <c r="G496" s="42"/>
      <c r="H496" s="42"/>
      <c r="I496" s="230"/>
      <c r="J496" s="42"/>
      <c r="K496" s="42"/>
      <c r="L496" s="46"/>
      <c r="M496" s="231"/>
      <c r="N496" s="232"/>
      <c r="O496" s="86"/>
      <c r="P496" s="86"/>
      <c r="Q496" s="86"/>
      <c r="R496" s="86"/>
      <c r="S496" s="86"/>
      <c r="T496" s="86"/>
      <c r="U496" s="87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257</v>
      </c>
      <c r="AU496" s="19" t="s">
        <v>84</v>
      </c>
    </row>
    <row r="497" s="13" customFormat="1">
      <c r="A497" s="13"/>
      <c r="B497" s="235"/>
      <c r="C497" s="236"/>
      <c r="D497" s="228" t="s">
        <v>259</v>
      </c>
      <c r="E497" s="237" t="s">
        <v>19</v>
      </c>
      <c r="F497" s="238" t="s">
        <v>193</v>
      </c>
      <c r="G497" s="236"/>
      <c r="H497" s="239">
        <v>30.734999999999999</v>
      </c>
      <c r="I497" s="240"/>
      <c r="J497" s="236"/>
      <c r="K497" s="236"/>
      <c r="L497" s="241"/>
      <c r="M497" s="242"/>
      <c r="N497" s="243"/>
      <c r="O497" s="243"/>
      <c r="P497" s="243"/>
      <c r="Q497" s="243"/>
      <c r="R497" s="243"/>
      <c r="S497" s="243"/>
      <c r="T497" s="243"/>
      <c r="U497" s="244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259</v>
      </c>
      <c r="AU497" s="245" t="s">
        <v>84</v>
      </c>
      <c r="AV497" s="13" t="s">
        <v>84</v>
      </c>
      <c r="AW497" s="13" t="s">
        <v>35</v>
      </c>
      <c r="AX497" s="13" t="s">
        <v>73</v>
      </c>
      <c r="AY497" s="245" t="s">
        <v>246</v>
      </c>
    </row>
    <row r="498" s="13" customFormat="1">
      <c r="A498" s="13"/>
      <c r="B498" s="235"/>
      <c r="C498" s="236"/>
      <c r="D498" s="228" t="s">
        <v>259</v>
      </c>
      <c r="E498" s="237" t="s">
        <v>19</v>
      </c>
      <c r="F498" s="238" t="s">
        <v>158</v>
      </c>
      <c r="G498" s="236"/>
      <c r="H498" s="239">
        <v>21.422000000000001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3"/>
      <c r="U498" s="244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5" t="s">
        <v>259</v>
      </c>
      <c r="AU498" s="245" t="s">
        <v>84</v>
      </c>
      <c r="AV498" s="13" t="s">
        <v>84</v>
      </c>
      <c r="AW498" s="13" t="s">
        <v>35</v>
      </c>
      <c r="AX498" s="13" t="s">
        <v>73</v>
      </c>
      <c r="AY498" s="245" t="s">
        <v>246</v>
      </c>
    </row>
    <row r="499" s="14" customFormat="1">
      <c r="A499" s="14"/>
      <c r="B499" s="246"/>
      <c r="C499" s="247"/>
      <c r="D499" s="228" t="s">
        <v>259</v>
      </c>
      <c r="E499" s="248" t="s">
        <v>19</v>
      </c>
      <c r="F499" s="249" t="s">
        <v>262</v>
      </c>
      <c r="G499" s="247"/>
      <c r="H499" s="250">
        <v>52.156999999999996</v>
      </c>
      <c r="I499" s="251"/>
      <c r="J499" s="247"/>
      <c r="K499" s="247"/>
      <c r="L499" s="252"/>
      <c r="M499" s="253"/>
      <c r="N499" s="254"/>
      <c r="O499" s="254"/>
      <c r="P499" s="254"/>
      <c r="Q499" s="254"/>
      <c r="R499" s="254"/>
      <c r="S499" s="254"/>
      <c r="T499" s="254"/>
      <c r="U499" s="255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6" t="s">
        <v>259</v>
      </c>
      <c r="AU499" s="256" t="s">
        <v>84</v>
      </c>
      <c r="AV499" s="14" t="s">
        <v>91</v>
      </c>
      <c r="AW499" s="14" t="s">
        <v>35</v>
      </c>
      <c r="AX499" s="14" t="s">
        <v>77</v>
      </c>
      <c r="AY499" s="256" t="s">
        <v>246</v>
      </c>
    </row>
    <row r="500" s="2" customFormat="1" ht="16.5" customHeight="1">
      <c r="A500" s="40"/>
      <c r="B500" s="41"/>
      <c r="C500" s="215" t="s">
        <v>811</v>
      </c>
      <c r="D500" s="215" t="s">
        <v>250</v>
      </c>
      <c r="E500" s="216" t="s">
        <v>812</v>
      </c>
      <c r="F500" s="217" t="s">
        <v>813</v>
      </c>
      <c r="G500" s="218" t="s">
        <v>380</v>
      </c>
      <c r="H500" s="219">
        <v>39.140000000000001</v>
      </c>
      <c r="I500" s="220"/>
      <c r="J500" s="221">
        <f>ROUND(I500*H500,2)</f>
        <v>0</v>
      </c>
      <c r="K500" s="217" t="s">
        <v>253</v>
      </c>
      <c r="L500" s="46"/>
      <c r="M500" s="222" t="s">
        <v>19</v>
      </c>
      <c r="N500" s="223" t="s">
        <v>45</v>
      </c>
      <c r="O500" s="86"/>
      <c r="P500" s="224">
        <f>O500*H500</f>
        <v>0</v>
      </c>
      <c r="Q500" s="224">
        <v>0</v>
      </c>
      <c r="R500" s="224">
        <f>Q500*H500</f>
        <v>0</v>
      </c>
      <c r="S500" s="224">
        <v>0</v>
      </c>
      <c r="T500" s="224">
        <f>S500*H500</f>
        <v>0</v>
      </c>
      <c r="U500" s="225" t="s">
        <v>19</v>
      </c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26" t="s">
        <v>370</v>
      </c>
      <c r="AT500" s="226" t="s">
        <v>250</v>
      </c>
      <c r="AU500" s="226" t="s">
        <v>84</v>
      </c>
      <c r="AY500" s="19" t="s">
        <v>246</v>
      </c>
      <c r="BE500" s="227">
        <f>IF(N500="základní",J500,0)</f>
        <v>0</v>
      </c>
      <c r="BF500" s="227">
        <f>IF(N500="snížená",J500,0)</f>
        <v>0</v>
      </c>
      <c r="BG500" s="227">
        <f>IF(N500="zákl. přenesená",J500,0)</f>
        <v>0</v>
      </c>
      <c r="BH500" s="227">
        <f>IF(N500="sníž. přenesená",J500,0)</f>
        <v>0</v>
      </c>
      <c r="BI500" s="227">
        <f>IF(N500="nulová",J500,0)</f>
        <v>0</v>
      </c>
      <c r="BJ500" s="19" t="s">
        <v>84</v>
      </c>
      <c r="BK500" s="227">
        <f>ROUND(I500*H500,2)</f>
        <v>0</v>
      </c>
      <c r="BL500" s="19" t="s">
        <v>370</v>
      </c>
      <c r="BM500" s="226" t="s">
        <v>814</v>
      </c>
    </row>
    <row r="501" s="2" customFormat="1">
      <c r="A501" s="40"/>
      <c r="B501" s="41"/>
      <c r="C501" s="42"/>
      <c r="D501" s="228" t="s">
        <v>255</v>
      </c>
      <c r="E501" s="42"/>
      <c r="F501" s="229" t="s">
        <v>815</v>
      </c>
      <c r="G501" s="42"/>
      <c r="H501" s="42"/>
      <c r="I501" s="230"/>
      <c r="J501" s="42"/>
      <c r="K501" s="42"/>
      <c r="L501" s="46"/>
      <c r="M501" s="231"/>
      <c r="N501" s="232"/>
      <c r="O501" s="86"/>
      <c r="P501" s="86"/>
      <c r="Q501" s="86"/>
      <c r="R501" s="86"/>
      <c r="S501" s="86"/>
      <c r="T501" s="86"/>
      <c r="U501" s="87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255</v>
      </c>
      <c r="AU501" s="19" t="s">
        <v>84</v>
      </c>
    </row>
    <row r="502" s="2" customFormat="1">
      <c r="A502" s="40"/>
      <c r="B502" s="41"/>
      <c r="C502" s="42"/>
      <c r="D502" s="233" t="s">
        <v>257</v>
      </c>
      <c r="E502" s="42"/>
      <c r="F502" s="234" t="s">
        <v>816</v>
      </c>
      <c r="G502" s="42"/>
      <c r="H502" s="42"/>
      <c r="I502" s="230"/>
      <c r="J502" s="42"/>
      <c r="K502" s="42"/>
      <c r="L502" s="46"/>
      <c r="M502" s="231"/>
      <c r="N502" s="232"/>
      <c r="O502" s="86"/>
      <c r="P502" s="86"/>
      <c r="Q502" s="86"/>
      <c r="R502" s="86"/>
      <c r="S502" s="86"/>
      <c r="T502" s="86"/>
      <c r="U502" s="87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257</v>
      </c>
      <c r="AU502" s="19" t="s">
        <v>84</v>
      </c>
    </row>
    <row r="503" s="13" customFormat="1">
      <c r="A503" s="13"/>
      <c r="B503" s="235"/>
      <c r="C503" s="236"/>
      <c r="D503" s="228" t="s">
        <v>259</v>
      </c>
      <c r="E503" s="237" t="s">
        <v>19</v>
      </c>
      <c r="F503" s="238" t="s">
        <v>179</v>
      </c>
      <c r="G503" s="236"/>
      <c r="H503" s="239">
        <v>24.420000000000002</v>
      </c>
      <c r="I503" s="240"/>
      <c r="J503" s="236"/>
      <c r="K503" s="236"/>
      <c r="L503" s="241"/>
      <c r="M503" s="242"/>
      <c r="N503" s="243"/>
      <c r="O503" s="243"/>
      <c r="P503" s="243"/>
      <c r="Q503" s="243"/>
      <c r="R503" s="243"/>
      <c r="S503" s="243"/>
      <c r="T503" s="243"/>
      <c r="U503" s="244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5" t="s">
        <v>259</v>
      </c>
      <c r="AU503" s="245" t="s">
        <v>84</v>
      </c>
      <c r="AV503" s="13" t="s">
        <v>84</v>
      </c>
      <c r="AW503" s="13" t="s">
        <v>35</v>
      </c>
      <c r="AX503" s="13" t="s">
        <v>73</v>
      </c>
      <c r="AY503" s="245" t="s">
        <v>246</v>
      </c>
    </row>
    <row r="504" s="13" customFormat="1">
      <c r="A504" s="13"/>
      <c r="B504" s="235"/>
      <c r="C504" s="236"/>
      <c r="D504" s="228" t="s">
        <v>259</v>
      </c>
      <c r="E504" s="237" t="s">
        <v>19</v>
      </c>
      <c r="F504" s="238" t="s">
        <v>817</v>
      </c>
      <c r="G504" s="236"/>
      <c r="H504" s="239">
        <v>-2.3399999999999999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3"/>
      <c r="U504" s="244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5" t="s">
        <v>259</v>
      </c>
      <c r="AU504" s="245" t="s">
        <v>84</v>
      </c>
      <c r="AV504" s="13" t="s">
        <v>84</v>
      </c>
      <c r="AW504" s="13" t="s">
        <v>35</v>
      </c>
      <c r="AX504" s="13" t="s">
        <v>73</v>
      </c>
      <c r="AY504" s="245" t="s">
        <v>246</v>
      </c>
    </row>
    <row r="505" s="13" customFormat="1">
      <c r="A505" s="13"/>
      <c r="B505" s="235"/>
      <c r="C505" s="236"/>
      <c r="D505" s="228" t="s">
        <v>259</v>
      </c>
      <c r="E505" s="237" t="s">
        <v>19</v>
      </c>
      <c r="F505" s="238" t="s">
        <v>176</v>
      </c>
      <c r="G505" s="236"/>
      <c r="H505" s="239">
        <v>18.5</v>
      </c>
      <c r="I505" s="240"/>
      <c r="J505" s="236"/>
      <c r="K505" s="236"/>
      <c r="L505" s="241"/>
      <c r="M505" s="242"/>
      <c r="N505" s="243"/>
      <c r="O505" s="243"/>
      <c r="P505" s="243"/>
      <c r="Q505" s="243"/>
      <c r="R505" s="243"/>
      <c r="S505" s="243"/>
      <c r="T505" s="243"/>
      <c r="U505" s="244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5" t="s">
        <v>259</v>
      </c>
      <c r="AU505" s="245" t="s">
        <v>84</v>
      </c>
      <c r="AV505" s="13" t="s">
        <v>84</v>
      </c>
      <c r="AW505" s="13" t="s">
        <v>35</v>
      </c>
      <c r="AX505" s="13" t="s">
        <v>73</v>
      </c>
      <c r="AY505" s="245" t="s">
        <v>246</v>
      </c>
    </row>
    <row r="506" s="13" customFormat="1">
      <c r="A506" s="13"/>
      <c r="B506" s="235"/>
      <c r="C506" s="236"/>
      <c r="D506" s="228" t="s">
        <v>259</v>
      </c>
      <c r="E506" s="237" t="s">
        <v>19</v>
      </c>
      <c r="F506" s="238" t="s">
        <v>818</v>
      </c>
      <c r="G506" s="236"/>
      <c r="H506" s="239">
        <v>-1.44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3"/>
      <c r="U506" s="244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5" t="s">
        <v>259</v>
      </c>
      <c r="AU506" s="245" t="s">
        <v>84</v>
      </c>
      <c r="AV506" s="13" t="s">
        <v>84</v>
      </c>
      <c r="AW506" s="13" t="s">
        <v>35</v>
      </c>
      <c r="AX506" s="13" t="s">
        <v>73</v>
      </c>
      <c r="AY506" s="245" t="s">
        <v>246</v>
      </c>
    </row>
    <row r="507" s="2" customFormat="1" ht="16.5" customHeight="1">
      <c r="A507" s="40"/>
      <c r="B507" s="41"/>
      <c r="C507" s="267" t="s">
        <v>819</v>
      </c>
      <c r="D507" s="267" t="s">
        <v>508</v>
      </c>
      <c r="E507" s="268" t="s">
        <v>820</v>
      </c>
      <c r="F507" s="269" t="s">
        <v>821</v>
      </c>
      <c r="G507" s="270" t="s">
        <v>380</v>
      </c>
      <c r="H507" s="271">
        <v>39.140000000000001</v>
      </c>
      <c r="I507" s="272"/>
      <c r="J507" s="273">
        <f>ROUND(I507*H507,2)</f>
        <v>0</v>
      </c>
      <c r="K507" s="269" t="s">
        <v>253</v>
      </c>
      <c r="L507" s="274"/>
      <c r="M507" s="275" t="s">
        <v>19</v>
      </c>
      <c r="N507" s="276" t="s">
        <v>45</v>
      </c>
      <c r="O507" s="86"/>
      <c r="P507" s="224">
        <f>O507*H507</f>
        <v>0</v>
      </c>
      <c r="Q507" s="224">
        <v>0.00020000000000000001</v>
      </c>
      <c r="R507" s="224">
        <f>Q507*H507</f>
        <v>0.0078279999999999999</v>
      </c>
      <c r="S507" s="224">
        <v>0</v>
      </c>
      <c r="T507" s="224">
        <f>S507*H507</f>
        <v>0</v>
      </c>
      <c r="U507" s="225" t="s">
        <v>19</v>
      </c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26" t="s">
        <v>490</v>
      </c>
      <c r="AT507" s="226" t="s">
        <v>508</v>
      </c>
      <c r="AU507" s="226" t="s">
        <v>84</v>
      </c>
      <c r="AY507" s="19" t="s">
        <v>246</v>
      </c>
      <c r="BE507" s="227">
        <f>IF(N507="základní",J507,0)</f>
        <v>0</v>
      </c>
      <c r="BF507" s="227">
        <f>IF(N507="snížená",J507,0)</f>
        <v>0</v>
      </c>
      <c r="BG507" s="227">
        <f>IF(N507="zákl. přenesená",J507,0)</f>
        <v>0</v>
      </c>
      <c r="BH507" s="227">
        <f>IF(N507="sníž. přenesená",J507,0)</f>
        <v>0</v>
      </c>
      <c r="BI507" s="227">
        <f>IF(N507="nulová",J507,0)</f>
        <v>0</v>
      </c>
      <c r="BJ507" s="19" t="s">
        <v>84</v>
      </c>
      <c r="BK507" s="227">
        <f>ROUND(I507*H507,2)</f>
        <v>0</v>
      </c>
      <c r="BL507" s="19" t="s">
        <v>370</v>
      </c>
      <c r="BM507" s="226" t="s">
        <v>822</v>
      </c>
    </row>
    <row r="508" s="2" customFormat="1">
      <c r="A508" s="40"/>
      <c r="B508" s="41"/>
      <c r="C508" s="42"/>
      <c r="D508" s="228" t="s">
        <v>255</v>
      </c>
      <c r="E508" s="42"/>
      <c r="F508" s="229" t="s">
        <v>821</v>
      </c>
      <c r="G508" s="42"/>
      <c r="H508" s="42"/>
      <c r="I508" s="230"/>
      <c r="J508" s="42"/>
      <c r="K508" s="42"/>
      <c r="L508" s="46"/>
      <c r="M508" s="231"/>
      <c r="N508" s="232"/>
      <c r="O508" s="86"/>
      <c r="P508" s="86"/>
      <c r="Q508" s="86"/>
      <c r="R508" s="86"/>
      <c r="S508" s="86"/>
      <c r="T508" s="86"/>
      <c r="U508" s="87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255</v>
      </c>
      <c r="AU508" s="19" t="s">
        <v>84</v>
      </c>
    </row>
    <row r="509" s="13" customFormat="1">
      <c r="A509" s="13"/>
      <c r="B509" s="235"/>
      <c r="C509" s="236"/>
      <c r="D509" s="228" t="s">
        <v>259</v>
      </c>
      <c r="E509" s="237" t="s">
        <v>19</v>
      </c>
      <c r="F509" s="238" t="s">
        <v>179</v>
      </c>
      <c r="G509" s="236"/>
      <c r="H509" s="239">
        <v>24.420000000000002</v>
      </c>
      <c r="I509" s="240"/>
      <c r="J509" s="236"/>
      <c r="K509" s="236"/>
      <c r="L509" s="241"/>
      <c r="M509" s="242"/>
      <c r="N509" s="243"/>
      <c r="O509" s="243"/>
      <c r="P509" s="243"/>
      <c r="Q509" s="243"/>
      <c r="R509" s="243"/>
      <c r="S509" s="243"/>
      <c r="T509" s="243"/>
      <c r="U509" s="244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5" t="s">
        <v>259</v>
      </c>
      <c r="AU509" s="245" t="s">
        <v>84</v>
      </c>
      <c r="AV509" s="13" t="s">
        <v>84</v>
      </c>
      <c r="AW509" s="13" t="s">
        <v>35</v>
      </c>
      <c r="AX509" s="13" t="s">
        <v>73</v>
      </c>
      <c r="AY509" s="245" t="s">
        <v>246</v>
      </c>
    </row>
    <row r="510" s="13" customFormat="1">
      <c r="A510" s="13"/>
      <c r="B510" s="235"/>
      <c r="C510" s="236"/>
      <c r="D510" s="228" t="s">
        <v>259</v>
      </c>
      <c r="E510" s="237" t="s">
        <v>19</v>
      </c>
      <c r="F510" s="238" t="s">
        <v>817</v>
      </c>
      <c r="G510" s="236"/>
      <c r="H510" s="239">
        <v>-2.3399999999999999</v>
      </c>
      <c r="I510" s="240"/>
      <c r="J510" s="236"/>
      <c r="K510" s="236"/>
      <c r="L510" s="241"/>
      <c r="M510" s="242"/>
      <c r="N510" s="243"/>
      <c r="O510" s="243"/>
      <c r="P510" s="243"/>
      <c r="Q510" s="243"/>
      <c r="R510" s="243"/>
      <c r="S510" s="243"/>
      <c r="T510" s="243"/>
      <c r="U510" s="244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5" t="s">
        <v>259</v>
      </c>
      <c r="AU510" s="245" t="s">
        <v>84</v>
      </c>
      <c r="AV510" s="13" t="s">
        <v>84</v>
      </c>
      <c r="AW510" s="13" t="s">
        <v>35</v>
      </c>
      <c r="AX510" s="13" t="s">
        <v>73</v>
      </c>
      <c r="AY510" s="245" t="s">
        <v>246</v>
      </c>
    </row>
    <row r="511" s="13" customFormat="1">
      <c r="A511" s="13"/>
      <c r="B511" s="235"/>
      <c r="C511" s="236"/>
      <c r="D511" s="228" t="s">
        <v>259</v>
      </c>
      <c r="E511" s="237" t="s">
        <v>19</v>
      </c>
      <c r="F511" s="238" t="s">
        <v>176</v>
      </c>
      <c r="G511" s="236"/>
      <c r="H511" s="239">
        <v>18.5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3"/>
      <c r="U511" s="244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5" t="s">
        <v>259</v>
      </c>
      <c r="AU511" s="245" t="s">
        <v>84</v>
      </c>
      <c r="AV511" s="13" t="s">
        <v>84</v>
      </c>
      <c r="AW511" s="13" t="s">
        <v>35</v>
      </c>
      <c r="AX511" s="13" t="s">
        <v>73</v>
      </c>
      <c r="AY511" s="245" t="s">
        <v>246</v>
      </c>
    </row>
    <row r="512" s="13" customFormat="1">
      <c r="A512" s="13"/>
      <c r="B512" s="235"/>
      <c r="C512" s="236"/>
      <c r="D512" s="228" t="s">
        <v>259</v>
      </c>
      <c r="E512" s="237" t="s">
        <v>19</v>
      </c>
      <c r="F512" s="238" t="s">
        <v>818</v>
      </c>
      <c r="G512" s="236"/>
      <c r="H512" s="239">
        <v>-1.44</v>
      </c>
      <c r="I512" s="240"/>
      <c r="J512" s="236"/>
      <c r="K512" s="236"/>
      <c r="L512" s="241"/>
      <c r="M512" s="242"/>
      <c r="N512" s="243"/>
      <c r="O512" s="243"/>
      <c r="P512" s="243"/>
      <c r="Q512" s="243"/>
      <c r="R512" s="243"/>
      <c r="S512" s="243"/>
      <c r="T512" s="243"/>
      <c r="U512" s="244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5" t="s">
        <v>259</v>
      </c>
      <c r="AU512" s="245" t="s">
        <v>84</v>
      </c>
      <c r="AV512" s="13" t="s">
        <v>84</v>
      </c>
      <c r="AW512" s="13" t="s">
        <v>35</v>
      </c>
      <c r="AX512" s="13" t="s">
        <v>73</v>
      </c>
      <c r="AY512" s="245" t="s">
        <v>246</v>
      </c>
    </row>
    <row r="513" s="2" customFormat="1" ht="21.75" customHeight="1">
      <c r="A513" s="40"/>
      <c r="B513" s="41"/>
      <c r="C513" s="215" t="s">
        <v>823</v>
      </c>
      <c r="D513" s="215" t="s">
        <v>250</v>
      </c>
      <c r="E513" s="216" t="s">
        <v>824</v>
      </c>
      <c r="F513" s="217" t="s">
        <v>825</v>
      </c>
      <c r="G513" s="218" t="s">
        <v>380</v>
      </c>
      <c r="H513" s="219">
        <v>2.3999999999999999</v>
      </c>
      <c r="I513" s="220"/>
      <c r="J513" s="221">
        <f>ROUND(I513*H513,2)</f>
        <v>0</v>
      </c>
      <c r="K513" s="217" t="s">
        <v>253</v>
      </c>
      <c r="L513" s="46"/>
      <c r="M513" s="222" t="s">
        <v>19</v>
      </c>
      <c r="N513" s="223" t="s">
        <v>45</v>
      </c>
      <c r="O513" s="86"/>
      <c r="P513" s="224">
        <f>O513*H513</f>
        <v>0</v>
      </c>
      <c r="Q513" s="224">
        <v>4.0000000000000003E-05</v>
      </c>
      <c r="R513" s="224">
        <f>Q513*H513</f>
        <v>9.6000000000000002E-05</v>
      </c>
      <c r="S513" s="224">
        <v>0</v>
      </c>
      <c r="T513" s="224">
        <f>S513*H513</f>
        <v>0</v>
      </c>
      <c r="U513" s="225" t="s">
        <v>19</v>
      </c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26" t="s">
        <v>370</v>
      </c>
      <c r="AT513" s="226" t="s">
        <v>250</v>
      </c>
      <c r="AU513" s="226" t="s">
        <v>84</v>
      </c>
      <c r="AY513" s="19" t="s">
        <v>246</v>
      </c>
      <c r="BE513" s="227">
        <f>IF(N513="základní",J513,0)</f>
        <v>0</v>
      </c>
      <c r="BF513" s="227">
        <f>IF(N513="snížená",J513,0)</f>
        <v>0</v>
      </c>
      <c r="BG513" s="227">
        <f>IF(N513="zákl. přenesená",J513,0)</f>
        <v>0</v>
      </c>
      <c r="BH513" s="227">
        <f>IF(N513="sníž. přenesená",J513,0)</f>
        <v>0</v>
      </c>
      <c r="BI513" s="227">
        <f>IF(N513="nulová",J513,0)</f>
        <v>0</v>
      </c>
      <c r="BJ513" s="19" t="s">
        <v>84</v>
      </c>
      <c r="BK513" s="227">
        <f>ROUND(I513*H513,2)</f>
        <v>0</v>
      </c>
      <c r="BL513" s="19" t="s">
        <v>370</v>
      </c>
      <c r="BM513" s="226" t="s">
        <v>826</v>
      </c>
    </row>
    <row r="514" s="2" customFormat="1">
      <c r="A514" s="40"/>
      <c r="B514" s="41"/>
      <c r="C514" s="42"/>
      <c r="D514" s="228" t="s">
        <v>255</v>
      </c>
      <c r="E514" s="42"/>
      <c r="F514" s="229" t="s">
        <v>827</v>
      </c>
      <c r="G514" s="42"/>
      <c r="H514" s="42"/>
      <c r="I514" s="230"/>
      <c r="J514" s="42"/>
      <c r="K514" s="42"/>
      <c r="L514" s="46"/>
      <c r="M514" s="231"/>
      <c r="N514" s="232"/>
      <c r="O514" s="86"/>
      <c r="P514" s="86"/>
      <c r="Q514" s="86"/>
      <c r="R514" s="86"/>
      <c r="S514" s="86"/>
      <c r="T514" s="86"/>
      <c r="U514" s="87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255</v>
      </c>
      <c r="AU514" s="19" t="s">
        <v>84</v>
      </c>
    </row>
    <row r="515" s="2" customFormat="1">
      <c r="A515" s="40"/>
      <c r="B515" s="41"/>
      <c r="C515" s="42"/>
      <c r="D515" s="233" t="s">
        <v>257</v>
      </c>
      <c r="E515" s="42"/>
      <c r="F515" s="234" t="s">
        <v>828</v>
      </c>
      <c r="G515" s="42"/>
      <c r="H515" s="42"/>
      <c r="I515" s="230"/>
      <c r="J515" s="42"/>
      <c r="K515" s="42"/>
      <c r="L515" s="46"/>
      <c r="M515" s="231"/>
      <c r="N515" s="232"/>
      <c r="O515" s="86"/>
      <c r="P515" s="86"/>
      <c r="Q515" s="86"/>
      <c r="R515" s="86"/>
      <c r="S515" s="86"/>
      <c r="T515" s="86"/>
      <c r="U515" s="87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257</v>
      </c>
      <c r="AU515" s="19" t="s">
        <v>84</v>
      </c>
    </row>
    <row r="516" s="13" customFormat="1">
      <c r="A516" s="13"/>
      <c r="B516" s="235"/>
      <c r="C516" s="236"/>
      <c r="D516" s="228" t="s">
        <v>259</v>
      </c>
      <c r="E516" s="237" t="s">
        <v>19</v>
      </c>
      <c r="F516" s="238" t="s">
        <v>829</v>
      </c>
      <c r="G516" s="236"/>
      <c r="H516" s="239">
        <v>2.3999999999999999</v>
      </c>
      <c r="I516" s="240"/>
      <c r="J516" s="236"/>
      <c r="K516" s="236"/>
      <c r="L516" s="241"/>
      <c r="M516" s="242"/>
      <c r="N516" s="243"/>
      <c r="O516" s="243"/>
      <c r="P516" s="243"/>
      <c r="Q516" s="243"/>
      <c r="R516" s="243"/>
      <c r="S516" s="243"/>
      <c r="T516" s="243"/>
      <c r="U516" s="244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5" t="s">
        <v>259</v>
      </c>
      <c r="AU516" s="245" t="s">
        <v>84</v>
      </c>
      <c r="AV516" s="13" t="s">
        <v>84</v>
      </c>
      <c r="AW516" s="13" t="s">
        <v>35</v>
      </c>
      <c r="AX516" s="13" t="s">
        <v>73</v>
      </c>
      <c r="AY516" s="245" t="s">
        <v>246</v>
      </c>
    </row>
    <row r="517" s="2" customFormat="1" ht="16.5" customHeight="1">
      <c r="A517" s="40"/>
      <c r="B517" s="41"/>
      <c r="C517" s="267" t="s">
        <v>830</v>
      </c>
      <c r="D517" s="267" t="s">
        <v>508</v>
      </c>
      <c r="E517" s="268" t="s">
        <v>831</v>
      </c>
      <c r="F517" s="269" t="s">
        <v>832</v>
      </c>
      <c r="G517" s="270" t="s">
        <v>380</v>
      </c>
      <c r="H517" s="271">
        <v>2.6400000000000001</v>
      </c>
      <c r="I517" s="272"/>
      <c r="J517" s="273">
        <f>ROUND(I517*H517,2)</f>
        <v>0</v>
      </c>
      <c r="K517" s="269" t="s">
        <v>19</v>
      </c>
      <c r="L517" s="274"/>
      <c r="M517" s="275" t="s">
        <v>19</v>
      </c>
      <c r="N517" s="276" t="s">
        <v>45</v>
      </c>
      <c r="O517" s="86"/>
      <c r="P517" s="224">
        <f>O517*H517</f>
        <v>0</v>
      </c>
      <c r="Q517" s="224">
        <v>0.00025999999999999998</v>
      </c>
      <c r="R517" s="224">
        <f>Q517*H517</f>
        <v>0.00068639999999999999</v>
      </c>
      <c r="S517" s="224">
        <v>0</v>
      </c>
      <c r="T517" s="224">
        <f>S517*H517</f>
        <v>0</v>
      </c>
      <c r="U517" s="225" t="s">
        <v>19</v>
      </c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26" t="s">
        <v>490</v>
      </c>
      <c r="AT517" s="226" t="s">
        <v>508</v>
      </c>
      <c r="AU517" s="226" t="s">
        <v>84</v>
      </c>
      <c r="AY517" s="19" t="s">
        <v>246</v>
      </c>
      <c r="BE517" s="227">
        <f>IF(N517="základní",J517,0)</f>
        <v>0</v>
      </c>
      <c r="BF517" s="227">
        <f>IF(N517="snížená",J517,0)</f>
        <v>0</v>
      </c>
      <c r="BG517" s="227">
        <f>IF(N517="zákl. přenesená",J517,0)</f>
        <v>0</v>
      </c>
      <c r="BH517" s="227">
        <f>IF(N517="sníž. přenesená",J517,0)</f>
        <v>0</v>
      </c>
      <c r="BI517" s="227">
        <f>IF(N517="nulová",J517,0)</f>
        <v>0</v>
      </c>
      <c r="BJ517" s="19" t="s">
        <v>84</v>
      </c>
      <c r="BK517" s="227">
        <f>ROUND(I517*H517,2)</f>
        <v>0</v>
      </c>
      <c r="BL517" s="19" t="s">
        <v>370</v>
      </c>
      <c r="BM517" s="226" t="s">
        <v>833</v>
      </c>
    </row>
    <row r="518" s="2" customFormat="1">
      <c r="A518" s="40"/>
      <c r="B518" s="41"/>
      <c r="C518" s="42"/>
      <c r="D518" s="228" t="s">
        <v>255</v>
      </c>
      <c r="E518" s="42"/>
      <c r="F518" s="229" t="s">
        <v>832</v>
      </c>
      <c r="G518" s="42"/>
      <c r="H518" s="42"/>
      <c r="I518" s="230"/>
      <c r="J518" s="42"/>
      <c r="K518" s="42"/>
      <c r="L518" s="46"/>
      <c r="M518" s="231"/>
      <c r="N518" s="232"/>
      <c r="O518" s="86"/>
      <c r="P518" s="86"/>
      <c r="Q518" s="86"/>
      <c r="R518" s="86"/>
      <c r="S518" s="86"/>
      <c r="T518" s="86"/>
      <c r="U518" s="87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255</v>
      </c>
      <c r="AU518" s="19" t="s">
        <v>84</v>
      </c>
    </row>
    <row r="519" s="2" customFormat="1">
      <c r="A519" s="40"/>
      <c r="B519" s="41"/>
      <c r="C519" s="42"/>
      <c r="D519" s="228" t="s">
        <v>706</v>
      </c>
      <c r="E519" s="42"/>
      <c r="F519" s="277" t="s">
        <v>834</v>
      </c>
      <c r="G519" s="42"/>
      <c r="H519" s="42"/>
      <c r="I519" s="230"/>
      <c r="J519" s="42"/>
      <c r="K519" s="42"/>
      <c r="L519" s="46"/>
      <c r="M519" s="231"/>
      <c r="N519" s="232"/>
      <c r="O519" s="86"/>
      <c r="P519" s="86"/>
      <c r="Q519" s="86"/>
      <c r="R519" s="86"/>
      <c r="S519" s="86"/>
      <c r="T519" s="86"/>
      <c r="U519" s="87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706</v>
      </c>
      <c r="AU519" s="19" t="s">
        <v>84</v>
      </c>
    </row>
    <row r="520" s="13" customFormat="1">
      <c r="A520" s="13"/>
      <c r="B520" s="235"/>
      <c r="C520" s="236"/>
      <c r="D520" s="228" t="s">
        <v>259</v>
      </c>
      <c r="E520" s="237" t="s">
        <v>19</v>
      </c>
      <c r="F520" s="238" t="s">
        <v>829</v>
      </c>
      <c r="G520" s="236"/>
      <c r="H520" s="239">
        <v>2.3999999999999999</v>
      </c>
      <c r="I520" s="240"/>
      <c r="J520" s="236"/>
      <c r="K520" s="236"/>
      <c r="L520" s="241"/>
      <c r="M520" s="242"/>
      <c r="N520" s="243"/>
      <c r="O520" s="243"/>
      <c r="P520" s="243"/>
      <c r="Q520" s="243"/>
      <c r="R520" s="243"/>
      <c r="S520" s="243"/>
      <c r="T520" s="243"/>
      <c r="U520" s="244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5" t="s">
        <v>259</v>
      </c>
      <c r="AU520" s="245" t="s">
        <v>84</v>
      </c>
      <c r="AV520" s="13" t="s">
        <v>84</v>
      </c>
      <c r="AW520" s="13" t="s">
        <v>35</v>
      </c>
      <c r="AX520" s="13" t="s">
        <v>73</v>
      </c>
      <c r="AY520" s="245" t="s">
        <v>246</v>
      </c>
    </row>
    <row r="521" s="13" customFormat="1">
      <c r="A521" s="13"/>
      <c r="B521" s="235"/>
      <c r="C521" s="236"/>
      <c r="D521" s="228" t="s">
        <v>259</v>
      </c>
      <c r="E521" s="236"/>
      <c r="F521" s="238" t="s">
        <v>835</v>
      </c>
      <c r="G521" s="236"/>
      <c r="H521" s="239">
        <v>2.6400000000000001</v>
      </c>
      <c r="I521" s="240"/>
      <c r="J521" s="236"/>
      <c r="K521" s="236"/>
      <c r="L521" s="241"/>
      <c r="M521" s="242"/>
      <c r="N521" s="243"/>
      <c r="O521" s="243"/>
      <c r="P521" s="243"/>
      <c r="Q521" s="243"/>
      <c r="R521" s="243"/>
      <c r="S521" s="243"/>
      <c r="T521" s="243"/>
      <c r="U521" s="244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5" t="s">
        <v>259</v>
      </c>
      <c r="AU521" s="245" t="s">
        <v>84</v>
      </c>
      <c r="AV521" s="13" t="s">
        <v>84</v>
      </c>
      <c r="AW521" s="13" t="s">
        <v>4</v>
      </c>
      <c r="AX521" s="13" t="s">
        <v>77</v>
      </c>
      <c r="AY521" s="245" t="s">
        <v>246</v>
      </c>
    </row>
    <row r="522" s="2" customFormat="1" ht="24.15" customHeight="1">
      <c r="A522" s="40"/>
      <c r="B522" s="41"/>
      <c r="C522" s="215" t="s">
        <v>836</v>
      </c>
      <c r="D522" s="215" t="s">
        <v>250</v>
      </c>
      <c r="E522" s="216" t="s">
        <v>837</v>
      </c>
      <c r="F522" s="217" t="s">
        <v>838</v>
      </c>
      <c r="G522" s="218" t="s">
        <v>108</v>
      </c>
      <c r="H522" s="219">
        <v>52.156999999999996</v>
      </c>
      <c r="I522" s="220"/>
      <c r="J522" s="221">
        <f>ROUND(I522*H522,2)</f>
        <v>0</v>
      </c>
      <c r="K522" s="217" t="s">
        <v>253</v>
      </c>
      <c r="L522" s="46"/>
      <c r="M522" s="222" t="s">
        <v>19</v>
      </c>
      <c r="N522" s="223" t="s">
        <v>45</v>
      </c>
      <c r="O522" s="86"/>
      <c r="P522" s="224">
        <f>O522*H522</f>
        <v>0</v>
      </c>
      <c r="Q522" s="224">
        <v>0</v>
      </c>
      <c r="R522" s="224">
        <f>Q522*H522</f>
        <v>0</v>
      </c>
      <c r="S522" s="224">
        <v>0</v>
      </c>
      <c r="T522" s="224">
        <f>S522*H522</f>
        <v>0</v>
      </c>
      <c r="U522" s="225" t="s">
        <v>19</v>
      </c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26" t="s">
        <v>370</v>
      </c>
      <c r="AT522" s="226" t="s">
        <v>250</v>
      </c>
      <c r="AU522" s="226" t="s">
        <v>84</v>
      </c>
      <c r="AY522" s="19" t="s">
        <v>246</v>
      </c>
      <c r="BE522" s="227">
        <f>IF(N522="základní",J522,0)</f>
        <v>0</v>
      </c>
      <c r="BF522" s="227">
        <f>IF(N522="snížená",J522,0)</f>
        <v>0</v>
      </c>
      <c r="BG522" s="227">
        <f>IF(N522="zákl. přenesená",J522,0)</f>
        <v>0</v>
      </c>
      <c r="BH522" s="227">
        <f>IF(N522="sníž. přenesená",J522,0)</f>
        <v>0</v>
      </c>
      <c r="BI522" s="227">
        <f>IF(N522="nulová",J522,0)</f>
        <v>0</v>
      </c>
      <c r="BJ522" s="19" t="s">
        <v>84</v>
      </c>
      <c r="BK522" s="227">
        <f>ROUND(I522*H522,2)</f>
        <v>0</v>
      </c>
      <c r="BL522" s="19" t="s">
        <v>370</v>
      </c>
      <c r="BM522" s="226" t="s">
        <v>839</v>
      </c>
    </row>
    <row r="523" s="2" customFormat="1">
      <c r="A523" s="40"/>
      <c r="B523" s="41"/>
      <c r="C523" s="42"/>
      <c r="D523" s="228" t="s">
        <v>255</v>
      </c>
      <c r="E523" s="42"/>
      <c r="F523" s="229" t="s">
        <v>840</v>
      </c>
      <c r="G523" s="42"/>
      <c r="H523" s="42"/>
      <c r="I523" s="230"/>
      <c r="J523" s="42"/>
      <c r="K523" s="42"/>
      <c r="L523" s="46"/>
      <c r="M523" s="231"/>
      <c r="N523" s="232"/>
      <c r="O523" s="86"/>
      <c r="P523" s="86"/>
      <c r="Q523" s="86"/>
      <c r="R523" s="86"/>
      <c r="S523" s="86"/>
      <c r="T523" s="86"/>
      <c r="U523" s="87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255</v>
      </c>
      <c r="AU523" s="19" t="s">
        <v>84</v>
      </c>
    </row>
    <row r="524" s="2" customFormat="1">
      <c r="A524" s="40"/>
      <c r="B524" s="41"/>
      <c r="C524" s="42"/>
      <c r="D524" s="233" t="s">
        <v>257</v>
      </c>
      <c r="E524" s="42"/>
      <c r="F524" s="234" t="s">
        <v>841</v>
      </c>
      <c r="G524" s="42"/>
      <c r="H524" s="42"/>
      <c r="I524" s="230"/>
      <c r="J524" s="42"/>
      <c r="K524" s="42"/>
      <c r="L524" s="46"/>
      <c r="M524" s="231"/>
      <c r="N524" s="232"/>
      <c r="O524" s="86"/>
      <c r="P524" s="86"/>
      <c r="Q524" s="86"/>
      <c r="R524" s="86"/>
      <c r="S524" s="86"/>
      <c r="T524" s="86"/>
      <c r="U524" s="87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257</v>
      </c>
      <c r="AU524" s="19" t="s">
        <v>84</v>
      </c>
    </row>
    <row r="525" s="13" customFormat="1">
      <c r="A525" s="13"/>
      <c r="B525" s="235"/>
      <c r="C525" s="236"/>
      <c r="D525" s="228" t="s">
        <v>259</v>
      </c>
      <c r="E525" s="237" t="s">
        <v>19</v>
      </c>
      <c r="F525" s="238" t="s">
        <v>193</v>
      </c>
      <c r="G525" s="236"/>
      <c r="H525" s="239">
        <v>30.734999999999999</v>
      </c>
      <c r="I525" s="240"/>
      <c r="J525" s="236"/>
      <c r="K525" s="236"/>
      <c r="L525" s="241"/>
      <c r="M525" s="242"/>
      <c r="N525" s="243"/>
      <c r="O525" s="243"/>
      <c r="P525" s="243"/>
      <c r="Q525" s="243"/>
      <c r="R525" s="243"/>
      <c r="S525" s="243"/>
      <c r="T525" s="243"/>
      <c r="U525" s="244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5" t="s">
        <v>259</v>
      </c>
      <c r="AU525" s="245" t="s">
        <v>84</v>
      </c>
      <c r="AV525" s="13" t="s">
        <v>84</v>
      </c>
      <c r="AW525" s="13" t="s">
        <v>35</v>
      </c>
      <c r="AX525" s="13" t="s">
        <v>73</v>
      </c>
      <c r="AY525" s="245" t="s">
        <v>246</v>
      </c>
    </row>
    <row r="526" s="13" customFormat="1">
      <c r="A526" s="13"/>
      <c r="B526" s="235"/>
      <c r="C526" s="236"/>
      <c r="D526" s="228" t="s">
        <v>259</v>
      </c>
      <c r="E526" s="237" t="s">
        <v>19</v>
      </c>
      <c r="F526" s="238" t="s">
        <v>158</v>
      </c>
      <c r="G526" s="236"/>
      <c r="H526" s="239">
        <v>21.422000000000001</v>
      </c>
      <c r="I526" s="240"/>
      <c r="J526" s="236"/>
      <c r="K526" s="236"/>
      <c r="L526" s="241"/>
      <c r="M526" s="242"/>
      <c r="N526" s="243"/>
      <c r="O526" s="243"/>
      <c r="P526" s="243"/>
      <c r="Q526" s="243"/>
      <c r="R526" s="243"/>
      <c r="S526" s="243"/>
      <c r="T526" s="243"/>
      <c r="U526" s="244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259</v>
      </c>
      <c r="AU526" s="245" t="s">
        <v>84</v>
      </c>
      <c r="AV526" s="13" t="s">
        <v>84</v>
      </c>
      <c r="AW526" s="13" t="s">
        <v>35</v>
      </c>
      <c r="AX526" s="13" t="s">
        <v>73</v>
      </c>
      <c r="AY526" s="245" t="s">
        <v>246</v>
      </c>
    </row>
    <row r="527" s="2" customFormat="1" ht="44.25" customHeight="1">
      <c r="A527" s="40"/>
      <c r="B527" s="41"/>
      <c r="C527" s="267" t="s">
        <v>842</v>
      </c>
      <c r="D527" s="267" t="s">
        <v>508</v>
      </c>
      <c r="E527" s="268" t="s">
        <v>843</v>
      </c>
      <c r="F527" s="269" t="s">
        <v>844</v>
      </c>
      <c r="G527" s="270" t="s">
        <v>108</v>
      </c>
      <c r="H527" s="271">
        <v>54.765000000000001</v>
      </c>
      <c r="I527" s="272"/>
      <c r="J527" s="273">
        <f>ROUND(I527*H527,2)</f>
        <v>0</v>
      </c>
      <c r="K527" s="269" t="s">
        <v>253</v>
      </c>
      <c r="L527" s="274"/>
      <c r="M527" s="275" t="s">
        <v>19</v>
      </c>
      <c r="N527" s="276" t="s">
        <v>45</v>
      </c>
      <c r="O527" s="86"/>
      <c r="P527" s="224">
        <f>O527*H527</f>
        <v>0</v>
      </c>
      <c r="Q527" s="224">
        <v>0.0060000000000000001</v>
      </c>
      <c r="R527" s="224">
        <f>Q527*H527</f>
        <v>0.32858999999999999</v>
      </c>
      <c r="S527" s="224">
        <v>0</v>
      </c>
      <c r="T527" s="224">
        <f>S527*H527</f>
        <v>0</v>
      </c>
      <c r="U527" s="225" t="s">
        <v>19</v>
      </c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26" t="s">
        <v>490</v>
      </c>
      <c r="AT527" s="226" t="s">
        <v>508</v>
      </c>
      <c r="AU527" s="226" t="s">
        <v>84</v>
      </c>
      <c r="AY527" s="19" t="s">
        <v>246</v>
      </c>
      <c r="BE527" s="227">
        <f>IF(N527="základní",J527,0)</f>
        <v>0</v>
      </c>
      <c r="BF527" s="227">
        <f>IF(N527="snížená",J527,0)</f>
        <v>0</v>
      </c>
      <c r="BG527" s="227">
        <f>IF(N527="zákl. přenesená",J527,0)</f>
        <v>0</v>
      </c>
      <c r="BH527" s="227">
        <f>IF(N527="sníž. přenesená",J527,0)</f>
        <v>0</v>
      </c>
      <c r="BI527" s="227">
        <f>IF(N527="nulová",J527,0)</f>
        <v>0</v>
      </c>
      <c r="BJ527" s="19" t="s">
        <v>84</v>
      </c>
      <c r="BK527" s="227">
        <f>ROUND(I527*H527,2)</f>
        <v>0</v>
      </c>
      <c r="BL527" s="19" t="s">
        <v>370</v>
      </c>
      <c r="BM527" s="226" t="s">
        <v>845</v>
      </c>
    </row>
    <row r="528" s="2" customFormat="1">
      <c r="A528" s="40"/>
      <c r="B528" s="41"/>
      <c r="C528" s="42"/>
      <c r="D528" s="228" t="s">
        <v>255</v>
      </c>
      <c r="E528" s="42"/>
      <c r="F528" s="229" t="s">
        <v>844</v>
      </c>
      <c r="G528" s="42"/>
      <c r="H528" s="42"/>
      <c r="I528" s="230"/>
      <c r="J528" s="42"/>
      <c r="K528" s="42"/>
      <c r="L528" s="46"/>
      <c r="M528" s="231"/>
      <c r="N528" s="232"/>
      <c r="O528" s="86"/>
      <c r="P528" s="86"/>
      <c r="Q528" s="86"/>
      <c r="R528" s="86"/>
      <c r="S528" s="86"/>
      <c r="T528" s="86"/>
      <c r="U528" s="87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255</v>
      </c>
      <c r="AU528" s="19" t="s">
        <v>84</v>
      </c>
    </row>
    <row r="529" s="13" customFormat="1">
      <c r="A529" s="13"/>
      <c r="B529" s="235"/>
      <c r="C529" s="236"/>
      <c r="D529" s="228" t="s">
        <v>259</v>
      </c>
      <c r="E529" s="237" t="s">
        <v>19</v>
      </c>
      <c r="F529" s="238" t="s">
        <v>193</v>
      </c>
      <c r="G529" s="236"/>
      <c r="H529" s="239">
        <v>30.734999999999999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3"/>
      <c r="U529" s="244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5" t="s">
        <v>259</v>
      </c>
      <c r="AU529" s="245" t="s">
        <v>84</v>
      </c>
      <c r="AV529" s="13" t="s">
        <v>84</v>
      </c>
      <c r="AW529" s="13" t="s">
        <v>35</v>
      </c>
      <c r="AX529" s="13" t="s">
        <v>73</v>
      </c>
      <c r="AY529" s="245" t="s">
        <v>246</v>
      </c>
    </row>
    <row r="530" s="13" customFormat="1">
      <c r="A530" s="13"/>
      <c r="B530" s="235"/>
      <c r="C530" s="236"/>
      <c r="D530" s="228" t="s">
        <v>259</v>
      </c>
      <c r="E530" s="237" t="s">
        <v>19</v>
      </c>
      <c r="F530" s="238" t="s">
        <v>158</v>
      </c>
      <c r="G530" s="236"/>
      <c r="H530" s="239">
        <v>21.422000000000001</v>
      </c>
      <c r="I530" s="240"/>
      <c r="J530" s="236"/>
      <c r="K530" s="236"/>
      <c r="L530" s="241"/>
      <c r="M530" s="242"/>
      <c r="N530" s="243"/>
      <c r="O530" s="243"/>
      <c r="P530" s="243"/>
      <c r="Q530" s="243"/>
      <c r="R530" s="243"/>
      <c r="S530" s="243"/>
      <c r="T530" s="243"/>
      <c r="U530" s="244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5" t="s">
        <v>259</v>
      </c>
      <c r="AU530" s="245" t="s">
        <v>84</v>
      </c>
      <c r="AV530" s="13" t="s">
        <v>84</v>
      </c>
      <c r="AW530" s="13" t="s">
        <v>35</v>
      </c>
      <c r="AX530" s="13" t="s">
        <v>73</v>
      </c>
      <c r="AY530" s="245" t="s">
        <v>246</v>
      </c>
    </row>
    <row r="531" s="14" customFormat="1">
      <c r="A531" s="14"/>
      <c r="B531" s="246"/>
      <c r="C531" s="247"/>
      <c r="D531" s="228" t="s">
        <v>259</v>
      </c>
      <c r="E531" s="248" t="s">
        <v>19</v>
      </c>
      <c r="F531" s="249" t="s">
        <v>262</v>
      </c>
      <c r="G531" s="247"/>
      <c r="H531" s="250">
        <v>52.156999999999996</v>
      </c>
      <c r="I531" s="251"/>
      <c r="J531" s="247"/>
      <c r="K531" s="247"/>
      <c r="L531" s="252"/>
      <c r="M531" s="253"/>
      <c r="N531" s="254"/>
      <c r="O531" s="254"/>
      <c r="P531" s="254"/>
      <c r="Q531" s="254"/>
      <c r="R531" s="254"/>
      <c r="S531" s="254"/>
      <c r="T531" s="254"/>
      <c r="U531" s="255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6" t="s">
        <v>259</v>
      </c>
      <c r="AU531" s="256" t="s">
        <v>84</v>
      </c>
      <c r="AV531" s="14" t="s">
        <v>91</v>
      </c>
      <c r="AW531" s="14" t="s">
        <v>35</v>
      </c>
      <c r="AX531" s="14" t="s">
        <v>77</v>
      </c>
      <c r="AY531" s="256" t="s">
        <v>246</v>
      </c>
    </row>
    <row r="532" s="13" customFormat="1">
      <c r="A532" s="13"/>
      <c r="B532" s="235"/>
      <c r="C532" s="236"/>
      <c r="D532" s="228" t="s">
        <v>259</v>
      </c>
      <c r="E532" s="236"/>
      <c r="F532" s="238" t="s">
        <v>846</v>
      </c>
      <c r="G532" s="236"/>
      <c r="H532" s="239">
        <v>54.765000000000001</v>
      </c>
      <c r="I532" s="240"/>
      <c r="J532" s="236"/>
      <c r="K532" s="236"/>
      <c r="L532" s="241"/>
      <c r="M532" s="242"/>
      <c r="N532" s="243"/>
      <c r="O532" s="243"/>
      <c r="P532" s="243"/>
      <c r="Q532" s="243"/>
      <c r="R532" s="243"/>
      <c r="S532" s="243"/>
      <c r="T532" s="243"/>
      <c r="U532" s="244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5" t="s">
        <v>259</v>
      </c>
      <c r="AU532" s="245" t="s">
        <v>84</v>
      </c>
      <c r="AV532" s="13" t="s">
        <v>84</v>
      </c>
      <c r="AW532" s="13" t="s">
        <v>4</v>
      </c>
      <c r="AX532" s="13" t="s">
        <v>77</v>
      </c>
      <c r="AY532" s="245" t="s">
        <v>246</v>
      </c>
    </row>
    <row r="533" s="2" customFormat="1" ht="24.15" customHeight="1">
      <c r="A533" s="40"/>
      <c r="B533" s="41"/>
      <c r="C533" s="215" t="s">
        <v>847</v>
      </c>
      <c r="D533" s="215" t="s">
        <v>250</v>
      </c>
      <c r="E533" s="216" t="s">
        <v>848</v>
      </c>
      <c r="F533" s="217" t="s">
        <v>849</v>
      </c>
      <c r="G533" s="218" t="s">
        <v>108</v>
      </c>
      <c r="H533" s="219">
        <v>52.156999999999996</v>
      </c>
      <c r="I533" s="220"/>
      <c r="J533" s="221">
        <f>ROUND(I533*H533,2)</f>
        <v>0</v>
      </c>
      <c r="K533" s="217" t="s">
        <v>253</v>
      </c>
      <c r="L533" s="46"/>
      <c r="M533" s="222" t="s">
        <v>19</v>
      </c>
      <c r="N533" s="223" t="s">
        <v>45</v>
      </c>
      <c r="O533" s="86"/>
      <c r="P533" s="224">
        <f>O533*H533</f>
        <v>0</v>
      </c>
      <c r="Q533" s="224">
        <v>0</v>
      </c>
      <c r="R533" s="224">
        <f>Q533*H533</f>
        <v>0</v>
      </c>
      <c r="S533" s="224">
        <v>0</v>
      </c>
      <c r="T533" s="224">
        <f>S533*H533</f>
        <v>0</v>
      </c>
      <c r="U533" s="225" t="s">
        <v>19</v>
      </c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26" t="s">
        <v>370</v>
      </c>
      <c r="AT533" s="226" t="s">
        <v>250</v>
      </c>
      <c r="AU533" s="226" t="s">
        <v>84</v>
      </c>
      <c r="AY533" s="19" t="s">
        <v>246</v>
      </c>
      <c r="BE533" s="227">
        <f>IF(N533="základní",J533,0)</f>
        <v>0</v>
      </c>
      <c r="BF533" s="227">
        <f>IF(N533="snížená",J533,0)</f>
        <v>0</v>
      </c>
      <c r="BG533" s="227">
        <f>IF(N533="zákl. přenesená",J533,0)</f>
        <v>0</v>
      </c>
      <c r="BH533" s="227">
        <f>IF(N533="sníž. přenesená",J533,0)</f>
        <v>0</v>
      </c>
      <c r="BI533" s="227">
        <f>IF(N533="nulová",J533,0)</f>
        <v>0</v>
      </c>
      <c r="BJ533" s="19" t="s">
        <v>84</v>
      </c>
      <c r="BK533" s="227">
        <f>ROUND(I533*H533,2)</f>
        <v>0</v>
      </c>
      <c r="BL533" s="19" t="s">
        <v>370</v>
      </c>
      <c r="BM533" s="226" t="s">
        <v>850</v>
      </c>
    </row>
    <row r="534" s="2" customFormat="1">
      <c r="A534" s="40"/>
      <c r="B534" s="41"/>
      <c r="C534" s="42"/>
      <c r="D534" s="228" t="s">
        <v>255</v>
      </c>
      <c r="E534" s="42"/>
      <c r="F534" s="229" t="s">
        <v>851</v>
      </c>
      <c r="G534" s="42"/>
      <c r="H534" s="42"/>
      <c r="I534" s="230"/>
      <c r="J534" s="42"/>
      <c r="K534" s="42"/>
      <c r="L534" s="46"/>
      <c r="M534" s="231"/>
      <c r="N534" s="232"/>
      <c r="O534" s="86"/>
      <c r="P534" s="86"/>
      <c r="Q534" s="86"/>
      <c r="R534" s="86"/>
      <c r="S534" s="86"/>
      <c r="T534" s="86"/>
      <c r="U534" s="87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255</v>
      </c>
      <c r="AU534" s="19" t="s">
        <v>84</v>
      </c>
    </row>
    <row r="535" s="2" customFormat="1">
      <c r="A535" s="40"/>
      <c r="B535" s="41"/>
      <c r="C535" s="42"/>
      <c r="D535" s="233" t="s">
        <v>257</v>
      </c>
      <c r="E535" s="42"/>
      <c r="F535" s="234" t="s">
        <v>852</v>
      </c>
      <c r="G535" s="42"/>
      <c r="H535" s="42"/>
      <c r="I535" s="230"/>
      <c r="J535" s="42"/>
      <c r="K535" s="42"/>
      <c r="L535" s="46"/>
      <c r="M535" s="231"/>
      <c r="N535" s="232"/>
      <c r="O535" s="86"/>
      <c r="P535" s="86"/>
      <c r="Q535" s="86"/>
      <c r="R535" s="86"/>
      <c r="S535" s="86"/>
      <c r="T535" s="86"/>
      <c r="U535" s="87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257</v>
      </c>
      <c r="AU535" s="19" t="s">
        <v>84</v>
      </c>
    </row>
    <row r="536" s="13" customFormat="1">
      <c r="A536" s="13"/>
      <c r="B536" s="235"/>
      <c r="C536" s="236"/>
      <c r="D536" s="228" t="s">
        <v>259</v>
      </c>
      <c r="E536" s="237" t="s">
        <v>19</v>
      </c>
      <c r="F536" s="238" t="s">
        <v>193</v>
      </c>
      <c r="G536" s="236"/>
      <c r="H536" s="239">
        <v>30.734999999999999</v>
      </c>
      <c r="I536" s="240"/>
      <c r="J536" s="236"/>
      <c r="K536" s="236"/>
      <c r="L536" s="241"/>
      <c r="M536" s="242"/>
      <c r="N536" s="243"/>
      <c r="O536" s="243"/>
      <c r="P536" s="243"/>
      <c r="Q536" s="243"/>
      <c r="R536" s="243"/>
      <c r="S536" s="243"/>
      <c r="T536" s="243"/>
      <c r="U536" s="244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5" t="s">
        <v>259</v>
      </c>
      <c r="AU536" s="245" t="s">
        <v>84</v>
      </c>
      <c r="AV536" s="13" t="s">
        <v>84</v>
      </c>
      <c r="AW536" s="13" t="s">
        <v>35</v>
      </c>
      <c r="AX536" s="13" t="s">
        <v>73</v>
      </c>
      <c r="AY536" s="245" t="s">
        <v>246</v>
      </c>
    </row>
    <row r="537" s="13" customFormat="1">
      <c r="A537" s="13"/>
      <c r="B537" s="235"/>
      <c r="C537" s="236"/>
      <c r="D537" s="228" t="s">
        <v>259</v>
      </c>
      <c r="E537" s="237" t="s">
        <v>19</v>
      </c>
      <c r="F537" s="238" t="s">
        <v>158</v>
      </c>
      <c r="G537" s="236"/>
      <c r="H537" s="239">
        <v>21.422000000000001</v>
      </c>
      <c r="I537" s="240"/>
      <c r="J537" s="236"/>
      <c r="K537" s="236"/>
      <c r="L537" s="241"/>
      <c r="M537" s="242"/>
      <c r="N537" s="243"/>
      <c r="O537" s="243"/>
      <c r="P537" s="243"/>
      <c r="Q537" s="243"/>
      <c r="R537" s="243"/>
      <c r="S537" s="243"/>
      <c r="T537" s="243"/>
      <c r="U537" s="244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5" t="s">
        <v>259</v>
      </c>
      <c r="AU537" s="245" t="s">
        <v>84</v>
      </c>
      <c r="AV537" s="13" t="s">
        <v>84</v>
      </c>
      <c r="AW537" s="13" t="s">
        <v>35</v>
      </c>
      <c r="AX537" s="13" t="s">
        <v>73</v>
      </c>
      <c r="AY537" s="245" t="s">
        <v>246</v>
      </c>
    </row>
    <row r="538" s="2" customFormat="1" ht="16.5" customHeight="1">
      <c r="A538" s="40"/>
      <c r="B538" s="41"/>
      <c r="C538" s="267" t="s">
        <v>322</v>
      </c>
      <c r="D538" s="267" t="s">
        <v>508</v>
      </c>
      <c r="E538" s="268" t="s">
        <v>853</v>
      </c>
      <c r="F538" s="269" t="s">
        <v>854</v>
      </c>
      <c r="G538" s="270" t="s">
        <v>108</v>
      </c>
      <c r="H538" s="271">
        <v>54.765000000000001</v>
      </c>
      <c r="I538" s="272"/>
      <c r="J538" s="273">
        <f>ROUND(I538*H538,2)</f>
        <v>0</v>
      </c>
      <c r="K538" s="269" t="s">
        <v>253</v>
      </c>
      <c r="L538" s="274"/>
      <c r="M538" s="275" t="s">
        <v>19</v>
      </c>
      <c r="N538" s="276" t="s">
        <v>45</v>
      </c>
      <c r="O538" s="86"/>
      <c r="P538" s="224">
        <f>O538*H538</f>
        <v>0</v>
      </c>
      <c r="Q538" s="224">
        <v>0.00080000000000000004</v>
      </c>
      <c r="R538" s="224">
        <f>Q538*H538</f>
        <v>0.043812000000000004</v>
      </c>
      <c r="S538" s="224">
        <v>0</v>
      </c>
      <c r="T538" s="224">
        <f>S538*H538</f>
        <v>0</v>
      </c>
      <c r="U538" s="225" t="s">
        <v>19</v>
      </c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26" t="s">
        <v>490</v>
      </c>
      <c r="AT538" s="226" t="s">
        <v>508</v>
      </c>
      <c r="AU538" s="226" t="s">
        <v>84</v>
      </c>
      <c r="AY538" s="19" t="s">
        <v>246</v>
      </c>
      <c r="BE538" s="227">
        <f>IF(N538="základní",J538,0)</f>
        <v>0</v>
      </c>
      <c r="BF538" s="227">
        <f>IF(N538="snížená",J538,0)</f>
        <v>0</v>
      </c>
      <c r="BG538" s="227">
        <f>IF(N538="zákl. přenesená",J538,0)</f>
        <v>0</v>
      </c>
      <c r="BH538" s="227">
        <f>IF(N538="sníž. přenesená",J538,0)</f>
        <v>0</v>
      </c>
      <c r="BI538" s="227">
        <f>IF(N538="nulová",J538,0)</f>
        <v>0</v>
      </c>
      <c r="BJ538" s="19" t="s">
        <v>84</v>
      </c>
      <c r="BK538" s="227">
        <f>ROUND(I538*H538,2)</f>
        <v>0</v>
      </c>
      <c r="BL538" s="19" t="s">
        <v>370</v>
      </c>
      <c r="BM538" s="226" t="s">
        <v>855</v>
      </c>
    </row>
    <row r="539" s="2" customFormat="1">
      <c r="A539" s="40"/>
      <c r="B539" s="41"/>
      <c r="C539" s="42"/>
      <c r="D539" s="228" t="s">
        <v>255</v>
      </c>
      <c r="E539" s="42"/>
      <c r="F539" s="229" t="s">
        <v>854</v>
      </c>
      <c r="G539" s="42"/>
      <c r="H539" s="42"/>
      <c r="I539" s="230"/>
      <c r="J539" s="42"/>
      <c r="K539" s="42"/>
      <c r="L539" s="46"/>
      <c r="M539" s="231"/>
      <c r="N539" s="232"/>
      <c r="O539" s="86"/>
      <c r="P539" s="86"/>
      <c r="Q539" s="86"/>
      <c r="R539" s="86"/>
      <c r="S539" s="86"/>
      <c r="T539" s="86"/>
      <c r="U539" s="87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255</v>
      </c>
      <c r="AU539" s="19" t="s">
        <v>84</v>
      </c>
    </row>
    <row r="540" s="13" customFormat="1">
      <c r="A540" s="13"/>
      <c r="B540" s="235"/>
      <c r="C540" s="236"/>
      <c r="D540" s="228" t="s">
        <v>259</v>
      </c>
      <c r="E540" s="237" t="s">
        <v>19</v>
      </c>
      <c r="F540" s="238" t="s">
        <v>193</v>
      </c>
      <c r="G540" s="236"/>
      <c r="H540" s="239">
        <v>30.734999999999999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3"/>
      <c r="U540" s="244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5" t="s">
        <v>259</v>
      </c>
      <c r="AU540" s="245" t="s">
        <v>84</v>
      </c>
      <c r="AV540" s="13" t="s">
        <v>84</v>
      </c>
      <c r="AW540" s="13" t="s">
        <v>35</v>
      </c>
      <c r="AX540" s="13" t="s">
        <v>73</v>
      </c>
      <c r="AY540" s="245" t="s">
        <v>246</v>
      </c>
    </row>
    <row r="541" s="13" customFormat="1">
      <c r="A541" s="13"/>
      <c r="B541" s="235"/>
      <c r="C541" s="236"/>
      <c r="D541" s="228" t="s">
        <v>259</v>
      </c>
      <c r="E541" s="237" t="s">
        <v>19</v>
      </c>
      <c r="F541" s="238" t="s">
        <v>158</v>
      </c>
      <c r="G541" s="236"/>
      <c r="H541" s="239">
        <v>21.422000000000001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3"/>
      <c r="U541" s="244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5" t="s">
        <v>259</v>
      </c>
      <c r="AU541" s="245" t="s">
        <v>84</v>
      </c>
      <c r="AV541" s="13" t="s">
        <v>84</v>
      </c>
      <c r="AW541" s="13" t="s">
        <v>35</v>
      </c>
      <c r="AX541" s="13" t="s">
        <v>73</v>
      </c>
      <c r="AY541" s="245" t="s">
        <v>246</v>
      </c>
    </row>
    <row r="542" s="14" customFormat="1">
      <c r="A542" s="14"/>
      <c r="B542" s="246"/>
      <c r="C542" s="247"/>
      <c r="D542" s="228" t="s">
        <v>259</v>
      </c>
      <c r="E542" s="248" t="s">
        <v>19</v>
      </c>
      <c r="F542" s="249" t="s">
        <v>262</v>
      </c>
      <c r="G542" s="247"/>
      <c r="H542" s="250">
        <v>52.156999999999996</v>
      </c>
      <c r="I542" s="251"/>
      <c r="J542" s="247"/>
      <c r="K542" s="247"/>
      <c r="L542" s="252"/>
      <c r="M542" s="253"/>
      <c r="N542" s="254"/>
      <c r="O542" s="254"/>
      <c r="P542" s="254"/>
      <c r="Q542" s="254"/>
      <c r="R542" s="254"/>
      <c r="S542" s="254"/>
      <c r="T542" s="254"/>
      <c r="U542" s="255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6" t="s">
        <v>259</v>
      </c>
      <c r="AU542" s="256" t="s">
        <v>84</v>
      </c>
      <c r="AV542" s="14" t="s">
        <v>91</v>
      </c>
      <c r="AW542" s="14" t="s">
        <v>35</v>
      </c>
      <c r="AX542" s="14" t="s">
        <v>77</v>
      </c>
      <c r="AY542" s="256" t="s">
        <v>246</v>
      </c>
    </row>
    <row r="543" s="13" customFormat="1">
      <c r="A543" s="13"/>
      <c r="B543" s="235"/>
      <c r="C543" s="236"/>
      <c r="D543" s="228" t="s">
        <v>259</v>
      </c>
      <c r="E543" s="236"/>
      <c r="F543" s="238" t="s">
        <v>846</v>
      </c>
      <c r="G543" s="236"/>
      <c r="H543" s="239">
        <v>54.765000000000001</v>
      </c>
      <c r="I543" s="240"/>
      <c r="J543" s="236"/>
      <c r="K543" s="236"/>
      <c r="L543" s="241"/>
      <c r="M543" s="242"/>
      <c r="N543" s="243"/>
      <c r="O543" s="243"/>
      <c r="P543" s="243"/>
      <c r="Q543" s="243"/>
      <c r="R543" s="243"/>
      <c r="S543" s="243"/>
      <c r="T543" s="243"/>
      <c r="U543" s="244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5" t="s">
        <v>259</v>
      </c>
      <c r="AU543" s="245" t="s">
        <v>84</v>
      </c>
      <c r="AV543" s="13" t="s">
        <v>84</v>
      </c>
      <c r="AW543" s="13" t="s">
        <v>4</v>
      </c>
      <c r="AX543" s="13" t="s">
        <v>77</v>
      </c>
      <c r="AY543" s="245" t="s">
        <v>246</v>
      </c>
    </row>
    <row r="544" s="2" customFormat="1" ht="16.5" customHeight="1">
      <c r="A544" s="40"/>
      <c r="B544" s="41"/>
      <c r="C544" s="215" t="s">
        <v>330</v>
      </c>
      <c r="D544" s="215" t="s">
        <v>250</v>
      </c>
      <c r="E544" s="216" t="s">
        <v>856</v>
      </c>
      <c r="F544" s="217" t="s">
        <v>857</v>
      </c>
      <c r="G544" s="218" t="s">
        <v>108</v>
      </c>
      <c r="H544" s="219">
        <v>52.156999999999996</v>
      </c>
      <c r="I544" s="220"/>
      <c r="J544" s="221">
        <f>ROUND(I544*H544,2)</f>
        <v>0</v>
      </c>
      <c r="K544" s="217" t="s">
        <v>253</v>
      </c>
      <c r="L544" s="46"/>
      <c r="M544" s="222" t="s">
        <v>19</v>
      </c>
      <c r="N544" s="223" t="s">
        <v>45</v>
      </c>
      <c r="O544" s="86"/>
      <c r="P544" s="224">
        <f>O544*H544</f>
        <v>0</v>
      </c>
      <c r="Q544" s="224">
        <v>4.0000000000000003E-05</v>
      </c>
      <c r="R544" s="224">
        <f>Q544*H544</f>
        <v>0.0020862799999999998</v>
      </c>
      <c r="S544" s="224">
        <v>0</v>
      </c>
      <c r="T544" s="224">
        <f>S544*H544</f>
        <v>0</v>
      </c>
      <c r="U544" s="225" t="s">
        <v>19</v>
      </c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26" t="s">
        <v>370</v>
      </c>
      <c r="AT544" s="226" t="s">
        <v>250</v>
      </c>
      <c r="AU544" s="226" t="s">
        <v>84</v>
      </c>
      <c r="AY544" s="19" t="s">
        <v>246</v>
      </c>
      <c r="BE544" s="227">
        <f>IF(N544="základní",J544,0)</f>
        <v>0</v>
      </c>
      <c r="BF544" s="227">
        <f>IF(N544="snížená",J544,0)</f>
        <v>0</v>
      </c>
      <c r="BG544" s="227">
        <f>IF(N544="zákl. přenesená",J544,0)</f>
        <v>0</v>
      </c>
      <c r="BH544" s="227">
        <f>IF(N544="sníž. přenesená",J544,0)</f>
        <v>0</v>
      </c>
      <c r="BI544" s="227">
        <f>IF(N544="nulová",J544,0)</f>
        <v>0</v>
      </c>
      <c r="BJ544" s="19" t="s">
        <v>84</v>
      </c>
      <c r="BK544" s="227">
        <f>ROUND(I544*H544,2)</f>
        <v>0</v>
      </c>
      <c r="BL544" s="19" t="s">
        <v>370</v>
      </c>
      <c r="BM544" s="226" t="s">
        <v>858</v>
      </c>
    </row>
    <row r="545" s="2" customFormat="1">
      <c r="A545" s="40"/>
      <c r="B545" s="41"/>
      <c r="C545" s="42"/>
      <c r="D545" s="228" t="s">
        <v>255</v>
      </c>
      <c r="E545" s="42"/>
      <c r="F545" s="229" t="s">
        <v>859</v>
      </c>
      <c r="G545" s="42"/>
      <c r="H545" s="42"/>
      <c r="I545" s="230"/>
      <c r="J545" s="42"/>
      <c r="K545" s="42"/>
      <c r="L545" s="46"/>
      <c r="M545" s="231"/>
      <c r="N545" s="232"/>
      <c r="O545" s="86"/>
      <c r="P545" s="86"/>
      <c r="Q545" s="86"/>
      <c r="R545" s="86"/>
      <c r="S545" s="86"/>
      <c r="T545" s="86"/>
      <c r="U545" s="87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255</v>
      </c>
      <c r="AU545" s="19" t="s">
        <v>84</v>
      </c>
    </row>
    <row r="546" s="2" customFormat="1">
      <c r="A546" s="40"/>
      <c r="B546" s="41"/>
      <c r="C546" s="42"/>
      <c r="D546" s="233" t="s">
        <v>257</v>
      </c>
      <c r="E546" s="42"/>
      <c r="F546" s="234" t="s">
        <v>860</v>
      </c>
      <c r="G546" s="42"/>
      <c r="H546" s="42"/>
      <c r="I546" s="230"/>
      <c r="J546" s="42"/>
      <c r="K546" s="42"/>
      <c r="L546" s="46"/>
      <c r="M546" s="231"/>
      <c r="N546" s="232"/>
      <c r="O546" s="86"/>
      <c r="P546" s="86"/>
      <c r="Q546" s="86"/>
      <c r="R546" s="86"/>
      <c r="S546" s="86"/>
      <c r="T546" s="86"/>
      <c r="U546" s="87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257</v>
      </c>
      <c r="AU546" s="19" t="s">
        <v>84</v>
      </c>
    </row>
    <row r="547" s="13" customFormat="1">
      <c r="A547" s="13"/>
      <c r="B547" s="235"/>
      <c r="C547" s="236"/>
      <c r="D547" s="228" t="s">
        <v>259</v>
      </c>
      <c r="E547" s="237" t="s">
        <v>19</v>
      </c>
      <c r="F547" s="238" t="s">
        <v>193</v>
      </c>
      <c r="G547" s="236"/>
      <c r="H547" s="239">
        <v>30.734999999999999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3"/>
      <c r="U547" s="244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5" t="s">
        <v>259</v>
      </c>
      <c r="AU547" s="245" t="s">
        <v>84</v>
      </c>
      <c r="AV547" s="13" t="s">
        <v>84</v>
      </c>
      <c r="AW547" s="13" t="s">
        <v>35</v>
      </c>
      <c r="AX547" s="13" t="s">
        <v>73</v>
      </c>
      <c r="AY547" s="245" t="s">
        <v>246</v>
      </c>
    </row>
    <row r="548" s="13" customFormat="1">
      <c r="A548" s="13"/>
      <c r="B548" s="235"/>
      <c r="C548" s="236"/>
      <c r="D548" s="228" t="s">
        <v>259</v>
      </c>
      <c r="E548" s="237" t="s">
        <v>19</v>
      </c>
      <c r="F548" s="238" t="s">
        <v>158</v>
      </c>
      <c r="G548" s="236"/>
      <c r="H548" s="239">
        <v>21.422000000000001</v>
      </c>
      <c r="I548" s="240"/>
      <c r="J548" s="236"/>
      <c r="K548" s="236"/>
      <c r="L548" s="241"/>
      <c r="M548" s="242"/>
      <c r="N548" s="243"/>
      <c r="O548" s="243"/>
      <c r="P548" s="243"/>
      <c r="Q548" s="243"/>
      <c r="R548" s="243"/>
      <c r="S548" s="243"/>
      <c r="T548" s="243"/>
      <c r="U548" s="244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5" t="s">
        <v>259</v>
      </c>
      <c r="AU548" s="245" t="s">
        <v>84</v>
      </c>
      <c r="AV548" s="13" t="s">
        <v>84</v>
      </c>
      <c r="AW548" s="13" t="s">
        <v>35</v>
      </c>
      <c r="AX548" s="13" t="s">
        <v>73</v>
      </c>
      <c r="AY548" s="245" t="s">
        <v>246</v>
      </c>
    </row>
    <row r="549" s="2" customFormat="1" ht="24.15" customHeight="1">
      <c r="A549" s="40"/>
      <c r="B549" s="41"/>
      <c r="C549" s="215" t="s">
        <v>357</v>
      </c>
      <c r="D549" s="215" t="s">
        <v>250</v>
      </c>
      <c r="E549" s="216" t="s">
        <v>861</v>
      </c>
      <c r="F549" s="217" t="s">
        <v>862</v>
      </c>
      <c r="G549" s="218" t="s">
        <v>398</v>
      </c>
      <c r="H549" s="219">
        <v>0.38300000000000001</v>
      </c>
      <c r="I549" s="220"/>
      <c r="J549" s="221">
        <f>ROUND(I549*H549,2)</f>
        <v>0</v>
      </c>
      <c r="K549" s="217" t="s">
        <v>253</v>
      </c>
      <c r="L549" s="46"/>
      <c r="M549" s="222" t="s">
        <v>19</v>
      </c>
      <c r="N549" s="223" t="s">
        <v>45</v>
      </c>
      <c r="O549" s="86"/>
      <c r="P549" s="224">
        <f>O549*H549</f>
        <v>0</v>
      </c>
      <c r="Q549" s="224">
        <v>0</v>
      </c>
      <c r="R549" s="224">
        <f>Q549*H549</f>
        <v>0</v>
      </c>
      <c r="S549" s="224">
        <v>0</v>
      </c>
      <c r="T549" s="224">
        <f>S549*H549</f>
        <v>0</v>
      </c>
      <c r="U549" s="225" t="s">
        <v>19</v>
      </c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26" t="s">
        <v>370</v>
      </c>
      <c r="AT549" s="226" t="s">
        <v>250</v>
      </c>
      <c r="AU549" s="226" t="s">
        <v>84</v>
      </c>
      <c r="AY549" s="19" t="s">
        <v>246</v>
      </c>
      <c r="BE549" s="227">
        <f>IF(N549="základní",J549,0)</f>
        <v>0</v>
      </c>
      <c r="BF549" s="227">
        <f>IF(N549="snížená",J549,0)</f>
        <v>0</v>
      </c>
      <c r="BG549" s="227">
        <f>IF(N549="zákl. přenesená",J549,0)</f>
        <v>0</v>
      </c>
      <c r="BH549" s="227">
        <f>IF(N549="sníž. přenesená",J549,0)</f>
        <v>0</v>
      </c>
      <c r="BI549" s="227">
        <f>IF(N549="nulová",J549,0)</f>
        <v>0</v>
      </c>
      <c r="BJ549" s="19" t="s">
        <v>84</v>
      </c>
      <c r="BK549" s="227">
        <f>ROUND(I549*H549,2)</f>
        <v>0</v>
      </c>
      <c r="BL549" s="19" t="s">
        <v>370</v>
      </c>
      <c r="BM549" s="226" t="s">
        <v>863</v>
      </c>
    </row>
    <row r="550" s="2" customFormat="1">
      <c r="A550" s="40"/>
      <c r="B550" s="41"/>
      <c r="C550" s="42"/>
      <c r="D550" s="228" t="s">
        <v>255</v>
      </c>
      <c r="E550" s="42"/>
      <c r="F550" s="229" t="s">
        <v>864</v>
      </c>
      <c r="G550" s="42"/>
      <c r="H550" s="42"/>
      <c r="I550" s="230"/>
      <c r="J550" s="42"/>
      <c r="K550" s="42"/>
      <c r="L550" s="46"/>
      <c r="M550" s="231"/>
      <c r="N550" s="232"/>
      <c r="O550" s="86"/>
      <c r="P550" s="86"/>
      <c r="Q550" s="86"/>
      <c r="R550" s="86"/>
      <c r="S550" s="86"/>
      <c r="T550" s="86"/>
      <c r="U550" s="87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255</v>
      </c>
      <c r="AU550" s="19" t="s">
        <v>84</v>
      </c>
    </row>
    <row r="551" s="2" customFormat="1">
      <c r="A551" s="40"/>
      <c r="B551" s="41"/>
      <c r="C551" s="42"/>
      <c r="D551" s="233" t="s">
        <v>257</v>
      </c>
      <c r="E551" s="42"/>
      <c r="F551" s="234" t="s">
        <v>865</v>
      </c>
      <c r="G551" s="42"/>
      <c r="H551" s="42"/>
      <c r="I551" s="230"/>
      <c r="J551" s="42"/>
      <c r="K551" s="42"/>
      <c r="L551" s="46"/>
      <c r="M551" s="231"/>
      <c r="N551" s="232"/>
      <c r="O551" s="86"/>
      <c r="P551" s="86"/>
      <c r="Q551" s="86"/>
      <c r="R551" s="86"/>
      <c r="S551" s="86"/>
      <c r="T551" s="86"/>
      <c r="U551" s="87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257</v>
      </c>
      <c r="AU551" s="19" t="s">
        <v>84</v>
      </c>
    </row>
    <row r="552" s="12" customFormat="1" ht="22.8" customHeight="1">
      <c r="A552" s="12"/>
      <c r="B552" s="199"/>
      <c r="C552" s="200"/>
      <c r="D552" s="201" t="s">
        <v>72</v>
      </c>
      <c r="E552" s="213" t="s">
        <v>866</v>
      </c>
      <c r="F552" s="213" t="s">
        <v>867</v>
      </c>
      <c r="G552" s="200"/>
      <c r="H552" s="200"/>
      <c r="I552" s="203"/>
      <c r="J552" s="214">
        <f>BK552</f>
        <v>0</v>
      </c>
      <c r="K552" s="200"/>
      <c r="L552" s="205"/>
      <c r="M552" s="206"/>
      <c r="N552" s="207"/>
      <c r="O552" s="207"/>
      <c r="P552" s="208">
        <f>SUM(P553:P598)</f>
        <v>0</v>
      </c>
      <c r="Q552" s="207"/>
      <c r="R552" s="208">
        <f>SUM(R553:R598)</f>
        <v>0.076064000000000007</v>
      </c>
      <c r="S552" s="207"/>
      <c r="T552" s="208">
        <f>SUM(T553:T598)</f>
        <v>0</v>
      </c>
      <c r="U552" s="209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R552" s="210" t="s">
        <v>84</v>
      </c>
      <c r="AT552" s="211" t="s">
        <v>72</v>
      </c>
      <c r="AU552" s="211" t="s">
        <v>77</v>
      </c>
      <c r="AY552" s="210" t="s">
        <v>246</v>
      </c>
      <c r="BK552" s="212">
        <f>SUM(BK553:BK598)</f>
        <v>0</v>
      </c>
    </row>
    <row r="553" s="2" customFormat="1" ht="21.75" customHeight="1">
      <c r="A553" s="40"/>
      <c r="B553" s="41"/>
      <c r="C553" s="215" t="s">
        <v>368</v>
      </c>
      <c r="D553" s="215" t="s">
        <v>250</v>
      </c>
      <c r="E553" s="216" t="s">
        <v>868</v>
      </c>
      <c r="F553" s="217" t="s">
        <v>869</v>
      </c>
      <c r="G553" s="218" t="s">
        <v>108</v>
      </c>
      <c r="H553" s="219">
        <v>2.7730000000000001</v>
      </c>
      <c r="I553" s="220"/>
      <c r="J553" s="221">
        <f>ROUND(I553*H553,2)</f>
        <v>0</v>
      </c>
      <c r="K553" s="217" t="s">
        <v>253</v>
      </c>
      <c r="L553" s="46"/>
      <c r="M553" s="222" t="s">
        <v>19</v>
      </c>
      <c r="N553" s="223" t="s">
        <v>45</v>
      </c>
      <c r="O553" s="86"/>
      <c r="P553" s="224">
        <f>O553*H553</f>
        <v>0</v>
      </c>
      <c r="Q553" s="224">
        <v>0</v>
      </c>
      <c r="R553" s="224">
        <f>Q553*H553</f>
        <v>0</v>
      </c>
      <c r="S553" s="224">
        <v>0</v>
      </c>
      <c r="T553" s="224">
        <f>S553*H553</f>
        <v>0</v>
      </c>
      <c r="U553" s="225" t="s">
        <v>19</v>
      </c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26" t="s">
        <v>370</v>
      </c>
      <c r="AT553" s="226" t="s">
        <v>250</v>
      </c>
      <c r="AU553" s="226" t="s">
        <v>84</v>
      </c>
      <c r="AY553" s="19" t="s">
        <v>246</v>
      </c>
      <c r="BE553" s="227">
        <f>IF(N553="základní",J553,0)</f>
        <v>0</v>
      </c>
      <c r="BF553" s="227">
        <f>IF(N553="snížená",J553,0)</f>
        <v>0</v>
      </c>
      <c r="BG553" s="227">
        <f>IF(N553="zákl. přenesená",J553,0)</f>
        <v>0</v>
      </c>
      <c r="BH553" s="227">
        <f>IF(N553="sníž. přenesená",J553,0)</f>
        <v>0</v>
      </c>
      <c r="BI553" s="227">
        <f>IF(N553="nulová",J553,0)</f>
        <v>0</v>
      </c>
      <c r="BJ553" s="19" t="s">
        <v>84</v>
      </c>
      <c r="BK553" s="227">
        <f>ROUND(I553*H553,2)</f>
        <v>0</v>
      </c>
      <c r="BL553" s="19" t="s">
        <v>370</v>
      </c>
      <c r="BM553" s="226" t="s">
        <v>870</v>
      </c>
    </row>
    <row r="554" s="2" customFormat="1">
      <c r="A554" s="40"/>
      <c r="B554" s="41"/>
      <c r="C554" s="42"/>
      <c r="D554" s="228" t="s">
        <v>255</v>
      </c>
      <c r="E554" s="42"/>
      <c r="F554" s="229" t="s">
        <v>871</v>
      </c>
      <c r="G554" s="42"/>
      <c r="H554" s="42"/>
      <c r="I554" s="230"/>
      <c r="J554" s="42"/>
      <c r="K554" s="42"/>
      <c r="L554" s="46"/>
      <c r="M554" s="231"/>
      <c r="N554" s="232"/>
      <c r="O554" s="86"/>
      <c r="P554" s="86"/>
      <c r="Q554" s="86"/>
      <c r="R554" s="86"/>
      <c r="S554" s="86"/>
      <c r="T554" s="86"/>
      <c r="U554" s="87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255</v>
      </c>
      <c r="AU554" s="19" t="s">
        <v>84</v>
      </c>
    </row>
    <row r="555" s="2" customFormat="1">
      <c r="A555" s="40"/>
      <c r="B555" s="41"/>
      <c r="C555" s="42"/>
      <c r="D555" s="233" t="s">
        <v>257</v>
      </c>
      <c r="E555" s="42"/>
      <c r="F555" s="234" t="s">
        <v>872</v>
      </c>
      <c r="G555" s="42"/>
      <c r="H555" s="42"/>
      <c r="I555" s="230"/>
      <c r="J555" s="42"/>
      <c r="K555" s="42"/>
      <c r="L555" s="46"/>
      <c r="M555" s="231"/>
      <c r="N555" s="232"/>
      <c r="O555" s="86"/>
      <c r="P555" s="86"/>
      <c r="Q555" s="86"/>
      <c r="R555" s="86"/>
      <c r="S555" s="86"/>
      <c r="T555" s="86"/>
      <c r="U555" s="87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257</v>
      </c>
      <c r="AU555" s="19" t="s">
        <v>84</v>
      </c>
    </row>
    <row r="556" s="13" customFormat="1">
      <c r="A556" s="13"/>
      <c r="B556" s="235"/>
      <c r="C556" s="236"/>
      <c r="D556" s="228" t="s">
        <v>259</v>
      </c>
      <c r="E556" s="237" t="s">
        <v>19</v>
      </c>
      <c r="F556" s="238" t="s">
        <v>120</v>
      </c>
      <c r="G556" s="236"/>
      <c r="H556" s="239">
        <v>2.7730000000000001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3"/>
      <c r="U556" s="244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5" t="s">
        <v>259</v>
      </c>
      <c r="AU556" s="245" t="s">
        <v>84</v>
      </c>
      <c r="AV556" s="13" t="s">
        <v>84</v>
      </c>
      <c r="AW556" s="13" t="s">
        <v>35</v>
      </c>
      <c r="AX556" s="13" t="s">
        <v>77</v>
      </c>
      <c r="AY556" s="245" t="s">
        <v>246</v>
      </c>
    </row>
    <row r="557" s="2" customFormat="1" ht="16.5" customHeight="1">
      <c r="A557" s="40"/>
      <c r="B557" s="41"/>
      <c r="C557" s="215" t="s">
        <v>873</v>
      </c>
      <c r="D557" s="215" t="s">
        <v>250</v>
      </c>
      <c r="E557" s="216" t="s">
        <v>874</v>
      </c>
      <c r="F557" s="217" t="s">
        <v>875</v>
      </c>
      <c r="G557" s="218" t="s">
        <v>108</v>
      </c>
      <c r="H557" s="219">
        <v>18.718</v>
      </c>
      <c r="I557" s="220"/>
      <c r="J557" s="221">
        <f>ROUND(I557*H557,2)</f>
        <v>0</v>
      </c>
      <c r="K557" s="217" t="s">
        <v>253</v>
      </c>
      <c r="L557" s="46"/>
      <c r="M557" s="222" t="s">
        <v>19</v>
      </c>
      <c r="N557" s="223" t="s">
        <v>45</v>
      </c>
      <c r="O557" s="86"/>
      <c r="P557" s="224">
        <f>O557*H557</f>
        <v>0</v>
      </c>
      <c r="Q557" s="224">
        <v>0</v>
      </c>
      <c r="R557" s="224">
        <f>Q557*H557</f>
        <v>0</v>
      </c>
      <c r="S557" s="224">
        <v>0</v>
      </c>
      <c r="T557" s="224">
        <f>S557*H557</f>
        <v>0</v>
      </c>
      <c r="U557" s="225" t="s">
        <v>19</v>
      </c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26" t="s">
        <v>370</v>
      </c>
      <c r="AT557" s="226" t="s">
        <v>250</v>
      </c>
      <c r="AU557" s="226" t="s">
        <v>84</v>
      </c>
      <c r="AY557" s="19" t="s">
        <v>246</v>
      </c>
      <c r="BE557" s="227">
        <f>IF(N557="základní",J557,0)</f>
        <v>0</v>
      </c>
      <c r="BF557" s="227">
        <f>IF(N557="snížená",J557,0)</f>
        <v>0</v>
      </c>
      <c r="BG557" s="227">
        <f>IF(N557="zákl. přenesená",J557,0)</f>
        <v>0</v>
      </c>
      <c r="BH557" s="227">
        <f>IF(N557="sníž. přenesená",J557,0)</f>
        <v>0</v>
      </c>
      <c r="BI557" s="227">
        <f>IF(N557="nulová",J557,0)</f>
        <v>0</v>
      </c>
      <c r="BJ557" s="19" t="s">
        <v>84</v>
      </c>
      <c r="BK557" s="227">
        <f>ROUND(I557*H557,2)</f>
        <v>0</v>
      </c>
      <c r="BL557" s="19" t="s">
        <v>370</v>
      </c>
      <c r="BM557" s="226" t="s">
        <v>876</v>
      </c>
    </row>
    <row r="558" s="2" customFormat="1">
      <c r="A558" s="40"/>
      <c r="B558" s="41"/>
      <c r="C558" s="42"/>
      <c r="D558" s="228" t="s">
        <v>255</v>
      </c>
      <c r="E558" s="42"/>
      <c r="F558" s="229" t="s">
        <v>877</v>
      </c>
      <c r="G558" s="42"/>
      <c r="H558" s="42"/>
      <c r="I558" s="230"/>
      <c r="J558" s="42"/>
      <c r="K558" s="42"/>
      <c r="L558" s="46"/>
      <c r="M558" s="231"/>
      <c r="N558" s="232"/>
      <c r="O558" s="86"/>
      <c r="P558" s="86"/>
      <c r="Q558" s="86"/>
      <c r="R558" s="86"/>
      <c r="S558" s="86"/>
      <c r="T558" s="86"/>
      <c r="U558" s="87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255</v>
      </c>
      <c r="AU558" s="19" t="s">
        <v>84</v>
      </c>
    </row>
    <row r="559" s="2" customFormat="1">
      <c r="A559" s="40"/>
      <c r="B559" s="41"/>
      <c r="C559" s="42"/>
      <c r="D559" s="233" t="s">
        <v>257</v>
      </c>
      <c r="E559" s="42"/>
      <c r="F559" s="234" t="s">
        <v>878</v>
      </c>
      <c r="G559" s="42"/>
      <c r="H559" s="42"/>
      <c r="I559" s="230"/>
      <c r="J559" s="42"/>
      <c r="K559" s="42"/>
      <c r="L559" s="46"/>
      <c r="M559" s="231"/>
      <c r="N559" s="232"/>
      <c r="O559" s="86"/>
      <c r="P559" s="86"/>
      <c r="Q559" s="86"/>
      <c r="R559" s="86"/>
      <c r="S559" s="86"/>
      <c r="T559" s="86"/>
      <c r="U559" s="87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257</v>
      </c>
      <c r="AU559" s="19" t="s">
        <v>84</v>
      </c>
    </row>
    <row r="560" s="13" customFormat="1">
      <c r="A560" s="13"/>
      <c r="B560" s="235"/>
      <c r="C560" s="236"/>
      <c r="D560" s="228" t="s">
        <v>259</v>
      </c>
      <c r="E560" s="237" t="s">
        <v>19</v>
      </c>
      <c r="F560" s="238" t="s">
        <v>150</v>
      </c>
      <c r="G560" s="236"/>
      <c r="H560" s="239">
        <v>18.718</v>
      </c>
      <c r="I560" s="240"/>
      <c r="J560" s="236"/>
      <c r="K560" s="236"/>
      <c r="L560" s="241"/>
      <c r="M560" s="242"/>
      <c r="N560" s="243"/>
      <c r="O560" s="243"/>
      <c r="P560" s="243"/>
      <c r="Q560" s="243"/>
      <c r="R560" s="243"/>
      <c r="S560" s="243"/>
      <c r="T560" s="243"/>
      <c r="U560" s="244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5" t="s">
        <v>259</v>
      </c>
      <c r="AU560" s="245" t="s">
        <v>84</v>
      </c>
      <c r="AV560" s="13" t="s">
        <v>84</v>
      </c>
      <c r="AW560" s="13" t="s">
        <v>35</v>
      </c>
      <c r="AX560" s="13" t="s">
        <v>73</v>
      </c>
      <c r="AY560" s="245" t="s">
        <v>246</v>
      </c>
    </row>
    <row r="561" s="2" customFormat="1" ht="24.15" customHeight="1">
      <c r="A561" s="40"/>
      <c r="B561" s="41"/>
      <c r="C561" s="215" t="s">
        <v>879</v>
      </c>
      <c r="D561" s="215" t="s">
        <v>250</v>
      </c>
      <c r="E561" s="216" t="s">
        <v>880</v>
      </c>
      <c r="F561" s="217" t="s">
        <v>881</v>
      </c>
      <c r="G561" s="218" t="s">
        <v>108</v>
      </c>
      <c r="H561" s="219">
        <v>21.491</v>
      </c>
      <c r="I561" s="220"/>
      <c r="J561" s="221">
        <f>ROUND(I561*H561,2)</f>
        <v>0</v>
      </c>
      <c r="K561" s="217" t="s">
        <v>253</v>
      </c>
      <c r="L561" s="46"/>
      <c r="M561" s="222" t="s">
        <v>19</v>
      </c>
      <c r="N561" s="223" t="s">
        <v>45</v>
      </c>
      <c r="O561" s="86"/>
      <c r="P561" s="224">
        <f>O561*H561</f>
        <v>0</v>
      </c>
      <c r="Q561" s="224">
        <v>0.00020000000000000001</v>
      </c>
      <c r="R561" s="224">
        <f>Q561*H561</f>
        <v>0.0042982000000000003</v>
      </c>
      <c r="S561" s="224">
        <v>0</v>
      </c>
      <c r="T561" s="224">
        <f>S561*H561</f>
        <v>0</v>
      </c>
      <c r="U561" s="225" t="s">
        <v>19</v>
      </c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26" t="s">
        <v>370</v>
      </c>
      <c r="AT561" s="226" t="s">
        <v>250</v>
      </c>
      <c r="AU561" s="226" t="s">
        <v>84</v>
      </c>
      <c r="AY561" s="19" t="s">
        <v>246</v>
      </c>
      <c r="BE561" s="227">
        <f>IF(N561="základní",J561,0)</f>
        <v>0</v>
      </c>
      <c r="BF561" s="227">
        <f>IF(N561="snížená",J561,0)</f>
        <v>0</v>
      </c>
      <c r="BG561" s="227">
        <f>IF(N561="zákl. přenesená",J561,0)</f>
        <v>0</v>
      </c>
      <c r="BH561" s="227">
        <f>IF(N561="sníž. přenesená",J561,0)</f>
        <v>0</v>
      </c>
      <c r="BI561" s="227">
        <f>IF(N561="nulová",J561,0)</f>
        <v>0</v>
      </c>
      <c r="BJ561" s="19" t="s">
        <v>84</v>
      </c>
      <c r="BK561" s="227">
        <f>ROUND(I561*H561,2)</f>
        <v>0</v>
      </c>
      <c r="BL561" s="19" t="s">
        <v>370</v>
      </c>
      <c r="BM561" s="226" t="s">
        <v>882</v>
      </c>
    </row>
    <row r="562" s="2" customFormat="1">
      <c r="A562" s="40"/>
      <c r="B562" s="41"/>
      <c r="C562" s="42"/>
      <c r="D562" s="228" t="s">
        <v>255</v>
      </c>
      <c r="E562" s="42"/>
      <c r="F562" s="229" t="s">
        <v>883</v>
      </c>
      <c r="G562" s="42"/>
      <c r="H562" s="42"/>
      <c r="I562" s="230"/>
      <c r="J562" s="42"/>
      <c r="K562" s="42"/>
      <c r="L562" s="46"/>
      <c r="M562" s="231"/>
      <c r="N562" s="232"/>
      <c r="O562" s="86"/>
      <c r="P562" s="86"/>
      <c r="Q562" s="86"/>
      <c r="R562" s="86"/>
      <c r="S562" s="86"/>
      <c r="T562" s="86"/>
      <c r="U562" s="87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255</v>
      </c>
      <c r="AU562" s="19" t="s">
        <v>84</v>
      </c>
    </row>
    <row r="563" s="2" customFormat="1">
      <c r="A563" s="40"/>
      <c r="B563" s="41"/>
      <c r="C563" s="42"/>
      <c r="D563" s="233" t="s">
        <v>257</v>
      </c>
      <c r="E563" s="42"/>
      <c r="F563" s="234" t="s">
        <v>884</v>
      </c>
      <c r="G563" s="42"/>
      <c r="H563" s="42"/>
      <c r="I563" s="230"/>
      <c r="J563" s="42"/>
      <c r="K563" s="42"/>
      <c r="L563" s="46"/>
      <c r="M563" s="231"/>
      <c r="N563" s="232"/>
      <c r="O563" s="86"/>
      <c r="P563" s="86"/>
      <c r="Q563" s="86"/>
      <c r="R563" s="86"/>
      <c r="S563" s="86"/>
      <c r="T563" s="86"/>
      <c r="U563" s="87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257</v>
      </c>
      <c r="AU563" s="19" t="s">
        <v>84</v>
      </c>
    </row>
    <row r="564" s="13" customFormat="1">
      <c r="A564" s="13"/>
      <c r="B564" s="235"/>
      <c r="C564" s="236"/>
      <c r="D564" s="228" t="s">
        <v>259</v>
      </c>
      <c r="E564" s="237" t="s">
        <v>19</v>
      </c>
      <c r="F564" s="238" t="s">
        <v>120</v>
      </c>
      <c r="G564" s="236"/>
      <c r="H564" s="239">
        <v>2.7730000000000001</v>
      </c>
      <c r="I564" s="240"/>
      <c r="J564" s="236"/>
      <c r="K564" s="236"/>
      <c r="L564" s="241"/>
      <c r="M564" s="242"/>
      <c r="N564" s="243"/>
      <c r="O564" s="243"/>
      <c r="P564" s="243"/>
      <c r="Q564" s="243"/>
      <c r="R564" s="243"/>
      <c r="S564" s="243"/>
      <c r="T564" s="243"/>
      <c r="U564" s="244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5" t="s">
        <v>259</v>
      </c>
      <c r="AU564" s="245" t="s">
        <v>84</v>
      </c>
      <c r="AV564" s="13" t="s">
        <v>84</v>
      </c>
      <c r="AW564" s="13" t="s">
        <v>35</v>
      </c>
      <c r="AX564" s="13" t="s">
        <v>73</v>
      </c>
      <c r="AY564" s="245" t="s">
        <v>246</v>
      </c>
    </row>
    <row r="565" s="13" customFormat="1">
      <c r="A565" s="13"/>
      <c r="B565" s="235"/>
      <c r="C565" s="236"/>
      <c r="D565" s="228" t="s">
        <v>259</v>
      </c>
      <c r="E565" s="237" t="s">
        <v>19</v>
      </c>
      <c r="F565" s="238" t="s">
        <v>150</v>
      </c>
      <c r="G565" s="236"/>
      <c r="H565" s="239">
        <v>18.718</v>
      </c>
      <c r="I565" s="240"/>
      <c r="J565" s="236"/>
      <c r="K565" s="236"/>
      <c r="L565" s="241"/>
      <c r="M565" s="242"/>
      <c r="N565" s="243"/>
      <c r="O565" s="243"/>
      <c r="P565" s="243"/>
      <c r="Q565" s="243"/>
      <c r="R565" s="243"/>
      <c r="S565" s="243"/>
      <c r="T565" s="243"/>
      <c r="U565" s="244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5" t="s">
        <v>259</v>
      </c>
      <c r="AU565" s="245" t="s">
        <v>84</v>
      </c>
      <c r="AV565" s="13" t="s">
        <v>84</v>
      </c>
      <c r="AW565" s="13" t="s">
        <v>35</v>
      </c>
      <c r="AX565" s="13" t="s">
        <v>73</v>
      </c>
      <c r="AY565" s="245" t="s">
        <v>246</v>
      </c>
    </row>
    <row r="566" s="2" customFormat="1" ht="21.75" customHeight="1">
      <c r="A566" s="40"/>
      <c r="B566" s="41"/>
      <c r="C566" s="215" t="s">
        <v>885</v>
      </c>
      <c r="D566" s="215" t="s">
        <v>250</v>
      </c>
      <c r="E566" s="216" t="s">
        <v>886</v>
      </c>
      <c r="F566" s="217" t="s">
        <v>887</v>
      </c>
      <c r="G566" s="218" t="s">
        <v>108</v>
      </c>
      <c r="H566" s="219">
        <v>21.491</v>
      </c>
      <c r="I566" s="220"/>
      <c r="J566" s="221">
        <f>ROUND(I566*H566,2)</f>
        <v>0</v>
      </c>
      <c r="K566" s="217" t="s">
        <v>253</v>
      </c>
      <c r="L566" s="46"/>
      <c r="M566" s="222" t="s">
        <v>19</v>
      </c>
      <c r="N566" s="223" t="s">
        <v>45</v>
      </c>
      <c r="O566" s="86"/>
      <c r="P566" s="224">
        <f>O566*H566</f>
        <v>0</v>
      </c>
      <c r="Q566" s="224">
        <v>0.00029999999999999997</v>
      </c>
      <c r="R566" s="224">
        <f>Q566*H566</f>
        <v>0.0064472999999999996</v>
      </c>
      <c r="S566" s="224">
        <v>0</v>
      </c>
      <c r="T566" s="224">
        <f>S566*H566</f>
        <v>0</v>
      </c>
      <c r="U566" s="225" t="s">
        <v>19</v>
      </c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226" t="s">
        <v>370</v>
      </c>
      <c r="AT566" s="226" t="s">
        <v>250</v>
      </c>
      <c r="AU566" s="226" t="s">
        <v>84</v>
      </c>
      <c r="AY566" s="19" t="s">
        <v>246</v>
      </c>
      <c r="BE566" s="227">
        <f>IF(N566="základní",J566,0)</f>
        <v>0</v>
      </c>
      <c r="BF566" s="227">
        <f>IF(N566="snížená",J566,0)</f>
        <v>0</v>
      </c>
      <c r="BG566" s="227">
        <f>IF(N566="zákl. přenesená",J566,0)</f>
        <v>0</v>
      </c>
      <c r="BH566" s="227">
        <f>IF(N566="sníž. přenesená",J566,0)</f>
        <v>0</v>
      </c>
      <c r="BI566" s="227">
        <f>IF(N566="nulová",J566,0)</f>
        <v>0</v>
      </c>
      <c r="BJ566" s="19" t="s">
        <v>84</v>
      </c>
      <c r="BK566" s="227">
        <f>ROUND(I566*H566,2)</f>
        <v>0</v>
      </c>
      <c r="BL566" s="19" t="s">
        <v>370</v>
      </c>
      <c r="BM566" s="226" t="s">
        <v>888</v>
      </c>
    </row>
    <row r="567" s="2" customFormat="1">
      <c r="A567" s="40"/>
      <c r="B567" s="41"/>
      <c r="C567" s="42"/>
      <c r="D567" s="228" t="s">
        <v>255</v>
      </c>
      <c r="E567" s="42"/>
      <c r="F567" s="229" t="s">
        <v>889</v>
      </c>
      <c r="G567" s="42"/>
      <c r="H567" s="42"/>
      <c r="I567" s="230"/>
      <c r="J567" s="42"/>
      <c r="K567" s="42"/>
      <c r="L567" s="46"/>
      <c r="M567" s="231"/>
      <c r="N567" s="232"/>
      <c r="O567" s="86"/>
      <c r="P567" s="86"/>
      <c r="Q567" s="86"/>
      <c r="R567" s="86"/>
      <c r="S567" s="86"/>
      <c r="T567" s="86"/>
      <c r="U567" s="87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255</v>
      </c>
      <c r="AU567" s="19" t="s">
        <v>84</v>
      </c>
    </row>
    <row r="568" s="2" customFormat="1">
      <c r="A568" s="40"/>
      <c r="B568" s="41"/>
      <c r="C568" s="42"/>
      <c r="D568" s="233" t="s">
        <v>257</v>
      </c>
      <c r="E568" s="42"/>
      <c r="F568" s="234" t="s">
        <v>890</v>
      </c>
      <c r="G568" s="42"/>
      <c r="H568" s="42"/>
      <c r="I568" s="230"/>
      <c r="J568" s="42"/>
      <c r="K568" s="42"/>
      <c r="L568" s="46"/>
      <c r="M568" s="231"/>
      <c r="N568" s="232"/>
      <c r="O568" s="86"/>
      <c r="P568" s="86"/>
      <c r="Q568" s="86"/>
      <c r="R568" s="86"/>
      <c r="S568" s="86"/>
      <c r="T568" s="86"/>
      <c r="U568" s="87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257</v>
      </c>
      <c r="AU568" s="19" t="s">
        <v>84</v>
      </c>
    </row>
    <row r="569" s="13" customFormat="1">
      <c r="A569" s="13"/>
      <c r="B569" s="235"/>
      <c r="C569" s="236"/>
      <c r="D569" s="228" t="s">
        <v>259</v>
      </c>
      <c r="E569" s="237" t="s">
        <v>19</v>
      </c>
      <c r="F569" s="238" t="s">
        <v>120</v>
      </c>
      <c r="G569" s="236"/>
      <c r="H569" s="239">
        <v>2.7730000000000001</v>
      </c>
      <c r="I569" s="240"/>
      <c r="J569" s="236"/>
      <c r="K569" s="236"/>
      <c r="L569" s="241"/>
      <c r="M569" s="242"/>
      <c r="N569" s="243"/>
      <c r="O569" s="243"/>
      <c r="P569" s="243"/>
      <c r="Q569" s="243"/>
      <c r="R569" s="243"/>
      <c r="S569" s="243"/>
      <c r="T569" s="243"/>
      <c r="U569" s="244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5" t="s">
        <v>259</v>
      </c>
      <c r="AU569" s="245" t="s">
        <v>84</v>
      </c>
      <c r="AV569" s="13" t="s">
        <v>84</v>
      </c>
      <c r="AW569" s="13" t="s">
        <v>35</v>
      </c>
      <c r="AX569" s="13" t="s">
        <v>73</v>
      </c>
      <c r="AY569" s="245" t="s">
        <v>246</v>
      </c>
    </row>
    <row r="570" s="13" customFormat="1">
      <c r="A570" s="13"/>
      <c r="B570" s="235"/>
      <c r="C570" s="236"/>
      <c r="D570" s="228" t="s">
        <v>259</v>
      </c>
      <c r="E570" s="237" t="s">
        <v>19</v>
      </c>
      <c r="F570" s="238" t="s">
        <v>150</v>
      </c>
      <c r="G570" s="236"/>
      <c r="H570" s="239">
        <v>18.718</v>
      </c>
      <c r="I570" s="240"/>
      <c r="J570" s="236"/>
      <c r="K570" s="236"/>
      <c r="L570" s="241"/>
      <c r="M570" s="242"/>
      <c r="N570" s="243"/>
      <c r="O570" s="243"/>
      <c r="P570" s="243"/>
      <c r="Q570" s="243"/>
      <c r="R570" s="243"/>
      <c r="S570" s="243"/>
      <c r="T570" s="243"/>
      <c r="U570" s="244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5" t="s">
        <v>259</v>
      </c>
      <c r="AU570" s="245" t="s">
        <v>84</v>
      </c>
      <c r="AV570" s="13" t="s">
        <v>84</v>
      </c>
      <c r="AW570" s="13" t="s">
        <v>35</v>
      </c>
      <c r="AX570" s="13" t="s">
        <v>73</v>
      </c>
      <c r="AY570" s="245" t="s">
        <v>246</v>
      </c>
    </row>
    <row r="571" s="14" customFormat="1">
      <c r="A571" s="14"/>
      <c r="B571" s="246"/>
      <c r="C571" s="247"/>
      <c r="D571" s="228" t="s">
        <v>259</v>
      </c>
      <c r="E571" s="248" t="s">
        <v>19</v>
      </c>
      <c r="F571" s="249" t="s">
        <v>262</v>
      </c>
      <c r="G571" s="247"/>
      <c r="H571" s="250">
        <v>21.491</v>
      </c>
      <c r="I571" s="251"/>
      <c r="J571" s="247"/>
      <c r="K571" s="247"/>
      <c r="L571" s="252"/>
      <c r="M571" s="253"/>
      <c r="N571" s="254"/>
      <c r="O571" s="254"/>
      <c r="P571" s="254"/>
      <c r="Q571" s="254"/>
      <c r="R571" s="254"/>
      <c r="S571" s="254"/>
      <c r="T571" s="254"/>
      <c r="U571" s="255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6" t="s">
        <v>259</v>
      </c>
      <c r="AU571" s="256" t="s">
        <v>84</v>
      </c>
      <c r="AV571" s="14" t="s">
        <v>91</v>
      </c>
      <c r="AW571" s="14" t="s">
        <v>35</v>
      </c>
      <c r="AX571" s="14" t="s">
        <v>77</v>
      </c>
      <c r="AY571" s="256" t="s">
        <v>246</v>
      </c>
    </row>
    <row r="572" s="2" customFormat="1" ht="37.8" customHeight="1">
      <c r="A572" s="40"/>
      <c r="B572" s="41"/>
      <c r="C572" s="267" t="s">
        <v>891</v>
      </c>
      <c r="D572" s="267" t="s">
        <v>508</v>
      </c>
      <c r="E572" s="268" t="s">
        <v>892</v>
      </c>
      <c r="F572" s="269" t="s">
        <v>893</v>
      </c>
      <c r="G572" s="270" t="s">
        <v>108</v>
      </c>
      <c r="H572" s="271">
        <v>22.565999999999999</v>
      </c>
      <c r="I572" s="272"/>
      <c r="J572" s="273">
        <f>ROUND(I572*H572,2)</f>
        <v>0</v>
      </c>
      <c r="K572" s="269" t="s">
        <v>253</v>
      </c>
      <c r="L572" s="274"/>
      <c r="M572" s="275" t="s">
        <v>19</v>
      </c>
      <c r="N572" s="276" t="s">
        <v>45</v>
      </c>
      <c r="O572" s="86"/>
      <c r="P572" s="224">
        <f>O572*H572</f>
        <v>0</v>
      </c>
      <c r="Q572" s="224">
        <v>0.0023999999999999998</v>
      </c>
      <c r="R572" s="224">
        <f>Q572*H572</f>
        <v>0.054158399999999995</v>
      </c>
      <c r="S572" s="224">
        <v>0</v>
      </c>
      <c r="T572" s="224">
        <f>S572*H572</f>
        <v>0</v>
      </c>
      <c r="U572" s="225" t="s">
        <v>19</v>
      </c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26" t="s">
        <v>490</v>
      </c>
      <c r="AT572" s="226" t="s">
        <v>508</v>
      </c>
      <c r="AU572" s="226" t="s">
        <v>84</v>
      </c>
      <c r="AY572" s="19" t="s">
        <v>246</v>
      </c>
      <c r="BE572" s="227">
        <f>IF(N572="základní",J572,0)</f>
        <v>0</v>
      </c>
      <c r="BF572" s="227">
        <f>IF(N572="snížená",J572,0)</f>
        <v>0</v>
      </c>
      <c r="BG572" s="227">
        <f>IF(N572="zákl. přenesená",J572,0)</f>
        <v>0</v>
      </c>
      <c r="BH572" s="227">
        <f>IF(N572="sníž. přenesená",J572,0)</f>
        <v>0</v>
      </c>
      <c r="BI572" s="227">
        <f>IF(N572="nulová",J572,0)</f>
        <v>0</v>
      </c>
      <c r="BJ572" s="19" t="s">
        <v>84</v>
      </c>
      <c r="BK572" s="227">
        <f>ROUND(I572*H572,2)</f>
        <v>0</v>
      </c>
      <c r="BL572" s="19" t="s">
        <v>370</v>
      </c>
      <c r="BM572" s="226" t="s">
        <v>894</v>
      </c>
    </row>
    <row r="573" s="2" customFormat="1">
      <c r="A573" s="40"/>
      <c r="B573" s="41"/>
      <c r="C573" s="42"/>
      <c r="D573" s="228" t="s">
        <v>255</v>
      </c>
      <c r="E573" s="42"/>
      <c r="F573" s="229" t="s">
        <v>893</v>
      </c>
      <c r="G573" s="42"/>
      <c r="H573" s="42"/>
      <c r="I573" s="230"/>
      <c r="J573" s="42"/>
      <c r="K573" s="42"/>
      <c r="L573" s="46"/>
      <c r="M573" s="231"/>
      <c r="N573" s="232"/>
      <c r="O573" s="86"/>
      <c r="P573" s="86"/>
      <c r="Q573" s="86"/>
      <c r="R573" s="86"/>
      <c r="S573" s="86"/>
      <c r="T573" s="86"/>
      <c r="U573" s="87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255</v>
      </c>
      <c r="AU573" s="19" t="s">
        <v>84</v>
      </c>
    </row>
    <row r="574" s="13" customFormat="1">
      <c r="A574" s="13"/>
      <c r="B574" s="235"/>
      <c r="C574" s="236"/>
      <c r="D574" s="228" t="s">
        <v>259</v>
      </c>
      <c r="E574" s="237" t="s">
        <v>19</v>
      </c>
      <c r="F574" s="238" t="s">
        <v>120</v>
      </c>
      <c r="G574" s="236"/>
      <c r="H574" s="239">
        <v>2.7730000000000001</v>
      </c>
      <c r="I574" s="240"/>
      <c r="J574" s="236"/>
      <c r="K574" s="236"/>
      <c r="L574" s="241"/>
      <c r="M574" s="242"/>
      <c r="N574" s="243"/>
      <c r="O574" s="243"/>
      <c r="P574" s="243"/>
      <c r="Q574" s="243"/>
      <c r="R574" s="243"/>
      <c r="S574" s="243"/>
      <c r="T574" s="243"/>
      <c r="U574" s="244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5" t="s">
        <v>259</v>
      </c>
      <c r="AU574" s="245" t="s">
        <v>84</v>
      </c>
      <c r="AV574" s="13" t="s">
        <v>84</v>
      </c>
      <c r="AW574" s="13" t="s">
        <v>35</v>
      </c>
      <c r="AX574" s="13" t="s">
        <v>73</v>
      </c>
      <c r="AY574" s="245" t="s">
        <v>246</v>
      </c>
    </row>
    <row r="575" s="13" customFormat="1">
      <c r="A575" s="13"/>
      <c r="B575" s="235"/>
      <c r="C575" s="236"/>
      <c r="D575" s="228" t="s">
        <v>259</v>
      </c>
      <c r="E575" s="237" t="s">
        <v>19</v>
      </c>
      <c r="F575" s="238" t="s">
        <v>150</v>
      </c>
      <c r="G575" s="236"/>
      <c r="H575" s="239">
        <v>18.718</v>
      </c>
      <c r="I575" s="240"/>
      <c r="J575" s="236"/>
      <c r="K575" s="236"/>
      <c r="L575" s="241"/>
      <c r="M575" s="242"/>
      <c r="N575" s="243"/>
      <c r="O575" s="243"/>
      <c r="P575" s="243"/>
      <c r="Q575" s="243"/>
      <c r="R575" s="243"/>
      <c r="S575" s="243"/>
      <c r="T575" s="243"/>
      <c r="U575" s="244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5" t="s">
        <v>259</v>
      </c>
      <c r="AU575" s="245" t="s">
        <v>84</v>
      </c>
      <c r="AV575" s="13" t="s">
        <v>84</v>
      </c>
      <c r="AW575" s="13" t="s">
        <v>35</v>
      </c>
      <c r="AX575" s="13" t="s">
        <v>73</v>
      </c>
      <c r="AY575" s="245" t="s">
        <v>246</v>
      </c>
    </row>
    <row r="576" s="14" customFormat="1">
      <c r="A576" s="14"/>
      <c r="B576" s="246"/>
      <c r="C576" s="247"/>
      <c r="D576" s="228" t="s">
        <v>259</v>
      </c>
      <c r="E576" s="248" t="s">
        <v>19</v>
      </c>
      <c r="F576" s="249" t="s">
        <v>262</v>
      </c>
      <c r="G576" s="247"/>
      <c r="H576" s="250">
        <v>21.491</v>
      </c>
      <c r="I576" s="251"/>
      <c r="J576" s="247"/>
      <c r="K576" s="247"/>
      <c r="L576" s="252"/>
      <c r="M576" s="253"/>
      <c r="N576" s="254"/>
      <c r="O576" s="254"/>
      <c r="P576" s="254"/>
      <c r="Q576" s="254"/>
      <c r="R576" s="254"/>
      <c r="S576" s="254"/>
      <c r="T576" s="254"/>
      <c r="U576" s="255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6" t="s">
        <v>259</v>
      </c>
      <c r="AU576" s="256" t="s">
        <v>84</v>
      </c>
      <c r="AV576" s="14" t="s">
        <v>91</v>
      </c>
      <c r="AW576" s="14" t="s">
        <v>35</v>
      </c>
      <c r="AX576" s="14" t="s">
        <v>77</v>
      </c>
      <c r="AY576" s="256" t="s">
        <v>246</v>
      </c>
    </row>
    <row r="577" s="13" customFormat="1">
      <c r="A577" s="13"/>
      <c r="B577" s="235"/>
      <c r="C577" s="236"/>
      <c r="D577" s="228" t="s">
        <v>259</v>
      </c>
      <c r="E577" s="236"/>
      <c r="F577" s="238" t="s">
        <v>895</v>
      </c>
      <c r="G577" s="236"/>
      <c r="H577" s="239">
        <v>22.565999999999999</v>
      </c>
      <c r="I577" s="240"/>
      <c r="J577" s="236"/>
      <c r="K577" s="236"/>
      <c r="L577" s="241"/>
      <c r="M577" s="242"/>
      <c r="N577" s="243"/>
      <c r="O577" s="243"/>
      <c r="P577" s="243"/>
      <c r="Q577" s="243"/>
      <c r="R577" s="243"/>
      <c r="S577" s="243"/>
      <c r="T577" s="243"/>
      <c r="U577" s="244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5" t="s">
        <v>259</v>
      </c>
      <c r="AU577" s="245" t="s">
        <v>84</v>
      </c>
      <c r="AV577" s="13" t="s">
        <v>84</v>
      </c>
      <c r="AW577" s="13" t="s">
        <v>4</v>
      </c>
      <c r="AX577" s="13" t="s">
        <v>77</v>
      </c>
      <c r="AY577" s="245" t="s">
        <v>246</v>
      </c>
    </row>
    <row r="578" s="2" customFormat="1" ht="16.5" customHeight="1">
      <c r="A578" s="40"/>
      <c r="B578" s="41"/>
      <c r="C578" s="215" t="s">
        <v>896</v>
      </c>
      <c r="D578" s="215" t="s">
        <v>250</v>
      </c>
      <c r="E578" s="216" t="s">
        <v>897</v>
      </c>
      <c r="F578" s="217" t="s">
        <v>898</v>
      </c>
      <c r="G578" s="218" t="s">
        <v>380</v>
      </c>
      <c r="H578" s="219">
        <v>20.859999999999999</v>
      </c>
      <c r="I578" s="220"/>
      <c r="J578" s="221">
        <f>ROUND(I578*H578,2)</f>
        <v>0</v>
      </c>
      <c r="K578" s="217" t="s">
        <v>253</v>
      </c>
      <c r="L578" s="46"/>
      <c r="M578" s="222" t="s">
        <v>19</v>
      </c>
      <c r="N578" s="223" t="s">
        <v>45</v>
      </c>
      <c r="O578" s="86"/>
      <c r="P578" s="224">
        <f>O578*H578</f>
        <v>0</v>
      </c>
      <c r="Q578" s="224">
        <v>1.0000000000000001E-05</v>
      </c>
      <c r="R578" s="224">
        <f>Q578*H578</f>
        <v>0.0002086</v>
      </c>
      <c r="S578" s="224">
        <v>0</v>
      </c>
      <c r="T578" s="224">
        <f>S578*H578</f>
        <v>0</v>
      </c>
      <c r="U578" s="225" t="s">
        <v>19</v>
      </c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26" t="s">
        <v>370</v>
      </c>
      <c r="AT578" s="226" t="s">
        <v>250</v>
      </c>
      <c r="AU578" s="226" t="s">
        <v>84</v>
      </c>
      <c r="AY578" s="19" t="s">
        <v>246</v>
      </c>
      <c r="BE578" s="227">
        <f>IF(N578="základní",J578,0)</f>
        <v>0</v>
      </c>
      <c r="BF578" s="227">
        <f>IF(N578="snížená",J578,0)</f>
        <v>0</v>
      </c>
      <c r="BG578" s="227">
        <f>IF(N578="zákl. přenesená",J578,0)</f>
        <v>0</v>
      </c>
      <c r="BH578" s="227">
        <f>IF(N578="sníž. přenesená",J578,0)</f>
        <v>0</v>
      </c>
      <c r="BI578" s="227">
        <f>IF(N578="nulová",J578,0)</f>
        <v>0</v>
      </c>
      <c r="BJ578" s="19" t="s">
        <v>84</v>
      </c>
      <c r="BK578" s="227">
        <f>ROUND(I578*H578,2)</f>
        <v>0</v>
      </c>
      <c r="BL578" s="19" t="s">
        <v>370</v>
      </c>
      <c r="BM578" s="226" t="s">
        <v>899</v>
      </c>
    </row>
    <row r="579" s="2" customFormat="1">
      <c r="A579" s="40"/>
      <c r="B579" s="41"/>
      <c r="C579" s="42"/>
      <c r="D579" s="228" t="s">
        <v>255</v>
      </c>
      <c r="E579" s="42"/>
      <c r="F579" s="229" t="s">
        <v>900</v>
      </c>
      <c r="G579" s="42"/>
      <c r="H579" s="42"/>
      <c r="I579" s="230"/>
      <c r="J579" s="42"/>
      <c r="K579" s="42"/>
      <c r="L579" s="46"/>
      <c r="M579" s="231"/>
      <c r="N579" s="232"/>
      <c r="O579" s="86"/>
      <c r="P579" s="86"/>
      <c r="Q579" s="86"/>
      <c r="R579" s="86"/>
      <c r="S579" s="86"/>
      <c r="T579" s="86"/>
      <c r="U579" s="87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255</v>
      </c>
      <c r="AU579" s="19" t="s">
        <v>84</v>
      </c>
    </row>
    <row r="580" s="2" customFormat="1">
      <c r="A580" s="40"/>
      <c r="B580" s="41"/>
      <c r="C580" s="42"/>
      <c r="D580" s="233" t="s">
        <v>257</v>
      </c>
      <c r="E580" s="42"/>
      <c r="F580" s="234" t="s">
        <v>901</v>
      </c>
      <c r="G580" s="42"/>
      <c r="H580" s="42"/>
      <c r="I580" s="230"/>
      <c r="J580" s="42"/>
      <c r="K580" s="42"/>
      <c r="L580" s="46"/>
      <c r="M580" s="231"/>
      <c r="N580" s="232"/>
      <c r="O580" s="86"/>
      <c r="P580" s="86"/>
      <c r="Q580" s="86"/>
      <c r="R580" s="86"/>
      <c r="S580" s="86"/>
      <c r="T580" s="86"/>
      <c r="U580" s="87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257</v>
      </c>
      <c r="AU580" s="19" t="s">
        <v>84</v>
      </c>
    </row>
    <row r="581" s="13" customFormat="1">
      <c r="A581" s="13"/>
      <c r="B581" s="235"/>
      <c r="C581" s="236"/>
      <c r="D581" s="228" t="s">
        <v>259</v>
      </c>
      <c r="E581" s="237" t="s">
        <v>19</v>
      </c>
      <c r="F581" s="238" t="s">
        <v>184</v>
      </c>
      <c r="G581" s="236"/>
      <c r="H581" s="239">
        <v>18.399999999999999</v>
      </c>
      <c r="I581" s="240"/>
      <c r="J581" s="236"/>
      <c r="K581" s="236"/>
      <c r="L581" s="241"/>
      <c r="M581" s="242"/>
      <c r="N581" s="243"/>
      <c r="O581" s="243"/>
      <c r="P581" s="243"/>
      <c r="Q581" s="243"/>
      <c r="R581" s="243"/>
      <c r="S581" s="243"/>
      <c r="T581" s="243"/>
      <c r="U581" s="244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5" t="s">
        <v>259</v>
      </c>
      <c r="AU581" s="245" t="s">
        <v>84</v>
      </c>
      <c r="AV581" s="13" t="s">
        <v>84</v>
      </c>
      <c r="AW581" s="13" t="s">
        <v>35</v>
      </c>
      <c r="AX581" s="13" t="s">
        <v>73</v>
      </c>
      <c r="AY581" s="245" t="s">
        <v>246</v>
      </c>
    </row>
    <row r="582" s="13" customFormat="1">
      <c r="A582" s="13"/>
      <c r="B582" s="235"/>
      <c r="C582" s="236"/>
      <c r="D582" s="228" t="s">
        <v>259</v>
      </c>
      <c r="E582" s="237" t="s">
        <v>19</v>
      </c>
      <c r="F582" s="238" t="s">
        <v>902</v>
      </c>
      <c r="G582" s="236"/>
      <c r="H582" s="239">
        <v>-0.80000000000000004</v>
      </c>
      <c r="I582" s="240"/>
      <c r="J582" s="236"/>
      <c r="K582" s="236"/>
      <c r="L582" s="241"/>
      <c r="M582" s="242"/>
      <c r="N582" s="243"/>
      <c r="O582" s="243"/>
      <c r="P582" s="243"/>
      <c r="Q582" s="243"/>
      <c r="R582" s="243"/>
      <c r="S582" s="243"/>
      <c r="T582" s="243"/>
      <c r="U582" s="244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5" t="s">
        <v>259</v>
      </c>
      <c r="AU582" s="245" t="s">
        <v>84</v>
      </c>
      <c r="AV582" s="13" t="s">
        <v>84</v>
      </c>
      <c r="AW582" s="13" t="s">
        <v>35</v>
      </c>
      <c r="AX582" s="13" t="s">
        <v>73</v>
      </c>
      <c r="AY582" s="245" t="s">
        <v>246</v>
      </c>
    </row>
    <row r="583" s="13" customFormat="1">
      <c r="A583" s="13"/>
      <c r="B583" s="235"/>
      <c r="C583" s="236"/>
      <c r="D583" s="228" t="s">
        <v>259</v>
      </c>
      <c r="E583" s="237" t="s">
        <v>19</v>
      </c>
      <c r="F583" s="238" t="s">
        <v>903</v>
      </c>
      <c r="G583" s="236"/>
      <c r="H583" s="239">
        <v>-1.44</v>
      </c>
      <c r="I583" s="240"/>
      <c r="J583" s="236"/>
      <c r="K583" s="236"/>
      <c r="L583" s="241"/>
      <c r="M583" s="242"/>
      <c r="N583" s="243"/>
      <c r="O583" s="243"/>
      <c r="P583" s="243"/>
      <c r="Q583" s="243"/>
      <c r="R583" s="243"/>
      <c r="S583" s="243"/>
      <c r="T583" s="243"/>
      <c r="U583" s="244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5" t="s">
        <v>259</v>
      </c>
      <c r="AU583" s="245" t="s">
        <v>84</v>
      </c>
      <c r="AV583" s="13" t="s">
        <v>84</v>
      </c>
      <c r="AW583" s="13" t="s">
        <v>35</v>
      </c>
      <c r="AX583" s="13" t="s">
        <v>73</v>
      </c>
      <c r="AY583" s="245" t="s">
        <v>246</v>
      </c>
    </row>
    <row r="584" s="13" customFormat="1">
      <c r="A584" s="13"/>
      <c r="B584" s="235"/>
      <c r="C584" s="236"/>
      <c r="D584" s="228" t="s">
        <v>259</v>
      </c>
      <c r="E584" s="237" t="s">
        <v>19</v>
      </c>
      <c r="F584" s="238" t="s">
        <v>182</v>
      </c>
      <c r="G584" s="236"/>
      <c r="H584" s="239">
        <v>7</v>
      </c>
      <c r="I584" s="240"/>
      <c r="J584" s="236"/>
      <c r="K584" s="236"/>
      <c r="L584" s="241"/>
      <c r="M584" s="242"/>
      <c r="N584" s="243"/>
      <c r="O584" s="243"/>
      <c r="P584" s="243"/>
      <c r="Q584" s="243"/>
      <c r="R584" s="243"/>
      <c r="S584" s="243"/>
      <c r="T584" s="243"/>
      <c r="U584" s="244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5" t="s">
        <v>259</v>
      </c>
      <c r="AU584" s="245" t="s">
        <v>84</v>
      </c>
      <c r="AV584" s="13" t="s">
        <v>84</v>
      </c>
      <c r="AW584" s="13" t="s">
        <v>35</v>
      </c>
      <c r="AX584" s="13" t="s">
        <v>73</v>
      </c>
      <c r="AY584" s="245" t="s">
        <v>246</v>
      </c>
    </row>
    <row r="585" s="13" customFormat="1">
      <c r="A585" s="13"/>
      <c r="B585" s="235"/>
      <c r="C585" s="236"/>
      <c r="D585" s="228" t="s">
        <v>259</v>
      </c>
      <c r="E585" s="237" t="s">
        <v>19</v>
      </c>
      <c r="F585" s="238" t="s">
        <v>904</v>
      </c>
      <c r="G585" s="236"/>
      <c r="H585" s="239">
        <v>-2.2999999999999998</v>
      </c>
      <c r="I585" s="240"/>
      <c r="J585" s="236"/>
      <c r="K585" s="236"/>
      <c r="L585" s="241"/>
      <c r="M585" s="242"/>
      <c r="N585" s="243"/>
      <c r="O585" s="243"/>
      <c r="P585" s="243"/>
      <c r="Q585" s="243"/>
      <c r="R585" s="243"/>
      <c r="S585" s="243"/>
      <c r="T585" s="243"/>
      <c r="U585" s="244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5" t="s">
        <v>259</v>
      </c>
      <c r="AU585" s="245" t="s">
        <v>84</v>
      </c>
      <c r="AV585" s="13" t="s">
        <v>84</v>
      </c>
      <c r="AW585" s="13" t="s">
        <v>35</v>
      </c>
      <c r="AX585" s="13" t="s">
        <v>73</v>
      </c>
      <c r="AY585" s="245" t="s">
        <v>246</v>
      </c>
    </row>
    <row r="586" s="14" customFormat="1">
      <c r="A586" s="14"/>
      <c r="B586" s="246"/>
      <c r="C586" s="247"/>
      <c r="D586" s="228" t="s">
        <v>259</v>
      </c>
      <c r="E586" s="248" t="s">
        <v>19</v>
      </c>
      <c r="F586" s="249" t="s">
        <v>262</v>
      </c>
      <c r="G586" s="247"/>
      <c r="H586" s="250">
        <v>20.859999999999999</v>
      </c>
      <c r="I586" s="251"/>
      <c r="J586" s="247"/>
      <c r="K586" s="247"/>
      <c r="L586" s="252"/>
      <c r="M586" s="253"/>
      <c r="N586" s="254"/>
      <c r="O586" s="254"/>
      <c r="P586" s="254"/>
      <c r="Q586" s="254"/>
      <c r="R586" s="254"/>
      <c r="S586" s="254"/>
      <c r="T586" s="254"/>
      <c r="U586" s="255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6" t="s">
        <v>259</v>
      </c>
      <c r="AU586" s="256" t="s">
        <v>84</v>
      </c>
      <c r="AV586" s="14" t="s">
        <v>91</v>
      </c>
      <c r="AW586" s="14" t="s">
        <v>35</v>
      </c>
      <c r="AX586" s="14" t="s">
        <v>77</v>
      </c>
      <c r="AY586" s="256" t="s">
        <v>246</v>
      </c>
    </row>
    <row r="587" s="2" customFormat="1" ht="16.5" customHeight="1">
      <c r="A587" s="40"/>
      <c r="B587" s="41"/>
      <c r="C587" s="267" t="s">
        <v>905</v>
      </c>
      <c r="D587" s="267" t="s">
        <v>508</v>
      </c>
      <c r="E587" s="268" t="s">
        <v>906</v>
      </c>
      <c r="F587" s="269" t="s">
        <v>907</v>
      </c>
      <c r="G587" s="270" t="s">
        <v>380</v>
      </c>
      <c r="H587" s="271">
        <v>21.902999999999999</v>
      </c>
      <c r="I587" s="272"/>
      <c r="J587" s="273">
        <f>ROUND(I587*H587,2)</f>
        <v>0</v>
      </c>
      <c r="K587" s="269" t="s">
        <v>253</v>
      </c>
      <c r="L587" s="274"/>
      <c r="M587" s="275" t="s">
        <v>19</v>
      </c>
      <c r="N587" s="276" t="s">
        <v>45</v>
      </c>
      <c r="O587" s="86"/>
      <c r="P587" s="224">
        <f>O587*H587</f>
        <v>0</v>
      </c>
      <c r="Q587" s="224">
        <v>0.00050000000000000001</v>
      </c>
      <c r="R587" s="224">
        <f>Q587*H587</f>
        <v>0.010951499999999999</v>
      </c>
      <c r="S587" s="224">
        <v>0</v>
      </c>
      <c r="T587" s="224">
        <f>S587*H587</f>
        <v>0</v>
      </c>
      <c r="U587" s="225" t="s">
        <v>19</v>
      </c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26" t="s">
        <v>490</v>
      </c>
      <c r="AT587" s="226" t="s">
        <v>508</v>
      </c>
      <c r="AU587" s="226" t="s">
        <v>84</v>
      </c>
      <c r="AY587" s="19" t="s">
        <v>246</v>
      </c>
      <c r="BE587" s="227">
        <f>IF(N587="základní",J587,0)</f>
        <v>0</v>
      </c>
      <c r="BF587" s="227">
        <f>IF(N587="snížená",J587,0)</f>
        <v>0</v>
      </c>
      <c r="BG587" s="227">
        <f>IF(N587="zákl. přenesená",J587,0)</f>
        <v>0</v>
      </c>
      <c r="BH587" s="227">
        <f>IF(N587="sníž. přenesená",J587,0)</f>
        <v>0</v>
      </c>
      <c r="BI587" s="227">
        <f>IF(N587="nulová",J587,0)</f>
        <v>0</v>
      </c>
      <c r="BJ587" s="19" t="s">
        <v>84</v>
      </c>
      <c r="BK587" s="227">
        <f>ROUND(I587*H587,2)</f>
        <v>0</v>
      </c>
      <c r="BL587" s="19" t="s">
        <v>370</v>
      </c>
      <c r="BM587" s="226" t="s">
        <v>908</v>
      </c>
    </row>
    <row r="588" s="2" customFormat="1">
      <c r="A588" s="40"/>
      <c r="B588" s="41"/>
      <c r="C588" s="42"/>
      <c r="D588" s="228" t="s">
        <v>255</v>
      </c>
      <c r="E588" s="42"/>
      <c r="F588" s="229" t="s">
        <v>907</v>
      </c>
      <c r="G588" s="42"/>
      <c r="H588" s="42"/>
      <c r="I588" s="230"/>
      <c r="J588" s="42"/>
      <c r="K588" s="42"/>
      <c r="L588" s="46"/>
      <c r="M588" s="231"/>
      <c r="N588" s="232"/>
      <c r="O588" s="86"/>
      <c r="P588" s="86"/>
      <c r="Q588" s="86"/>
      <c r="R588" s="86"/>
      <c r="S588" s="86"/>
      <c r="T588" s="86"/>
      <c r="U588" s="87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255</v>
      </c>
      <c r="AU588" s="19" t="s">
        <v>84</v>
      </c>
    </row>
    <row r="589" s="13" customFormat="1">
      <c r="A589" s="13"/>
      <c r="B589" s="235"/>
      <c r="C589" s="236"/>
      <c r="D589" s="228" t="s">
        <v>259</v>
      </c>
      <c r="E589" s="237" t="s">
        <v>19</v>
      </c>
      <c r="F589" s="238" t="s">
        <v>184</v>
      </c>
      <c r="G589" s="236"/>
      <c r="H589" s="239">
        <v>18.399999999999999</v>
      </c>
      <c r="I589" s="240"/>
      <c r="J589" s="236"/>
      <c r="K589" s="236"/>
      <c r="L589" s="241"/>
      <c r="M589" s="242"/>
      <c r="N589" s="243"/>
      <c r="O589" s="243"/>
      <c r="P589" s="243"/>
      <c r="Q589" s="243"/>
      <c r="R589" s="243"/>
      <c r="S589" s="243"/>
      <c r="T589" s="243"/>
      <c r="U589" s="244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5" t="s">
        <v>259</v>
      </c>
      <c r="AU589" s="245" t="s">
        <v>84</v>
      </c>
      <c r="AV589" s="13" t="s">
        <v>84</v>
      </c>
      <c r="AW589" s="13" t="s">
        <v>35</v>
      </c>
      <c r="AX589" s="13" t="s">
        <v>73</v>
      </c>
      <c r="AY589" s="245" t="s">
        <v>246</v>
      </c>
    </row>
    <row r="590" s="13" customFormat="1">
      <c r="A590" s="13"/>
      <c r="B590" s="235"/>
      <c r="C590" s="236"/>
      <c r="D590" s="228" t="s">
        <v>259</v>
      </c>
      <c r="E590" s="237" t="s">
        <v>19</v>
      </c>
      <c r="F590" s="238" t="s">
        <v>902</v>
      </c>
      <c r="G590" s="236"/>
      <c r="H590" s="239">
        <v>-0.80000000000000004</v>
      </c>
      <c r="I590" s="240"/>
      <c r="J590" s="236"/>
      <c r="K590" s="236"/>
      <c r="L590" s="241"/>
      <c r="M590" s="242"/>
      <c r="N590" s="243"/>
      <c r="O590" s="243"/>
      <c r="P590" s="243"/>
      <c r="Q590" s="243"/>
      <c r="R590" s="243"/>
      <c r="S590" s="243"/>
      <c r="T590" s="243"/>
      <c r="U590" s="244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5" t="s">
        <v>259</v>
      </c>
      <c r="AU590" s="245" t="s">
        <v>84</v>
      </c>
      <c r="AV590" s="13" t="s">
        <v>84</v>
      </c>
      <c r="AW590" s="13" t="s">
        <v>35</v>
      </c>
      <c r="AX590" s="13" t="s">
        <v>73</v>
      </c>
      <c r="AY590" s="245" t="s">
        <v>246</v>
      </c>
    </row>
    <row r="591" s="13" customFormat="1">
      <c r="A591" s="13"/>
      <c r="B591" s="235"/>
      <c r="C591" s="236"/>
      <c r="D591" s="228" t="s">
        <v>259</v>
      </c>
      <c r="E591" s="237" t="s">
        <v>19</v>
      </c>
      <c r="F591" s="238" t="s">
        <v>903</v>
      </c>
      <c r="G591" s="236"/>
      <c r="H591" s="239">
        <v>-1.44</v>
      </c>
      <c r="I591" s="240"/>
      <c r="J591" s="236"/>
      <c r="K591" s="236"/>
      <c r="L591" s="241"/>
      <c r="M591" s="242"/>
      <c r="N591" s="243"/>
      <c r="O591" s="243"/>
      <c r="P591" s="243"/>
      <c r="Q591" s="243"/>
      <c r="R591" s="243"/>
      <c r="S591" s="243"/>
      <c r="T591" s="243"/>
      <c r="U591" s="244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5" t="s">
        <v>259</v>
      </c>
      <c r="AU591" s="245" t="s">
        <v>84</v>
      </c>
      <c r="AV591" s="13" t="s">
        <v>84</v>
      </c>
      <c r="AW591" s="13" t="s">
        <v>35</v>
      </c>
      <c r="AX591" s="13" t="s">
        <v>73</v>
      </c>
      <c r="AY591" s="245" t="s">
        <v>246</v>
      </c>
    </row>
    <row r="592" s="13" customFormat="1">
      <c r="A592" s="13"/>
      <c r="B592" s="235"/>
      <c r="C592" s="236"/>
      <c r="D592" s="228" t="s">
        <v>259</v>
      </c>
      <c r="E592" s="237" t="s">
        <v>19</v>
      </c>
      <c r="F592" s="238" t="s">
        <v>182</v>
      </c>
      <c r="G592" s="236"/>
      <c r="H592" s="239">
        <v>7</v>
      </c>
      <c r="I592" s="240"/>
      <c r="J592" s="236"/>
      <c r="K592" s="236"/>
      <c r="L592" s="241"/>
      <c r="M592" s="242"/>
      <c r="N592" s="243"/>
      <c r="O592" s="243"/>
      <c r="P592" s="243"/>
      <c r="Q592" s="243"/>
      <c r="R592" s="243"/>
      <c r="S592" s="243"/>
      <c r="T592" s="243"/>
      <c r="U592" s="244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5" t="s">
        <v>259</v>
      </c>
      <c r="AU592" s="245" t="s">
        <v>84</v>
      </c>
      <c r="AV592" s="13" t="s">
        <v>84</v>
      </c>
      <c r="AW592" s="13" t="s">
        <v>35</v>
      </c>
      <c r="AX592" s="13" t="s">
        <v>73</v>
      </c>
      <c r="AY592" s="245" t="s">
        <v>246</v>
      </c>
    </row>
    <row r="593" s="13" customFormat="1">
      <c r="A593" s="13"/>
      <c r="B593" s="235"/>
      <c r="C593" s="236"/>
      <c r="D593" s="228" t="s">
        <v>259</v>
      </c>
      <c r="E593" s="237" t="s">
        <v>19</v>
      </c>
      <c r="F593" s="238" t="s">
        <v>904</v>
      </c>
      <c r="G593" s="236"/>
      <c r="H593" s="239">
        <v>-2.2999999999999998</v>
      </c>
      <c r="I593" s="240"/>
      <c r="J593" s="236"/>
      <c r="K593" s="236"/>
      <c r="L593" s="241"/>
      <c r="M593" s="242"/>
      <c r="N593" s="243"/>
      <c r="O593" s="243"/>
      <c r="P593" s="243"/>
      <c r="Q593" s="243"/>
      <c r="R593" s="243"/>
      <c r="S593" s="243"/>
      <c r="T593" s="243"/>
      <c r="U593" s="244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5" t="s">
        <v>259</v>
      </c>
      <c r="AU593" s="245" t="s">
        <v>84</v>
      </c>
      <c r="AV593" s="13" t="s">
        <v>84</v>
      </c>
      <c r="AW593" s="13" t="s">
        <v>35</v>
      </c>
      <c r="AX593" s="13" t="s">
        <v>73</v>
      </c>
      <c r="AY593" s="245" t="s">
        <v>246</v>
      </c>
    </row>
    <row r="594" s="14" customFormat="1">
      <c r="A594" s="14"/>
      <c r="B594" s="246"/>
      <c r="C594" s="247"/>
      <c r="D594" s="228" t="s">
        <v>259</v>
      </c>
      <c r="E594" s="248" t="s">
        <v>19</v>
      </c>
      <c r="F594" s="249" t="s">
        <v>262</v>
      </c>
      <c r="G594" s="247"/>
      <c r="H594" s="250">
        <v>20.859999999999999</v>
      </c>
      <c r="I594" s="251"/>
      <c r="J594" s="247"/>
      <c r="K594" s="247"/>
      <c r="L594" s="252"/>
      <c r="M594" s="253"/>
      <c r="N594" s="254"/>
      <c r="O594" s="254"/>
      <c r="P594" s="254"/>
      <c r="Q594" s="254"/>
      <c r="R594" s="254"/>
      <c r="S594" s="254"/>
      <c r="T594" s="254"/>
      <c r="U594" s="255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6" t="s">
        <v>259</v>
      </c>
      <c r="AU594" s="256" t="s">
        <v>84</v>
      </c>
      <c r="AV594" s="14" t="s">
        <v>91</v>
      </c>
      <c r="AW594" s="14" t="s">
        <v>35</v>
      </c>
      <c r="AX594" s="14" t="s">
        <v>77</v>
      </c>
      <c r="AY594" s="256" t="s">
        <v>246</v>
      </c>
    </row>
    <row r="595" s="13" customFormat="1">
      <c r="A595" s="13"/>
      <c r="B595" s="235"/>
      <c r="C595" s="236"/>
      <c r="D595" s="228" t="s">
        <v>259</v>
      </c>
      <c r="E595" s="236"/>
      <c r="F595" s="238" t="s">
        <v>909</v>
      </c>
      <c r="G595" s="236"/>
      <c r="H595" s="239">
        <v>21.902999999999999</v>
      </c>
      <c r="I595" s="240"/>
      <c r="J595" s="236"/>
      <c r="K595" s="236"/>
      <c r="L595" s="241"/>
      <c r="M595" s="242"/>
      <c r="N595" s="243"/>
      <c r="O595" s="243"/>
      <c r="P595" s="243"/>
      <c r="Q595" s="243"/>
      <c r="R595" s="243"/>
      <c r="S595" s="243"/>
      <c r="T595" s="243"/>
      <c r="U595" s="244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5" t="s">
        <v>259</v>
      </c>
      <c r="AU595" s="245" t="s">
        <v>84</v>
      </c>
      <c r="AV595" s="13" t="s">
        <v>84</v>
      </c>
      <c r="AW595" s="13" t="s">
        <v>4</v>
      </c>
      <c r="AX595" s="13" t="s">
        <v>77</v>
      </c>
      <c r="AY595" s="245" t="s">
        <v>246</v>
      </c>
    </row>
    <row r="596" s="2" customFormat="1" ht="24.15" customHeight="1">
      <c r="A596" s="40"/>
      <c r="B596" s="41"/>
      <c r="C596" s="215" t="s">
        <v>910</v>
      </c>
      <c r="D596" s="215" t="s">
        <v>250</v>
      </c>
      <c r="E596" s="216" t="s">
        <v>911</v>
      </c>
      <c r="F596" s="217" t="s">
        <v>912</v>
      </c>
      <c r="G596" s="218" t="s">
        <v>717</v>
      </c>
      <c r="H596" s="278"/>
      <c r="I596" s="220"/>
      <c r="J596" s="221">
        <f>ROUND(I596*H596,2)</f>
        <v>0</v>
      </c>
      <c r="K596" s="217" t="s">
        <v>253</v>
      </c>
      <c r="L596" s="46"/>
      <c r="M596" s="222" t="s">
        <v>19</v>
      </c>
      <c r="N596" s="223" t="s">
        <v>45</v>
      </c>
      <c r="O596" s="86"/>
      <c r="P596" s="224">
        <f>O596*H596</f>
        <v>0</v>
      </c>
      <c r="Q596" s="224">
        <v>0</v>
      </c>
      <c r="R596" s="224">
        <f>Q596*H596</f>
        <v>0</v>
      </c>
      <c r="S596" s="224">
        <v>0</v>
      </c>
      <c r="T596" s="224">
        <f>S596*H596</f>
        <v>0</v>
      </c>
      <c r="U596" s="225" t="s">
        <v>19</v>
      </c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226" t="s">
        <v>370</v>
      </c>
      <c r="AT596" s="226" t="s">
        <v>250</v>
      </c>
      <c r="AU596" s="226" t="s">
        <v>84</v>
      </c>
      <c r="AY596" s="19" t="s">
        <v>246</v>
      </c>
      <c r="BE596" s="227">
        <f>IF(N596="základní",J596,0)</f>
        <v>0</v>
      </c>
      <c r="BF596" s="227">
        <f>IF(N596="snížená",J596,0)</f>
        <v>0</v>
      </c>
      <c r="BG596" s="227">
        <f>IF(N596="zákl. přenesená",J596,0)</f>
        <v>0</v>
      </c>
      <c r="BH596" s="227">
        <f>IF(N596="sníž. přenesená",J596,0)</f>
        <v>0</v>
      </c>
      <c r="BI596" s="227">
        <f>IF(N596="nulová",J596,0)</f>
        <v>0</v>
      </c>
      <c r="BJ596" s="19" t="s">
        <v>84</v>
      </c>
      <c r="BK596" s="227">
        <f>ROUND(I596*H596,2)</f>
        <v>0</v>
      </c>
      <c r="BL596" s="19" t="s">
        <v>370</v>
      </c>
      <c r="BM596" s="226" t="s">
        <v>913</v>
      </c>
    </row>
    <row r="597" s="2" customFormat="1">
      <c r="A597" s="40"/>
      <c r="B597" s="41"/>
      <c r="C597" s="42"/>
      <c r="D597" s="228" t="s">
        <v>255</v>
      </c>
      <c r="E597" s="42"/>
      <c r="F597" s="229" t="s">
        <v>914</v>
      </c>
      <c r="G597" s="42"/>
      <c r="H597" s="42"/>
      <c r="I597" s="230"/>
      <c r="J597" s="42"/>
      <c r="K597" s="42"/>
      <c r="L597" s="46"/>
      <c r="M597" s="231"/>
      <c r="N597" s="232"/>
      <c r="O597" s="86"/>
      <c r="P597" s="86"/>
      <c r="Q597" s="86"/>
      <c r="R597" s="86"/>
      <c r="S597" s="86"/>
      <c r="T597" s="86"/>
      <c r="U597" s="87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255</v>
      </c>
      <c r="AU597" s="19" t="s">
        <v>84</v>
      </c>
    </row>
    <row r="598" s="2" customFormat="1">
      <c r="A598" s="40"/>
      <c r="B598" s="41"/>
      <c r="C598" s="42"/>
      <c r="D598" s="233" t="s">
        <v>257</v>
      </c>
      <c r="E598" s="42"/>
      <c r="F598" s="234" t="s">
        <v>915</v>
      </c>
      <c r="G598" s="42"/>
      <c r="H598" s="42"/>
      <c r="I598" s="230"/>
      <c r="J598" s="42"/>
      <c r="K598" s="42"/>
      <c r="L598" s="46"/>
      <c r="M598" s="231"/>
      <c r="N598" s="232"/>
      <c r="O598" s="86"/>
      <c r="P598" s="86"/>
      <c r="Q598" s="86"/>
      <c r="R598" s="86"/>
      <c r="S598" s="86"/>
      <c r="T598" s="86"/>
      <c r="U598" s="87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257</v>
      </c>
      <c r="AU598" s="19" t="s">
        <v>84</v>
      </c>
    </row>
    <row r="599" s="12" customFormat="1" ht="22.8" customHeight="1">
      <c r="A599" s="12"/>
      <c r="B599" s="199"/>
      <c r="C599" s="200"/>
      <c r="D599" s="201" t="s">
        <v>72</v>
      </c>
      <c r="E599" s="213" t="s">
        <v>916</v>
      </c>
      <c r="F599" s="213" t="s">
        <v>917</v>
      </c>
      <c r="G599" s="200"/>
      <c r="H599" s="200"/>
      <c r="I599" s="203"/>
      <c r="J599" s="214">
        <f>BK599</f>
        <v>0</v>
      </c>
      <c r="K599" s="200"/>
      <c r="L599" s="205"/>
      <c r="M599" s="206"/>
      <c r="N599" s="207"/>
      <c r="O599" s="207"/>
      <c r="P599" s="208">
        <f>SUM(P600:P669)</f>
        <v>0</v>
      </c>
      <c r="Q599" s="207"/>
      <c r="R599" s="208">
        <f>SUM(R600:R669)</f>
        <v>0.46967895299999995</v>
      </c>
      <c r="S599" s="207"/>
      <c r="T599" s="208">
        <f>SUM(T600:T669)</f>
        <v>0</v>
      </c>
      <c r="U599" s="209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210" t="s">
        <v>84</v>
      </c>
      <c r="AT599" s="211" t="s">
        <v>72</v>
      </c>
      <c r="AU599" s="211" t="s">
        <v>77</v>
      </c>
      <c r="AY599" s="210" t="s">
        <v>246</v>
      </c>
      <c r="BK599" s="212">
        <f>SUM(BK600:BK669)</f>
        <v>0</v>
      </c>
    </row>
    <row r="600" s="2" customFormat="1" ht="16.5" customHeight="1">
      <c r="A600" s="40"/>
      <c r="B600" s="41"/>
      <c r="C600" s="215" t="s">
        <v>918</v>
      </c>
      <c r="D600" s="215" t="s">
        <v>250</v>
      </c>
      <c r="E600" s="216" t="s">
        <v>919</v>
      </c>
      <c r="F600" s="217" t="s">
        <v>920</v>
      </c>
      <c r="G600" s="218" t="s">
        <v>108</v>
      </c>
      <c r="H600" s="219">
        <v>20.222999999999999</v>
      </c>
      <c r="I600" s="220"/>
      <c r="J600" s="221">
        <f>ROUND(I600*H600,2)</f>
        <v>0</v>
      </c>
      <c r="K600" s="217" t="s">
        <v>253</v>
      </c>
      <c r="L600" s="46"/>
      <c r="M600" s="222" t="s">
        <v>19</v>
      </c>
      <c r="N600" s="223" t="s">
        <v>45</v>
      </c>
      <c r="O600" s="86"/>
      <c r="P600" s="224">
        <f>O600*H600</f>
        <v>0</v>
      </c>
      <c r="Q600" s="224">
        <v>0.00029999999999999997</v>
      </c>
      <c r="R600" s="224">
        <f>Q600*H600</f>
        <v>0.0060668999999999992</v>
      </c>
      <c r="S600" s="224">
        <v>0</v>
      </c>
      <c r="T600" s="224">
        <f>S600*H600</f>
        <v>0</v>
      </c>
      <c r="U600" s="225" t="s">
        <v>19</v>
      </c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226" t="s">
        <v>370</v>
      </c>
      <c r="AT600" s="226" t="s">
        <v>250</v>
      </c>
      <c r="AU600" s="226" t="s">
        <v>84</v>
      </c>
      <c r="AY600" s="19" t="s">
        <v>246</v>
      </c>
      <c r="BE600" s="227">
        <f>IF(N600="základní",J600,0)</f>
        <v>0</v>
      </c>
      <c r="BF600" s="227">
        <f>IF(N600="snížená",J600,0)</f>
        <v>0</v>
      </c>
      <c r="BG600" s="227">
        <f>IF(N600="zákl. přenesená",J600,0)</f>
        <v>0</v>
      </c>
      <c r="BH600" s="227">
        <f>IF(N600="sníž. přenesená",J600,0)</f>
        <v>0</v>
      </c>
      <c r="BI600" s="227">
        <f>IF(N600="nulová",J600,0)</f>
        <v>0</v>
      </c>
      <c r="BJ600" s="19" t="s">
        <v>84</v>
      </c>
      <c r="BK600" s="227">
        <f>ROUND(I600*H600,2)</f>
        <v>0</v>
      </c>
      <c r="BL600" s="19" t="s">
        <v>370</v>
      </c>
      <c r="BM600" s="226" t="s">
        <v>921</v>
      </c>
    </row>
    <row r="601" s="2" customFormat="1">
      <c r="A601" s="40"/>
      <c r="B601" s="41"/>
      <c r="C601" s="42"/>
      <c r="D601" s="228" t="s">
        <v>255</v>
      </c>
      <c r="E601" s="42"/>
      <c r="F601" s="229" t="s">
        <v>922</v>
      </c>
      <c r="G601" s="42"/>
      <c r="H601" s="42"/>
      <c r="I601" s="230"/>
      <c r="J601" s="42"/>
      <c r="K601" s="42"/>
      <c r="L601" s="46"/>
      <c r="M601" s="231"/>
      <c r="N601" s="232"/>
      <c r="O601" s="86"/>
      <c r="P601" s="86"/>
      <c r="Q601" s="86"/>
      <c r="R601" s="86"/>
      <c r="S601" s="86"/>
      <c r="T601" s="86"/>
      <c r="U601" s="87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255</v>
      </c>
      <c r="AU601" s="19" t="s">
        <v>84</v>
      </c>
    </row>
    <row r="602" s="2" customFormat="1">
      <c r="A602" s="40"/>
      <c r="B602" s="41"/>
      <c r="C602" s="42"/>
      <c r="D602" s="233" t="s">
        <v>257</v>
      </c>
      <c r="E602" s="42"/>
      <c r="F602" s="234" t="s">
        <v>923</v>
      </c>
      <c r="G602" s="42"/>
      <c r="H602" s="42"/>
      <c r="I602" s="230"/>
      <c r="J602" s="42"/>
      <c r="K602" s="42"/>
      <c r="L602" s="46"/>
      <c r="M602" s="231"/>
      <c r="N602" s="232"/>
      <c r="O602" s="86"/>
      <c r="P602" s="86"/>
      <c r="Q602" s="86"/>
      <c r="R602" s="86"/>
      <c r="S602" s="86"/>
      <c r="T602" s="86"/>
      <c r="U602" s="87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257</v>
      </c>
      <c r="AU602" s="19" t="s">
        <v>84</v>
      </c>
    </row>
    <row r="603" s="13" customFormat="1">
      <c r="A603" s="13"/>
      <c r="B603" s="235"/>
      <c r="C603" s="236"/>
      <c r="D603" s="228" t="s">
        <v>259</v>
      </c>
      <c r="E603" s="237" t="s">
        <v>19</v>
      </c>
      <c r="F603" s="238" t="s">
        <v>160</v>
      </c>
      <c r="G603" s="236"/>
      <c r="H603" s="239">
        <v>3.29</v>
      </c>
      <c r="I603" s="240"/>
      <c r="J603" s="236"/>
      <c r="K603" s="236"/>
      <c r="L603" s="241"/>
      <c r="M603" s="242"/>
      <c r="N603" s="243"/>
      <c r="O603" s="243"/>
      <c r="P603" s="243"/>
      <c r="Q603" s="243"/>
      <c r="R603" s="243"/>
      <c r="S603" s="243"/>
      <c r="T603" s="243"/>
      <c r="U603" s="244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5" t="s">
        <v>259</v>
      </c>
      <c r="AU603" s="245" t="s">
        <v>84</v>
      </c>
      <c r="AV603" s="13" t="s">
        <v>84</v>
      </c>
      <c r="AW603" s="13" t="s">
        <v>35</v>
      </c>
      <c r="AX603" s="13" t="s">
        <v>73</v>
      </c>
      <c r="AY603" s="245" t="s">
        <v>246</v>
      </c>
    </row>
    <row r="604" s="13" customFormat="1">
      <c r="A604" s="13"/>
      <c r="B604" s="235"/>
      <c r="C604" s="236"/>
      <c r="D604" s="228" t="s">
        <v>259</v>
      </c>
      <c r="E604" s="237" t="s">
        <v>19</v>
      </c>
      <c r="F604" s="238" t="s">
        <v>163</v>
      </c>
      <c r="G604" s="236"/>
      <c r="H604" s="239">
        <v>16.933</v>
      </c>
      <c r="I604" s="240"/>
      <c r="J604" s="236"/>
      <c r="K604" s="236"/>
      <c r="L604" s="241"/>
      <c r="M604" s="242"/>
      <c r="N604" s="243"/>
      <c r="O604" s="243"/>
      <c r="P604" s="243"/>
      <c r="Q604" s="243"/>
      <c r="R604" s="243"/>
      <c r="S604" s="243"/>
      <c r="T604" s="243"/>
      <c r="U604" s="244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5" t="s">
        <v>259</v>
      </c>
      <c r="AU604" s="245" t="s">
        <v>84</v>
      </c>
      <c r="AV604" s="13" t="s">
        <v>84</v>
      </c>
      <c r="AW604" s="13" t="s">
        <v>35</v>
      </c>
      <c r="AX604" s="13" t="s">
        <v>73</v>
      </c>
      <c r="AY604" s="245" t="s">
        <v>246</v>
      </c>
    </row>
    <row r="605" s="2" customFormat="1" ht="24.15" customHeight="1">
      <c r="A605" s="40"/>
      <c r="B605" s="41"/>
      <c r="C605" s="215" t="s">
        <v>924</v>
      </c>
      <c r="D605" s="215" t="s">
        <v>250</v>
      </c>
      <c r="E605" s="216" t="s">
        <v>925</v>
      </c>
      <c r="F605" s="217" t="s">
        <v>926</v>
      </c>
      <c r="G605" s="218" t="s">
        <v>108</v>
      </c>
      <c r="H605" s="219">
        <v>4.4480000000000004</v>
      </c>
      <c r="I605" s="220"/>
      <c r="J605" s="221">
        <f>ROUND(I605*H605,2)</f>
        <v>0</v>
      </c>
      <c r="K605" s="217" t="s">
        <v>253</v>
      </c>
      <c r="L605" s="46"/>
      <c r="M605" s="222" t="s">
        <v>19</v>
      </c>
      <c r="N605" s="223" t="s">
        <v>45</v>
      </c>
      <c r="O605" s="86"/>
      <c r="P605" s="224">
        <f>O605*H605</f>
        <v>0</v>
      </c>
      <c r="Q605" s="224">
        <v>0.0015</v>
      </c>
      <c r="R605" s="224">
        <f>Q605*H605</f>
        <v>0.0066720000000000008</v>
      </c>
      <c r="S605" s="224">
        <v>0</v>
      </c>
      <c r="T605" s="224">
        <f>S605*H605</f>
        <v>0</v>
      </c>
      <c r="U605" s="225" t="s">
        <v>19</v>
      </c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26" t="s">
        <v>370</v>
      </c>
      <c r="AT605" s="226" t="s">
        <v>250</v>
      </c>
      <c r="AU605" s="226" t="s">
        <v>84</v>
      </c>
      <c r="AY605" s="19" t="s">
        <v>246</v>
      </c>
      <c r="BE605" s="227">
        <f>IF(N605="základní",J605,0)</f>
        <v>0</v>
      </c>
      <c r="BF605" s="227">
        <f>IF(N605="snížená",J605,0)</f>
        <v>0</v>
      </c>
      <c r="BG605" s="227">
        <f>IF(N605="zákl. přenesená",J605,0)</f>
        <v>0</v>
      </c>
      <c r="BH605" s="227">
        <f>IF(N605="sníž. přenesená",J605,0)</f>
        <v>0</v>
      </c>
      <c r="BI605" s="227">
        <f>IF(N605="nulová",J605,0)</f>
        <v>0</v>
      </c>
      <c r="BJ605" s="19" t="s">
        <v>84</v>
      </c>
      <c r="BK605" s="227">
        <f>ROUND(I605*H605,2)</f>
        <v>0</v>
      </c>
      <c r="BL605" s="19" t="s">
        <v>370</v>
      </c>
      <c r="BM605" s="226" t="s">
        <v>927</v>
      </c>
    </row>
    <row r="606" s="2" customFormat="1">
      <c r="A606" s="40"/>
      <c r="B606" s="41"/>
      <c r="C606" s="42"/>
      <c r="D606" s="228" t="s">
        <v>255</v>
      </c>
      <c r="E606" s="42"/>
      <c r="F606" s="229" t="s">
        <v>928</v>
      </c>
      <c r="G606" s="42"/>
      <c r="H606" s="42"/>
      <c r="I606" s="230"/>
      <c r="J606" s="42"/>
      <c r="K606" s="42"/>
      <c r="L606" s="46"/>
      <c r="M606" s="231"/>
      <c r="N606" s="232"/>
      <c r="O606" s="86"/>
      <c r="P606" s="86"/>
      <c r="Q606" s="86"/>
      <c r="R606" s="86"/>
      <c r="S606" s="86"/>
      <c r="T606" s="86"/>
      <c r="U606" s="87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255</v>
      </c>
      <c r="AU606" s="19" t="s">
        <v>84</v>
      </c>
    </row>
    <row r="607" s="2" customFormat="1">
      <c r="A607" s="40"/>
      <c r="B607" s="41"/>
      <c r="C607" s="42"/>
      <c r="D607" s="233" t="s">
        <v>257</v>
      </c>
      <c r="E607" s="42"/>
      <c r="F607" s="234" t="s">
        <v>929</v>
      </c>
      <c r="G607" s="42"/>
      <c r="H607" s="42"/>
      <c r="I607" s="230"/>
      <c r="J607" s="42"/>
      <c r="K607" s="42"/>
      <c r="L607" s="46"/>
      <c r="M607" s="231"/>
      <c r="N607" s="232"/>
      <c r="O607" s="86"/>
      <c r="P607" s="86"/>
      <c r="Q607" s="86"/>
      <c r="R607" s="86"/>
      <c r="S607" s="86"/>
      <c r="T607" s="86"/>
      <c r="U607" s="87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257</v>
      </c>
      <c r="AU607" s="19" t="s">
        <v>84</v>
      </c>
    </row>
    <row r="608" s="13" customFormat="1">
      <c r="A608" s="13"/>
      <c r="B608" s="235"/>
      <c r="C608" s="236"/>
      <c r="D608" s="228" t="s">
        <v>259</v>
      </c>
      <c r="E608" s="237" t="s">
        <v>19</v>
      </c>
      <c r="F608" s="238" t="s">
        <v>129</v>
      </c>
      <c r="G608" s="236"/>
      <c r="H608" s="239">
        <v>4.4480000000000004</v>
      </c>
      <c r="I608" s="240"/>
      <c r="J608" s="236"/>
      <c r="K608" s="236"/>
      <c r="L608" s="241"/>
      <c r="M608" s="242"/>
      <c r="N608" s="243"/>
      <c r="O608" s="243"/>
      <c r="P608" s="243"/>
      <c r="Q608" s="243"/>
      <c r="R608" s="243"/>
      <c r="S608" s="243"/>
      <c r="T608" s="243"/>
      <c r="U608" s="244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5" t="s">
        <v>259</v>
      </c>
      <c r="AU608" s="245" t="s">
        <v>84</v>
      </c>
      <c r="AV608" s="13" t="s">
        <v>84</v>
      </c>
      <c r="AW608" s="13" t="s">
        <v>35</v>
      </c>
      <c r="AX608" s="13" t="s">
        <v>73</v>
      </c>
      <c r="AY608" s="245" t="s">
        <v>246</v>
      </c>
    </row>
    <row r="609" s="2" customFormat="1" ht="24.15" customHeight="1">
      <c r="A609" s="40"/>
      <c r="B609" s="41"/>
      <c r="C609" s="215" t="s">
        <v>930</v>
      </c>
      <c r="D609" s="215" t="s">
        <v>250</v>
      </c>
      <c r="E609" s="216" t="s">
        <v>931</v>
      </c>
      <c r="F609" s="217" t="s">
        <v>932</v>
      </c>
      <c r="G609" s="218" t="s">
        <v>380</v>
      </c>
      <c r="H609" s="219">
        <v>2.1000000000000001</v>
      </c>
      <c r="I609" s="220"/>
      <c r="J609" s="221">
        <f>ROUND(I609*H609,2)</f>
        <v>0</v>
      </c>
      <c r="K609" s="217" t="s">
        <v>253</v>
      </c>
      <c r="L609" s="46"/>
      <c r="M609" s="222" t="s">
        <v>19</v>
      </c>
      <c r="N609" s="223" t="s">
        <v>45</v>
      </c>
      <c r="O609" s="86"/>
      <c r="P609" s="224">
        <f>O609*H609</f>
        <v>0</v>
      </c>
      <c r="Q609" s="224">
        <v>0.00027500000000000002</v>
      </c>
      <c r="R609" s="224">
        <f>Q609*H609</f>
        <v>0.00057750000000000011</v>
      </c>
      <c r="S609" s="224">
        <v>0</v>
      </c>
      <c r="T609" s="224">
        <f>S609*H609</f>
        <v>0</v>
      </c>
      <c r="U609" s="225" t="s">
        <v>19</v>
      </c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R609" s="226" t="s">
        <v>370</v>
      </c>
      <c r="AT609" s="226" t="s">
        <v>250</v>
      </c>
      <c r="AU609" s="226" t="s">
        <v>84</v>
      </c>
      <c r="AY609" s="19" t="s">
        <v>246</v>
      </c>
      <c r="BE609" s="227">
        <f>IF(N609="základní",J609,0)</f>
        <v>0</v>
      </c>
      <c r="BF609" s="227">
        <f>IF(N609="snížená",J609,0)</f>
        <v>0</v>
      </c>
      <c r="BG609" s="227">
        <f>IF(N609="zákl. přenesená",J609,0)</f>
        <v>0</v>
      </c>
      <c r="BH609" s="227">
        <f>IF(N609="sníž. přenesená",J609,0)</f>
        <v>0</v>
      </c>
      <c r="BI609" s="227">
        <f>IF(N609="nulová",J609,0)</f>
        <v>0</v>
      </c>
      <c r="BJ609" s="19" t="s">
        <v>84</v>
      </c>
      <c r="BK609" s="227">
        <f>ROUND(I609*H609,2)</f>
        <v>0</v>
      </c>
      <c r="BL609" s="19" t="s">
        <v>370</v>
      </c>
      <c r="BM609" s="226" t="s">
        <v>933</v>
      </c>
    </row>
    <row r="610" s="2" customFormat="1">
      <c r="A610" s="40"/>
      <c r="B610" s="41"/>
      <c r="C610" s="42"/>
      <c r="D610" s="228" t="s">
        <v>255</v>
      </c>
      <c r="E610" s="42"/>
      <c r="F610" s="229" t="s">
        <v>934</v>
      </c>
      <c r="G610" s="42"/>
      <c r="H610" s="42"/>
      <c r="I610" s="230"/>
      <c r="J610" s="42"/>
      <c r="K610" s="42"/>
      <c r="L610" s="46"/>
      <c r="M610" s="231"/>
      <c r="N610" s="232"/>
      <c r="O610" s="86"/>
      <c r="P610" s="86"/>
      <c r="Q610" s="86"/>
      <c r="R610" s="86"/>
      <c r="S610" s="86"/>
      <c r="T610" s="86"/>
      <c r="U610" s="87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255</v>
      </c>
      <c r="AU610" s="19" t="s">
        <v>84</v>
      </c>
    </row>
    <row r="611" s="2" customFormat="1">
      <c r="A611" s="40"/>
      <c r="B611" s="41"/>
      <c r="C611" s="42"/>
      <c r="D611" s="233" t="s">
        <v>257</v>
      </c>
      <c r="E611" s="42"/>
      <c r="F611" s="234" t="s">
        <v>935</v>
      </c>
      <c r="G611" s="42"/>
      <c r="H611" s="42"/>
      <c r="I611" s="230"/>
      <c r="J611" s="42"/>
      <c r="K611" s="42"/>
      <c r="L611" s="46"/>
      <c r="M611" s="231"/>
      <c r="N611" s="232"/>
      <c r="O611" s="86"/>
      <c r="P611" s="86"/>
      <c r="Q611" s="86"/>
      <c r="R611" s="86"/>
      <c r="S611" s="86"/>
      <c r="T611" s="86"/>
      <c r="U611" s="87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257</v>
      </c>
      <c r="AU611" s="19" t="s">
        <v>84</v>
      </c>
    </row>
    <row r="612" s="13" customFormat="1">
      <c r="A612" s="13"/>
      <c r="B612" s="235"/>
      <c r="C612" s="236"/>
      <c r="D612" s="228" t="s">
        <v>259</v>
      </c>
      <c r="E612" s="237" t="s">
        <v>19</v>
      </c>
      <c r="F612" s="238" t="s">
        <v>765</v>
      </c>
      <c r="G612" s="236"/>
      <c r="H612" s="239">
        <v>2.1000000000000001</v>
      </c>
      <c r="I612" s="240"/>
      <c r="J612" s="236"/>
      <c r="K612" s="236"/>
      <c r="L612" s="241"/>
      <c r="M612" s="242"/>
      <c r="N612" s="243"/>
      <c r="O612" s="243"/>
      <c r="P612" s="243"/>
      <c r="Q612" s="243"/>
      <c r="R612" s="243"/>
      <c r="S612" s="243"/>
      <c r="T612" s="243"/>
      <c r="U612" s="244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5" t="s">
        <v>259</v>
      </c>
      <c r="AU612" s="245" t="s">
        <v>84</v>
      </c>
      <c r="AV612" s="13" t="s">
        <v>84</v>
      </c>
      <c r="AW612" s="13" t="s">
        <v>35</v>
      </c>
      <c r="AX612" s="13" t="s">
        <v>73</v>
      </c>
      <c r="AY612" s="245" t="s">
        <v>246</v>
      </c>
    </row>
    <row r="613" s="2" customFormat="1" ht="24.15" customHeight="1">
      <c r="A613" s="40"/>
      <c r="B613" s="41"/>
      <c r="C613" s="215" t="s">
        <v>936</v>
      </c>
      <c r="D613" s="215" t="s">
        <v>250</v>
      </c>
      <c r="E613" s="216" t="s">
        <v>937</v>
      </c>
      <c r="F613" s="217" t="s">
        <v>938</v>
      </c>
      <c r="G613" s="218" t="s">
        <v>373</v>
      </c>
      <c r="H613" s="219">
        <v>2</v>
      </c>
      <c r="I613" s="220"/>
      <c r="J613" s="221">
        <f>ROUND(I613*H613,2)</f>
        <v>0</v>
      </c>
      <c r="K613" s="217" t="s">
        <v>253</v>
      </c>
      <c r="L613" s="46"/>
      <c r="M613" s="222" t="s">
        <v>19</v>
      </c>
      <c r="N613" s="223" t="s">
        <v>45</v>
      </c>
      <c r="O613" s="86"/>
      <c r="P613" s="224">
        <f>O613*H613</f>
        <v>0</v>
      </c>
      <c r="Q613" s="224">
        <v>0.00021000000000000001</v>
      </c>
      <c r="R613" s="224">
        <f>Q613*H613</f>
        <v>0.00042000000000000002</v>
      </c>
      <c r="S613" s="224">
        <v>0</v>
      </c>
      <c r="T613" s="224">
        <f>S613*H613</f>
        <v>0</v>
      </c>
      <c r="U613" s="225" t="s">
        <v>19</v>
      </c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26" t="s">
        <v>370</v>
      </c>
      <c r="AT613" s="226" t="s">
        <v>250</v>
      </c>
      <c r="AU613" s="226" t="s">
        <v>84</v>
      </c>
      <c r="AY613" s="19" t="s">
        <v>246</v>
      </c>
      <c r="BE613" s="227">
        <f>IF(N613="základní",J613,0)</f>
        <v>0</v>
      </c>
      <c r="BF613" s="227">
        <f>IF(N613="snížená",J613,0)</f>
        <v>0</v>
      </c>
      <c r="BG613" s="227">
        <f>IF(N613="zákl. přenesená",J613,0)</f>
        <v>0</v>
      </c>
      <c r="BH613" s="227">
        <f>IF(N613="sníž. přenesená",J613,0)</f>
        <v>0</v>
      </c>
      <c r="BI613" s="227">
        <f>IF(N613="nulová",J613,0)</f>
        <v>0</v>
      </c>
      <c r="BJ613" s="19" t="s">
        <v>84</v>
      </c>
      <c r="BK613" s="227">
        <f>ROUND(I613*H613,2)</f>
        <v>0</v>
      </c>
      <c r="BL613" s="19" t="s">
        <v>370</v>
      </c>
      <c r="BM613" s="226" t="s">
        <v>939</v>
      </c>
    </row>
    <row r="614" s="2" customFormat="1">
      <c r="A614" s="40"/>
      <c r="B614" s="41"/>
      <c r="C614" s="42"/>
      <c r="D614" s="228" t="s">
        <v>255</v>
      </c>
      <c r="E614" s="42"/>
      <c r="F614" s="229" t="s">
        <v>940</v>
      </c>
      <c r="G614" s="42"/>
      <c r="H614" s="42"/>
      <c r="I614" s="230"/>
      <c r="J614" s="42"/>
      <c r="K614" s="42"/>
      <c r="L614" s="46"/>
      <c r="M614" s="231"/>
      <c r="N614" s="232"/>
      <c r="O614" s="86"/>
      <c r="P614" s="86"/>
      <c r="Q614" s="86"/>
      <c r="R614" s="86"/>
      <c r="S614" s="86"/>
      <c r="T614" s="86"/>
      <c r="U614" s="87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255</v>
      </c>
      <c r="AU614" s="19" t="s">
        <v>84</v>
      </c>
    </row>
    <row r="615" s="2" customFormat="1">
      <c r="A615" s="40"/>
      <c r="B615" s="41"/>
      <c r="C615" s="42"/>
      <c r="D615" s="233" t="s">
        <v>257</v>
      </c>
      <c r="E615" s="42"/>
      <c r="F615" s="234" t="s">
        <v>941</v>
      </c>
      <c r="G615" s="42"/>
      <c r="H615" s="42"/>
      <c r="I615" s="230"/>
      <c r="J615" s="42"/>
      <c r="K615" s="42"/>
      <c r="L615" s="46"/>
      <c r="M615" s="231"/>
      <c r="N615" s="232"/>
      <c r="O615" s="86"/>
      <c r="P615" s="86"/>
      <c r="Q615" s="86"/>
      <c r="R615" s="86"/>
      <c r="S615" s="86"/>
      <c r="T615" s="86"/>
      <c r="U615" s="87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257</v>
      </c>
      <c r="AU615" s="19" t="s">
        <v>84</v>
      </c>
    </row>
    <row r="616" s="13" customFormat="1">
      <c r="A616" s="13"/>
      <c r="B616" s="235"/>
      <c r="C616" s="236"/>
      <c r="D616" s="228" t="s">
        <v>259</v>
      </c>
      <c r="E616" s="237" t="s">
        <v>19</v>
      </c>
      <c r="F616" s="238" t="s">
        <v>84</v>
      </c>
      <c r="G616" s="236"/>
      <c r="H616" s="239">
        <v>2</v>
      </c>
      <c r="I616" s="240"/>
      <c r="J616" s="236"/>
      <c r="K616" s="236"/>
      <c r="L616" s="241"/>
      <c r="M616" s="242"/>
      <c r="N616" s="243"/>
      <c r="O616" s="243"/>
      <c r="P616" s="243"/>
      <c r="Q616" s="243"/>
      <c r="R616" s="243"/>
      <c r="S616" s="243"/>
      <c r="T616" s="243"/>
      <c r="U616" s="244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5" t="s">
        <v>259</v>
      </c>
      <c r="AU616" s="245" t="s">
        <v>84</v>
      </c>
      <c r="AV616" s="13" t="s">
        <v>84</v>
      </c>
      <c r="AW616" s="13" t="s">
        <v>35</v>
      </c>
      <c r="AX616" s="13" t="s">
        <v>73</v>
      </c>
      <c r="AY616" s="245" t="s">
        <v>246</v>
      </c>
    </row>
    <row r="617" s="2" customFormat="1" ht="33" customHeight="1">
      <c r="A617" s="40"/>
      <c r="B617" s="41"/>
      <c r="C617" s="215" t="s">
        <v>942</v>
      </c>
      <c r="D617" s="215" t="s">
        <v>250</v>
      </c>
      <c r="E617" s="216" t="s">
        <v>943</v>
      </c>
      <c r="F617" s="217" t="s">
        <v>944</v>
      </c>
      <c r="G617" s="218" t="s">
        <v>108</v>
      </c>
      <c r="H617" s="219">
        <v>16.933</v>
      </c>
      <c r="I617" s="220"/>
      <c r="J617" s="221">
        <f>ROUND(I617*H617,2)</f>
        <v>0</v>
      </c>
      <c r="K617" s="217" t="s">
        <v>253</v>
      </c>
      <c r="L617" s="46"/>
      <c r="M617" s="222" t="s">
        <v>19</v>
      </c>
      <c r="N617" s="223" t="s">
        <v>45</v>
      </c>
      <c r="O617" s="86"/>
      <c r="P617" s="224">
        <f>O617*H617</f>
        <v>0</v>
      </c>
      <c r="Q617" s="224">
        <v>0.0053759999999999997</v>
      </c>
      <c r="R617" s="224">
        <f>Q617*H617</f>
        <v>0.091031807999999992</v>
      </c>
      <c r="S617" s="224">
        <v>0</v>
      </c>
      <c r="T617" s="224">
        <f>S617*H617</f>
        <v>0</v>
      </c>
      <c r="U617" s="225" t="s">
        <v>19</v>
      </c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26" t="s">
        <v>370</v>
      </c>
      <c r="AT617" s="226" t="s">
        <v>250</v>
      </c>
      <c r="AU617" s="226" t="s">
        <v>84</v>
      </c>
      <c r="AY617" s="19" t="s">
        <v>246</v>
      </c>
      <c r="BE617" s="227">
        <f>IF(N617="základní",J617,0)</f>
        <v>0</v>
      </c>
      <c r="BF617" s="227">
        <f>IF(N617="snížená",J617,0)</f>
        <v>0</v>
      </c>
      <c r="BG617" s="227">
        <f>IF(N617="zákl. přenesená",J617,0)</f>
        <v>0</v>
      </c>
      <c r="BH617" s="227">
        <f>IF(N617="sníž. přenesená",J617,0)</f>
        <v>0</v>
      </c>
      <c r="BI617" s="227">
        <f>IF(N617="nulová",J617,0)</f>
        <v>0</v>
      </c>
      <c r="BJ617" s="19" t="s">
        <v>84</v>
      </c>
      <c r="BK617" s="227">
        <f>ROUND(I617*H617,2)</f>
        <v>0</v>
      </c>
      <c r="BL617" s="19" t="s">
        <v>370</v>
      </c>
      <c r="BM617" s="226" t="s">
        <v>945</v>
      </c>
    </row>
    <row r="618" s="2" customFormat="1">
      <c r="A618" s="40"/>
      <c r="B618" s="41"/>
      <c r="C618" s="42"/>
      <c r="D618" s="228" t="s">
        <v>255</v>
      </c>
      <c r="E618" s="42"/>
      <c r="F618" s="229" t="s">
        <v>946</v>
      </c>
      <c r="G618" s="42"/>
      <c r="H618" s="42"/>
      <c r="I618" s="230"/>
      <c r="J618" s="42"/>
      <c r="K618" s="42"/>
      <c r="L618" s="46"/>
      <c r="M618" s="231"/>
      <c r="N618" s="232"/>
      <c r="O618" s="86"/>
      <c r="P618" s="86"/>
      <c r="Q618" s="86"/>
      <c r="R618" s="86"/>
      <c r="S618" s="86"/>
      <c r="T618" s="86"/>
      <c r="U618" s="87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255</v>
      </c>
      <c r="AU618" s="19" t="s">
        <v>84</v>
      </c>
    </row>
    <row r="619" s="2" customFormat="1">
      <c r="A619" s="40"/>
      <c r="B619" s="41"/>
      <c r="C619" s="42"/>
      <c r="D619" s="233" t="s">
        <v>257</v>
      </c>
      <c r="E619" s="42"/>
      <c r="F619" s="234" t="s">
        <v>947</v>
      </c>
      <c r="G619" s="42"/>
      <c r="H619" s="42"/>
      <c r="I619" s="230"/>
      <c r="J619" s="42"/>
      <c r="K619" s="42"/>
      <c r="L619" s="46"/>
      <c r="M619" s="231"/>
      <c r="N619" s="232"/>
      <c r="O619" s="86"/>
      <c r="P619" s="86"/>
      <c r="Q619" s="86"/>
      <c r="R619" s="86"/>
      <c r="S619" s="86"/>
      <c r="T619" s="86"/>
      <c r="U619" s="87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257</v>
      </c>
      <c r="AU619" s="19" t="s">
        <v>84</v>
      </c>
    </row>
    <row r="620" s="13" customFormat="1">
      <c r="A620" s="13"/>
      <c r="B620" s="235"/>
      <c r="C620" s="236"/>
      <c r="D620" s="228" t="s">
        <v>259</v>
      </c>
      <c r="E620" s="237" t="s">
        <v>19</v>
      </c>
      <c r="F620" s="238" t="s">
        <v>163</v>
      </c>
      <c r="G620" s="236"/>
      <c r="H620" s="239">
        <v>16.933</v>
      </c>
      <c r="I620" s="240"/>
      <c r="J620" s="236"/>
      <c r="K620" s="236"/>
      <c r="L620" s="241"/>
      <c r="M620" s="242"/>
      <c r="N620" s="243"/>
      <c r="O620" s="243"/>
      <c r="P620" s="243"/>
      <c r="Q620" s="243"/>
      <c r="R620" s="243"/>
      <c r="S620" s="243"/>
      <c r="T620" s="243"/>
      <c r="U620" s="244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5" t="s">
        <v>259</v>
      </c>
      <c r="AU620" s="245" t="s">
        <v>84</v>
      </c>
      <c r="AV620" s="13" t="s">
        <v>84</v>
      </c>
      <c r="AW620" s="13" t="s">
        <v>35</v>
      </c>
      <c r="AX620" s="13" t="s">
        <v>73</v>
      </c>
      <c r="AY620" s="245" t="s">
        <v>246</v>
      </c>
    </row>
    <row r="621" s="14" customFormat="1">
      <c r="A621" s="14"/>
      <c r="B621" s="246"/>
      <c r="C621" s="247"/>
      <c r="D621" s="228" t="s">
        <v>259</v>
      </c>
      <c r="E621" s="248" t="s">
        <v>19</v>
      </c>
      <c r="F621" s="249" t="s">
        <v>262</v>
      </c>
      <c r="G621" s="247"/>
      <c r="H621" s="250">
        <v>16.933</v>
      </c>
      <c r="I621" s="251"/>
      <c r="J621" s="247"/>
      <c r="K621" s="247"/>
      <c r="L621" s="252"/>
      <c r="M621" s="253"/>
      <c r="N621" s="254"/>
      <c r="O621" s="254"/>
      <c r="P621" s="254"/>
      <c r="Q621" s="254"/>
      <c r="R621" s="254"/>
      <c r="S621" s="254"/>
      <c r="T621" s="254"/>
      <c r="U621" s="255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6" t="s">
        <v>259</v>
      </c>
      <c r="AU621" s="256" t="s">
        <v>84</v>
      </c>
      <c r="AV621" s="14" t="s">
        <v>91</v>
      </c>
      <c r="AW621" s="14" t="s">
        <v>35</v>
      </c>
      <c r="AX621" s="14" t="s">
        <v>77</v>
      </c>
      <c r="AY621" s="256" t="s">
        <v>246</v>
      </c>
    </row>
    <row r="622" s="2" customFormat="1" ht="24.15" customHeight="1">
      <c r="A622" s="40"/>
      <c r="B622" s="41"/>
      <c r="C622" s="267" t="s">
        <v>948</v>
      </c>
      <c r="D622" s="267" t="s">
        <v>508</v>
      </c>
      <c r="E622" s="268" t="s">
        <v>949</v>
      </c>
      <c r="F622" s="269" t="s">
        <v>950</v>
      </c>
      <c r="G622" s="270" t="s">
        <v>108</v>
      </c>
      <c r="H622" s="271">
        <v>17.780000000000001</v>
      </c>
      <c r="I622" s="272"/>
      <c r="J622" s="273">
        <f>ROUND(I622*H622,2)</f>
        <v>0</v>
      </c>
      <c r="K622" s="269" t="s">
        <v>253</v>
      </c>
      <c r="L622" s="274"/>
      <c r="M622" s="275" t="s">
        <v>19</v>
      </c>
      <c r="N622" s="276" t="s">
        <v>45</v>
      </c>
      <c r="O622" s="86"/>
      <c r="P622" s="224">
        <f>O622*H622</f>
        <v>0</v>
      </c>
      <c r="Q622" s="224">
        <v>0.016</v>
      </c>
      <c r="R622" s="224">
        <f>Q622*H622</f>
        <v>0.28448000000000001</v>
      </c>
      <c r="S622" s="224">
        <v>0</v>
      </c>
      <c r="T622" s="224">
        <f>S622*H622</f>
        <v>0</v>
      </c>
      <c r="U622" s="225" t="s">
        <v>19</v>
      </c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26" t="s">
        <v>490</v>
      </c>
      <c r="AT622" s="226" t="s">
        <v>508</v>
      </c>
      <c r="AU622" s="226" t="s">
        <v>84</v>
      </c>
      <c r="AY622" s="19" t="s">
        <v>246</v>
      </c>
      <c r="BE622" s="227">
        <f>IF(N622="základní",J622,0)</f>
        <v>0</v>
      </c>
      <c r="BF622" s="227">
        <f>IF(N622="snížená",J622,0)</f>
        <v>0</v>
      </c>
      <c r="BG622" s="227">
        <f>IF(N622="zákl. přenesená",J622,0)</f>
        <v>0</v>
      </c>
      <c r="BH622" s="227">
        <f>IF(N622="sníž. přenesená",J622,0)</f>
        <v>0</v>
      </c>
      <c r="BI622" s="227">
        <f>IF(N622="nulová",J622,0)</f>
        <v>0</v>
      </c>
      <c r="BJ622" s="19" t="s">
        <v>84</v>
      </c>
      <c r="BK622" s="227">
        <f>ROUND(I622*H622,2)</f>
        <v>0</v>
      </c>
      <c r="BL622" s="19" t="s">
        <v>370</v>
      </c>
      <c r="BM622" s="226" t="s">
        <v>951</v>
      </c>
    </row>
    <row r="623" s="2" customFormat="1">
      <c r="A623" s="40"/>
      <c r="B623" s="41"/>
      <c r="C623" s="42"/>
      <c r="D623" s="228" t="s">
        <v>255</v>
      </c>
      <c r="E623" s="42"/>
      <c r="F623" s="229" t="s">
        <v>950</v>
      </c>
      <c r="G623" s="42"/>
      <c r="H623" s="42"/>
      <c r="I623" s="230"/>
      <c r="J623" s="42"/>
      <c r="K623" s="42"/>
      <c r="L623" s="46"/>
      <c r="M623" s="231"/>
      <c r="N623" s="232"/>
      <c r="O623" s="86"/>
      <c r="P623" s="86"/>
      <c r="Q623" s="86"/>
      <c r="R623" s="86"/>
      <c r="S623" s="86"/>
      <c r="T623" s="86"/>
      <c r="U623" s="87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255</v>
      </c>
      <c r="AU623" s="19" t="s">
        <v>84</v>
      </c>
    </row>
    <row r="624" s="13" customFormat="1">
      <c r="A624" s="13"/>
      <c r="B624" s="235"/>
      <c r="C624" s="236"/>
      <c r="D624" s="228" t="s">
        <v>259</v>
      </c>
      <c r="E624" s="237" t="s">
        <v>19</v>
      </c>
      <c r="F624" s="238" t="s">
        <v>163</v>
      </c>
      <c r="G624" s="236"/>
      <c r="H624" s="239">
        <v>16.933</v>
      </c>
      <c r="I624" s="240"/>
      <c r="J624" s="236"/>
      <c r="K624" s="236"/>
      <c r="L624" s="241"/>
      <c r="M624" s="242"/>
      <c r="N624" s="243"/>
      <c r="O624" s="243"/>
      <c r="P624" s="243"/>
      <c r="Q624" s="243"/>
      <c r="R624" s="243"/>
      <c r="S624" s="243"/>
      <c r="T624" s="243"/>
      <c r="U624" s="244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5" t="s">
        <v>259</v>
      </c>
      <c r="AU624" s="245" t="s">
        <v>84</v>
      </c>
      <c r="AV624" s="13" t="s">
        <v>84</v>
      </c>
      <c r="AW624" s="13" t="s">
        <v>35</v>
      </c>
      <c r="AX624" s="13" t="s">
        <v>73</v>
      </c>
      <c r="AY624" s="245" t="s">
        <v>246</v>
      </c>
    </row>
    <row r="625" s="13" customFormat="1">
      <c r="A625" s="13"/>
      <c r="B625" s="235"/>
      <c r="C625" s="236"/>
      <c r="D625" s="228" t="s">
        <v>259</v>
      </c>
      <c r="E625" s="236"/>
      <c r="F625" s="238" t="s">
        <v>952</v>
      </c>
      <c r="G625" s="236"/>
      <c r="H625" s="239">
        <v>17.780000000000001</v>
      </c>
      <c r="I625" s="240"/>
      <c r="J625" s="236"/>
      <c r="K625" s="236"/>
      <c r="L625" s="241"/>
      <c r="M625" s="242"/>
      <c r="N625" s="243"/>
      <c r="O625" s="243"/>
      <c r="P625" s="243"/>
      <c r="Q625" s="243"/>
      <c r="R625" s="243"/>
      <c r="S625" s="243"/>
      <c r="T625" s="243"/>
      <c r="U625" s="244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5" t="s">
        <v>259</v>
      </c>
      <c r="AU625" s="245" t="s">
        <v>84</v>
      </c>
      <c r="AV625" s="13" t="s">
        <v>84</v>
      </c>
      <c r="AW625" s="13" t="s">
        <v>4</v>
      </c>
      <c r="AX625" s="13" t="s">
        <v>77</v>
      </c>
      <c r="AY625" s="245" t="s">
        <v>246</v>
      </c>
    </row>
    <row r="626" s="2" customFormat="1" ht="33" customHeight="1">
      <c r="A626" s="40"/>
      <c r="B626" s="41"/>
      <c r="C626" s="215" t="s">
        <v>953</v>
      </c>
      <c r="D626" s="215" t="s">
        <v>250</v>
      </c>
      <c r="E626" s="216" t="s">
        <v>954</v>
      </c>
      <c r="F626" s="217" t="s">
        <v>955</v>
      </c>
      <c r="G626" s="218" t="s">
        <v>108</v>
      </c>
      <c r="H626" s="219">
        <v>3.29</v>
      </c>
      <c r="I626" s="220"/>
      <c r="J626" s="221">
        <f>ROUND(I626*H626,2)</f>
        <v>0</v>
      </c>
      <c r="K626" s="217" t="s">
        <v>253</v>
      </c>
      <c r="L626" s="46"/>
      <c r="M626" s="222" t="s">
        <v>19</v>
      </c>
      <c r="N626" s="223" t="s">
        <v>45</v>
      </c>
      <c r="O626" s="86"/>
      <c r="P626" s="224">
        <f>O626*H626</f>
        <v>0</v>
      </c>
      <c r="Q626" s="224">
        <v>0.0055799999999999999</v>
      </c>
      <c r="R626" s="224">
        <f>Q626*H626</f>
        <v>0.018358199999999998</v>
      </c>
      <c r="S626" s="224">
        <v>0</v>
      </c>
      <c r="T626" s="224">
        <f>S626*H626</f>
        <v>0</v>
      </c>
      <c r="U626" s="225" t="s">
        <v>19</v>
      </c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26" t="s">
        <v>370</v>
      </c>
      <c r="AT626" s="226" t="s">
        <v>250</v>
      </c>
      <c r="AU626" s="226" t="s">
        <v>84</v>
      </c>
      <c r="AY626" s="19" t="s">
        <v>246</v>
      </c>
      <c r="BE626" s="227">
        <f>IF(N626="základní",J626,0)</f>
        <v>0</v>
      </c>
      <c r="BF626" s="227">
        <f>IF(N626="snížená",J626,0)</f>
        <v>0</v>
      </c>
      <c r="BG626" s="227">
        <f>IF(N626="zákl. přenesená",J626,0)</f>
        <v>0</v>
      </c>
      <c r="BH626" s="227">
        <f>IF(N626="sníž. přenesená",J626,0)</f>
        <v>0</v>
      </c>
      <c r="BI626" s="227">
        <f>IF(N626="nulová",J626,0)</f>
        <v>0</v>
      </c>
      <c r="BJ626" s="19" t="s">
        <v>84</v>
      </c>
      <c r="BK626" s="227">
        <f>ROUND(I626*H626,2)</f>
        <v>0</v>
      </c>
      <c r="BL626" s="19" t="s">
        <v>370</v>
      </c>
      <c r="BM626" s="226" t="s">
        <v>956</v>
      </c>
    </row>
    <row r="627" s="2" customFormat="1">
      <c r="A627" s="40"/>
      <c r="B627" s="41"/>
      <c r="C627" s="42"/>
      <c r="D627" s="228" t="s">
        <v>255</v>
      </c>
      <c r="E627" s="42"/>
      <c r="F627" s="229" t="s">
        <v>957</v>
      </c>
      <c r="G627" s="42"/>
      <c r="H627" s="42"/>
      <c r="I627" s="230"/>
      <c r="J627" s="42"/>
      <c r="K627" s="42"/>
      <c r="L627" s="46"/>
      <c r="M627" s="231"/>
      <c r="N627" s="232"/>
      <c r="O627" s="86"/>
      <c r="P627" s="86"/>
      <c r="Q627" s="86"/>
      <c r="R627" s="86"/>
      <c r="S627" s="86"/>
      <c r="T627" s="86"/>
      <c r="U627" s="87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255</v>
      </c>
      <c r="AU627" s="19" t="s">
        <v>84</v>
      </c>
    </row>
    <row r="628" s="2" customFormat="1">
      <c r="A628" s="40"/>
      <c r="B628" s="41"/>
      <c r="C628" s="42"/>
      <c r="D628" s="233" t="s">
        <v>257</v>
      </c>
      <c r="E628" s="42"/>
      <c r="F628" s="234" t="s">
        <v>958</v>
      </c>
      <c r="G628" s="42"/>
      <c r="H628" s="42"/>
      <c r="I628" s="230"/>
      <c r="J628" s="42"/>
      <c r="K628" s="42"/>
      <c r="L628" s="46"/>
      <c r="M628" s="231"/>
      <c r="N628" s="232"/>
      <c r="O628" s="86"/>
      <c r="P628" s="86"/>
      <c r="Q628" s="86"/>
      <c r="R628" s="86"/>
      <c r="S628" s="86"/>
      <c r="T628" s="86"/>
      <c r="U628" s="87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T628" s="19" t="s">
        <v>257</v>
      </c>
      <c r="AU628" s="19" t="s">
        <v>84</v>
      </c>
    </row>
    <row r="629" s="13" customFormat="1">
      <c r="A629" s="13"/>
      <c r="B629" s="235"/>
      <c r="C629" s="236"/>
      <c r="D629" s="228" t="s">
        <v>259</v>
      </c>
      <c r="E629" s="237" t="s">
        <v>19</v>
      </c>
      <c r="F629" s="238" t="s">
        <v>160</v>
      </c>
      <c r="G629" s="236"/>
      <c r="H629" s="239">
        <v>3.29</v>
      </c>
      <c r="I629" s="240"/>
      <c r="J629" s="236"/>
      <c r="K629" s="236"/>
      <c r="L629" s="241"/>
      <c r="M629" s="242"/>
      <c r="N629" s="243"/>
      <c r="O629" s="243"/>
      <c r="P629" s="243"/>
      <c r="Q629" s="243"/>
      <c r="R629" s="243"/>
      <c r="S629" s="243"/>
      <c r="T629" s="243"/>
      <c r="U629" s="244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5" t="s">
        <v>259</v>
      </c>
      <c r="AU629" s="245" t="s">
        <v>84</v>
      </c>
      <c r="AV629" s="13" t="s">
        <v>84</v>
      </c>
      <c r="AW629" s="13" t="s">
        <v>35</v>
      </c>
      <c r="AX629" s="13" t="s">
        <v>77</v>
      </c>
      <c r="AY629" s="245" t="s">
        <v>246</v>
      </c>
    </row>
    <row r="630" s="2" customFormat="1" ht="24.15" customHeight="1">
      <c r="A630" s="40"/>
      <c r="B630" s="41"/>
      <c r="C630" s="267" t="s">
        <v>959</v>
      </c>
      <c r="D630" s="267" t="s">
        <v>508</v>
      </c>
      <c r="E630" s="268" t="s">
        <v>960</v>
      </c>
      <c r="F630" s="269" t="s">
        <v>961</v>
      </c>
      <c r="G630" s="270" t="s">
        <v>108</v>
      </c>
      <c r="H630" s="271">
        <v>3.6190000000000002</v>
      </c>
      <c r="I630" s="272"/>
      <c r="J630" s="273">
        <f>ROUND(I630*H630,2)</f>
        <v>0</v>
      </c>
      <c r="K630" s="269" t="s">
        <v>253</v>
      </c>
      <c r="L630" s="274"/>
      <c r="M630" s="275" t="s">
        <v>19</v>
      </c>
      <c r="N630" s="276" t="s">
        <v>45</v>
      </c>
      <c r="O630" s="86"/>
      <c r="P630" s="224">
        <f>O630*H630</f>
        <v>0</v>
      </c>
      <c r="Q630" s="224">
        <v>0.014290000000000001</v>
      </c>
      <c r="R630" s="224">
        <f>Q630*H630</f>
        <v>0.051715510000000006</v>
      </c>
      <c r="S630" s="224">
        <v>0</v>
      </c>
      <c r="T630" s="224">
        <f>S630*H630</f>
        <v>0</v>
      </c>
      <c r="U630" s="225" t="s">
        <v>19</v>
      </c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26" t="s">
        <v>490</v>
      </c>
      <c r="AT630" s="226" t="s">
        <v>508</v>
      </c>
      <c r="AU630" s="226" t="s">
        <v>84</v>
      </c>
      <c r="AY630" s="19" t="s">
        <v>246</v>
      </c>
      <c r="BE630" s="227">
        <f>IF(N630="základní",J630,0)</f>
        <v>0</v>
      </c>
      <c r="BF630" s="227">
        <f>IF(N630="snížená",J630,0)</f>
        <v>0</v>
      </c>
      <c r="BG630" s="227">
        <f>IF(N630="zákl. přenesená",J630,0)</f>
        <v>0</v>
      </c>
      <c r="BH630" s="227">
        <f>IF(N630="sníž. přenesená",J630,0)</f>
        <v>0</v>
      </c>
      <c r="BI630" s="227">
        <f>IF(N630="nulová",J630,0)</f>
        <v>0</v>
      </c>
      <c r="BJ630" s="19" t="s">
        <v>84</v>
      </c>
      <c r="BK630" s="227">
        <f>ROUND(I630*H630,2)</f>
        <v>0</v>
      </c>
      <c r="BL630" s="19" t="s">
        <v>370</v>
      </c>
      <c r="BM630" s="226" t="s">
        <v>962</v>
      </c>
    </row>
    <row r="631" s="2" customFormat="1">
      <c r="A631" s="40"/>
      <c r="B631" s="41"/>
      <c r="C631" s="42"/>
      <c r="D631" s="228" t="s">
        <v>255</v>
      </c>
      <c r="E631" s="42"/>
      <c r="F631" s="229" t="s">
        <v>961</v>
      </c>
      <c r="G631" s="42"/>
      <c r="H631" s="42"/>
      <c r="I631" s="230"/>
      <c r="J631" s="42"/>
      <c r="K631" s="42"/>
      <c r="L631" s="46"/>
      <c r="M631" s="231"/>
      <c r="N631" s="232"/>
      <c r="O631" s="86"/>
      <c r="P631" s="86"/>
      <c r="Q631" s="86"/>
      <c r="R631" s="86"/>
      <c r="S631" s="86"/>
      <c r="T631" s="86"/>
      <c r="U631" s="87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255</v>
      </c>
      <c r="AU631" s="19" t="s">
        <v>84</v>
      </c>
    </row>
    <row r="632" s="13" customFormat="1">
      <c r="A632" s="13"/>
      <c r="B632" s="235"/>
      <c r="C632" s="236"/>
      <c r="D632" s="228" t="s">
        <v>259</v>
      </c>
      <c r="E632" s="237" t="s">
        <v>19</v>
      </c>
      <c r="F632" s="238" t="s">
        <v>160</v>
      </c>
      <c r="G632" s="236"/>
      <c r="H632" s="239">
        <v>3.29</v>
      </c>
      <c r="I632" s="240"/>
      <c r="J632" s="236"/>
      <c r="K632" s="236"/>
      <c r="L632" s="241"/>
      <c r="M632" s="242"/>
      <c r="N632" s="243"/>
      <c r="O632" s="243"/>
      <c r="P632" s="243"/>
      <c r="Q632" s="243"/>
      <c r="R632" s="243"/>
      <c r="S632" s="243"/>
      <c r="T632" s="243"/>
      <c r="U632" s="244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5" t="s">
        <v>259</v>
      </c>
      <c r="AU632" s="245" t="s">
        <v>84</v>
      </c>
      <c r="AV632" s="13" t="s">
        <v>84</v>
      </c>
      <c r="AW632" s="13" t="s">
        <v>35</v>
      </c>
      <c r="AX632" s="13" t="s">
        <v>77</v>
      </c>
      <c r="AY632" s="245" t="s">
        <v>246</v>
      </c>
    </row>
    <row r="633" s="13" customFormat="1">
      <c r="A633" s="13"/>
      <c r="B633" s="235"/>
      <c r="C633" s="236"/>
      <c r="D633" s="228" t="s">
        <v>259</v>
      </c>
      <c r="E633" s="236"/>
      <c r="F633" s="238" t="s">
        <v>963</v>
      </c>
      <c r="G633" s="236"/>
      <c r="H633" s="239">
        <v>3.6190000000000002</v>
      </c>
      <c r="I633" s="240"/>
      <c r="J633" s="236"/>
      <c r="K633" s="236"/>
      <c r="L633" s="241"/>
      <c r="M633" s="242"/>
      <c r="N633" s="243"/>
      <c r="O633" s="243"/>
      <c r="P633" s="243"/>
      <c r="Q633" s="243"/>
      <c r="R633" s="243"/>
      <c r="S633" s="243"/>
      <c r="T633" s="243"/>
      <c r="U633" s="244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5" t="s">
        <v>259</v>
      </c>
      <c r="AU633" s="245" t="s">
        <v>84</v>
      </c>
      <c r="AV633" s="13" t="s">
        <v>84</v>
      </c>
      <c r="AW633" s="13" t="s">
        <v>4</v>
      </c>
      <c r="AX633" s="13" t="s">
        <v>77</v>
      </c>
      <c r="AY633" s="245" t="s">
        <v>246</v>
      </c>
    </row>
    <row r="634" s="2" customFormat="1" ht="24.15" customHeight="1">
      <c r="A634" s="40"/>
      <c r="B634" s="41"/>
      <c r="C634" s="215" t="s">
        <v>964</v>
      </c>
      <c r="D634" s="215" t="s">
        <v>250</v>
      </c>
      <c r="E634" s="216" t="s">
        <v>965</v>
      </c>
      <c r="F634" s="217" t="s">
        <v>966</v>
      </c>
      <c r="G634" s="218" t="s">
        <v>380</v>
      </c>
      <c r="H634" s="219">
        <v>17.100000000000001</v>
      </c>
      <c r="I634" s="220"/>
      <c r="J634" s="221">
        <f>ROUND(I634*H634,2)</f>
        <v>0</v>
      </c>
      <c r="K634" s="217" t="s">
        <v>253</v>
      </c>
      <c r="L634" s="46"/>
      <c r="M634" s="222" t="s">
        <v>19</v>
      </c>
      <c r="N634" s="223" t="s">
        <v>45</v>
      </c>
      <c r="O634" s="86"/>
      <c r="P634" s="224">
        <f>O634*H634</f>
        <v>0</v>
      </c>
      <c r="Q634" s="224">
        <v>0.00020000000000000001</v>
      </c>
      <c r="R634" s="224">
        <f>Q634*H634</f>
        <v>0.0034200000000000003</v>
      </c>
      <c r="S634" s="224">
        <v>0</v>
      </c>
      <c r="T634" s="224">
        <f>S634*H634</f>
        <v>0</v>
      </c>
      <c r="U634" s="225" t="s">
        <v>19</v>
      </c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26" t="s">
        <v>370</v>
      </c>
      <c r="AT634" s="226" t="s">
        <v>250</v>
      </c>
      <c r="AU634" s="226" t="s">
        <v>84</v>
      </c>
      <c r="AY634" s="19" t="s">
        <v>246</v>
      </c>
      <c r="BE634" s="227">
        <f>IF(N634="základní",J634,0)</f>
        <v>0</v>
      </c>
      <c r="BF634" s="227">
        <f>IF(N634="snížená",J634,0)</f>
        <v>0</v>
      </c>
      <c r="BG634" s="227">
        <f>IF(N634="zákl. přenesená",J634,0)</f>
        <v>0</v>
      </c>
      <c r="BH634" s="227">
        <f>IF(N634="sníž. přenesená",J634,0)</f>
        <v>0</v>
      </c>
      <c r="BI634" s="227">
        <f>IF(N634="nulová",J634,0)</f>
        <v>0</v>
      </c>
      <c r="BJ634" s="19" t="s">
        <v>84</v>
      </c>
      <c r="BK634" s="227">
        <f>ROUND(I634*H634,2)</f>
        <v>0</v>
      </c>
      <c r="BL634" s="19" t="s">
        <v>370</v>
      </c>
      <c r="BM634" s="226" t="s">
        <v>967</v>
      </c>
    </row>
    <row r="635" s="2" customFormat="1">
      <c r="A635" s="40"/>
      <c r="B635" s="41"/>
      <c r="C635" s="42"/>
      <c r="D635" s="228" t="s">
        <v>255</v>
      </c>
      <c r="E635" s="42"/>
      <c r="F635" s="229" t="s">
        <v>968</v>
      </c>
      <c r="G635" s="42"/>
      <c r="H635" s="42"/>
      <c r="I635" s="230"/>
      <c r="J635" s="42"/>
      <c r="K635" s="42"/>
      <c r="L635" s="46"/>
      <c r="M635" s="231"/>
      <c r="N635" s="232"/>
      <c r="O635" s="86"/>
      <c r="P635" s="86"/>
      <c r="Q635" s="86"/>
      <c r="R635" s="86"/>
      <c r="S635" s="86"/>
      <c r="T635" s="86"/>
      <c r="U635" s="87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255</v>
      </c>
      <c r="AU635" s="19" t="s">
        <v>84</v>
      </c>
    </row>
    <row r="636" s="2" customFormat="1">
      <c r="A636" s="40"/>
      <c r="B636" s="41"/>
      <c r="C636" s="42"/>
      <c r="D636" s="233" t="s">
        <v>257</v>
      </c>
      <c r="E636" s="42"/>
      <c r="F636" s="234" t="s">
        <v>969</v>
      </c>
      <c r="G636" s="42"/>
      <c r="H636" s="42"/>
      <c r="I636" s="230"/>
      <c r="J636" s="42"/>
      <c r="K636" s="42"/>
      <c r="L636" s="46"/>
      <c r="M636" s="231"/>
      <c r="N636" s="232"/>
      <c r="O636" s="86"/>
      <c r="P636" s="86"/>
      <c r="Q636" s="86"/>
      <c r="R636" s="86"/>
      <c r="S636" s="86"/>
      <c r="T636" s="86"/>
      <c r="U636" s="87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257</v>
      </c>
      <c r="AU636" s="19" t="s">
        <v>84</v>
      </c>
    </row>
    <row r="637" s="13" customFormat="1">
      <c r="A637" s="13"/>
      <c r="B637" s="235"/>
      <c r="C637" s="236"/>
      <c r="D637" s="228" t="s">
        <v>259</v>
      </c>
      <c r="E637" s="237" t="s">
        <v>19</v>
      </c>
      <c r="F637" s="238" t="s">
        <v>171</v>
      </c>
      <c r="G637" s="236"/>
      <c r="H637" s="239">
        <v>8.6999999999999993</v>
      </c>
      <c r="I637" s="240"/>
      <c r="J637" s="236"/>
      <c r="K637" s="236"/>
      <c r="L637" s="241"/>
      <c r="M637" s="242"/>
      <c r="N637" s="243"/>
      <c r="O637" s="243"/>
      <c r="P637" s="243"/>
      <c r="Q637" s="243"/>
      <c r="R637" s="243"/>
      <c r="S637" s="243"/>
      <c r="T637" s="243"/>
      <c r="U637" s="244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5" t="s">
        <v>259</v>
      </c>
      <c r="AU637" s="245" t="s">
        <v>84</v>
      </c>
      <c r="AV637" s="13" t="s">
        <v>84</v>
      </c>
      <c r="AW637" s="13" t="s">
        <v>35</v>
      </c>
      <c r="AX637" s="13" t="s">
        <v>73</v>
      </c>
      <c r="AY637" s="245" t="s">
        <v>246</v>
      </c>
    </row>
    <row r="638" s="13" customFormat="1">
      <c r="A638" s="13"/>
      <c r="B638" s="235"/>
      <c r="C638" s="236"/>
      <c r="D638" s="228" t="s">
        <v>259</v>
      </c>
      <c r="E638" s="237" t="s">
        <v>19</v>
      </c>
      <c r="F638" s="238" t="s">
        <v>970</v>
      </c>
      <c r="G638" s="236"/>
      <c r="H638" s="239">
        <v>2.2000000000000002</v>
      </c>
      <c r="I638" s="240"/>
      <c r="J638" s="236"/>
      <c r="K638" s="236"/>
      <c r="L638" s="241"/>
      <c r="M638" s="242"/>
      <c r="N638" s="243"/>
      <c r="O638" s="243"/>
      <c r="P638" s="243"/>
      <c r="Q638" s="243"/>
      <c r="R638" s="243"/>
      <c r="S638" s="243"/>
      <c r="T638" s="243"/>
      <c r="U638" s="244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5" t="s">
        <v>259</v>
      </c>
      <c r="AU638" s="245" t="s">
        <v>84</v>
      </c>
      <c r="AV638" s="13" t="s">
        <v>84</v>
      </c>
      <c r="AW638" s="13" t="s">
        <v>35</v>
      </c>
      <c r="AX638" s="13" t="s">
        <v>73</v>
      </c>
      <c r="AY638" s="245" t="s">
        <v>246</v>
      </c>
    </row>
    <row r="639" s="13" customFormat="1">
      <c r="A639" s="13"/>
      <c r="B639" s="235"/>
      <c r="C639" s="236"/>
      <c r="D639" s="228" t="s">
        <v>259</v>
      </c>
      <c r="E639" s="237" t="s">
        <v>19</v>
      </c>
      <c r="F639" s="238" t="s">
        <v>971</v>
      </c>
      <c r="G639" s="236"/>
      <c r="H639" s="239">
        <v>1.5</v>
      </c>
      <c r="I639" s="240"/>
      <c r="J639" s="236"/>
      <c r="K639" s="236"/>
      <c r="L639" s="241"/>
      <c r="M639" s="242"/>
      <c r="N639" s="243"/>
      <c r="O639" s="243"/>
      <c r="P639" s="243"/>
      <c r="Q639" s="243"/>
      <c r="R639" s="243"/>
      <c r="S639" s="243"/>
      <c r="T639" s="243"/>
      <c r="U639" s="244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5" t="s">
        <v>259</v>
      </c>
      <c r="AU639" s="245" t="s">
        <v>84</v>
      </c>
      <c r="AV639" s="13" t="s">
        <v>84</v>
      </c>
      <c r="AW639" s="13" t="s">
        <v>35</v>
      </c>
      <c r="AX639" s="13" t="s">
        <v>73</v>
      </c>
      <c r="AY639" s="245" t="s">
        <v>246</v>
      </c>
    </row>
    <row r="640" s="13" customFormat="1">
      <c r="A640" s="13"/>
      <c r="B640" s="235"/>
      <c r="C640" s="236"/>
      <c r="D640" s="228" t="s">
        <v>259</v>
      </c>
      <c r="E640" s="237" t="s">
        <v>19</v>
      </c>
      <c r="F640" s="238" t="s">
        <v>972</v>
      </c>
      <c r="G640" s="236"/>
      <c r="H640" s="239">
        <v>4.7000000000000002</v>
      </c>
      <c r="I640" s="240"/>
      <c r="J640" s="236"/>
      <c r="K640" s="236"/>
      <c r="L640" s="241"/>
      <c r="M640" s="242"/>
      <c r="N640" s="243"/>
      <c r="O640" s="243"/>
      <c r="P640" s="243"/>
      <c r="Q640" s="243"/>
      <c r="R640" s="243"/>
      <c r="S640" s="243"/>
      <c r="T640" s="243"/>
      <c r="U640" s="244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5" t="s">
        <v>259</v>
      </c>
      <c r="AU640" s="245" t="s">
        <v>84</v>
      </c>
      <c r="AV640" s="13" t="s">
        <v>84</v>
      </c>
      <c r="AW640" s="13" t="s">
        <v>35</v>
      </c>
      <c r="AX640" s="13" t="s">
        <v>73</v>
      </c>
      <c r="AY640" s="245" t="s">
        <v>246</v>
      </c>
    </row>
    <row r="641" s="2" customFormat="1" ht="16.5" customHeight="1">
      <c r="A641" s="40"/>
      <c r="B641" s="41"/>
      <c r="C641" s="267" t="s">
        <v>973</v>
      </c>
      <c r="D641" s="267" t="s">
        <v>508</v>
      </c>
      <c r="E641" s="268" t="s">
        <v>974</v>
      </c>
      <c r="F641" s="269" t="s">
        <v>975</v>
      </c>
      <c r="G641" s="270" t="s">
        <v>380</v>
      </c>
      <c r="H641" s="271">
        <v>18.809999999999999</v>
      </c>
      <c r="I641" s="272"/>
      <c r="J641" s="273">
        <f>ROUND(I641*H641,2)</f>
        <v>0</v>
      </c>
      <c r="K641" s="269" t="s">
        <v>253</v>
      </c>
      <c r="L641" s="274"/>
      <c r="M641" s="275" t="s">
        <v>19</v>
      </c>
      <c r="N641" s="276" t="s">
        <v>45</v>
      </c>
      <c r="O641" s="86"/>
      <c r="P641" s="224">
        <f>O641*H641</f>
        <v>0</v>
      </c>
      <c r="Q641" s="224">
        <v>0.00029999999999999997</v>
      </c>
      <c r="R641" s="224">
        <f>Q641*H641</f>
        <v>0.0056429999999999987</v>
      </c>
      <c r="S641" s="224">
        <v>0</v>
      </c>
      <c r="T641" s="224">
        <f>S641*H641</f>
        <v>0</v>
      </c>
      <c r="U641" s="225" t="s">
        <v>19</v>
      </c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26" t="s">
        <v>490</v>
      </c>
      <c r="AT641" s="226" t="s">
        <v>508</v>
      </c>
      <c r="AU641" s="226" t="s">
        <v>84</v>
      </c>
      <c r="AY641" s="19" t="s">
        <v>246</v>
      </c>
      <c r="BE641" s="227">
        <f>IF(N641="základní",J641,0)</f>
        <v>0</v>
      </c>
      <c r="BF641" s="227">
        <f>IF(N641="snížená",J641,0)</f>
        <v>0</v>
      </c>
      <c r="BG641" s="227">
        <f>IF(N641="zákl. přenesená",J641,0)</f>
        <v>0</v>
      </c>
      <c r="BH641" s="227">
        <f>IF(N641="sníž. přenesená",J641,0)</f>
        <v>0</v>
      </c>
      <c r="BI641" s="227">
        <f>IF(N641="nulová",J641,0)</f>
        <v>0</v>
      </c>
      <c r="BJ641" s="19" t="s">
        <v>84</v>
      </c>
      <c r="BK641" s="227">
        <f>ROUND(I641*H641,2)</f>
        <v>0</v>
      </c>
      <c r="BL641" s="19" t="s">
        <v>370</v>
      </c>
      <c r="BM641" s="226" t="s">
        <v>976</v>
      </c>
    </row>
    <row r="642" s="2" customFormat="1">
      <c r="A642" s="40"/>
      <c r="B642" s="41"/>
      <c r="C642" s="42"/>
      <c r="D642" s="228" t="s">
        <v>255</v>
      </c>
      <c r="E642" s="42"/>
      <c r="F642" s="229" t="s">
        <v>975</v>
      </c>
      <c r="G642" s="42"/>
      <c r="H642" s="42"/>
      <c r="I642" s="230"/>
      <c r="J642" s="42"/>
      <c r="K642" s="42"/>
      <c r="L642" s="46"/>
      <c r="M642" s="231"/>
      <c r="N642" s="232"/>
      <c r="O642" s="86"/>
      <c r="P642" s="86"/>
      <c r="Q642" s="86"/>
      <c r="R642" s="86"/>
      <c r="S642" s="86"/>
      <c r="T642" s="86"/>
      <c r="U642" s="87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255</v>
      </c>
      <c r="AU642" s="19" t="s">
        <v>84</v>
      </c>
    </row>
    <row r="643" s="13" customFormat="1">
      <c r="A643" s="13"/>
      <c r="B643" s="235"/>
      <c r="C643" s="236"/>
      <c r="D643" s="228" t="s">
        <v>259</v>
      </c>
      <c r="E643" s="237" t="s">
        <v>19</v>
      </c>
      <c r="F643" s="238" t="s">
        <v>171</v>
      </c>
      <c r="G643" s="236"/>
      <c r="H643" s="239">
        <v>8.6999999999999993</v>
      </c>
      <c r="I643" s="240"/>
      <c r="J643" s="236"/>
      <c r="K643" s="236"/>
      <c r="L643" s="241"/>
      <c r="M643" s="242"/>
      <c r="N643" s="243"/>
      <c r="O643" s="243"/>
      <c r="P643" s="243"/>
      <c r="Q643" s="243"/>
      <c r="R643" s="243"/>
      <c r="S643" s="243"/>
      <c r="T643" s="243"/>
      <c r="U643" s="244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5" t="s">
        <v>259</v>
      </c>
      <c r="AU643" s="245" t="s">
        <v>84</v>
      </c>
      <c r="AV643" s="13" t="s">
        <v>84</v>
      </c>
      <c r="AW643" s="13" t="s">
        <v>35</v>
      </c>
      <c r="AX643" s="13" t="s">
        <v>73</v>
      </c>
      <c r="AY643" s="245" t="s">
        <v>246</v>
      </c>
    </row>
    <row r="644" s="13" customFormat="1">
      <c r="A644" s="13"/>
      <c r="B644" s="235"/>
      <c r="C644" s="236"/>
      <c r="D644" s="228" t="s">
        <v>259</v>
      </c>
      <c r="E644" s="237" t="s">
        <v>19</v>
      </c>
      <c r="F644" s="238" t="s">
        <v>970</v>
      </c>
      <c r="G644" s="236"/>
      <c r="H644" s="239">
        <v>2.2000000000000002</v>
      </c>
      <c r="I644" s="240"/>
      <c r="J644" s="236"/>
      <c r="K644" s="236"/>
      <c r="L644" s="241"/>
      <c r="M644" s="242"/>
      <c r="N644" s="243"/>
      <c r="O644" s="243"/>
      <c r="P644" s="243"/>
      <c r="Q644" s="243"/>
      <c r="R644" s="243"/>
      <c r="S644" s="243"/>
      <c r="T644" s="243"/>
      <c r="U644" s="244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5" t="s">
        <v>259</v>
      </c>
      <c r="AU644" s="245" t="s">
        <v>84</v>
      </c>
      <c r="AV644" s="13" t="s">
        <v>84</v>
      </c>
      <c r="AW644" s="13" t="s">
        <v>35</v>
      </c>
      <c r="AX644" s="13" t="s">
        <v>73</v>
      </c>
      <c r="AY644" s="245" t="s">
        <v>246</v>
      </c>
    </row>
    <row r="645" s="13" customFormat="1">
      <c r="A645" s="13"/>
      <c r="B645" s="235"/>
      <c r="C645" s="236"/>
      <c r="D645" s="228" t="s">
        <v>259</v>
      </c>
      <c r="E645" s="237" t="s">
        <v>19</v>
      </c>
      <c r="F645" s="238" t="s">
        <v>971</v>
      </c>
      <c r="G645" s="236"/>
      <c r="H645" s="239">
        <v>1.5</v>
      </c>
      <c r="I645" s="240"/>
      <c r="J645" s="236"/>
      <c r="K645" s="236"/>
      <c r="L645" s="241"/>
      <c r="M645" s="242"/>
      <c r="N645" s="243"/>
      <c r="O645" s="243"/>
      <c r="P645" s="243"/>
      <c r="Q645" s="243"/>
      <c r="R645" s="243"/>
      <c r="S645" s="243"/>
      <c r="T645" s="243"/>
      <c r="U645" s="244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5" t="s">
        <v>259</v>
      </c>
      <c r="AU645" s="245" t="s">
        <v>84</v>
      </c>
      <c r="AV645" s="13" t="s">
        <v>84</v>
      </c>
      <c r="AW645" s="13" t="s">
        <v>35</v>
      </c>
      <c r="AX645" s="13" t="s">
        <v>73</v>
      </c>
      <c r="AY645" s="245" t="s">
        <v>246</v>
      </c>
    </row>
    <row r="646" s="13" customFormat="1">
      <c r="A646" s="13"/>
      <c r="B646" s="235"/>
      <c r="C646" s="236"/>
      <c r="D646" s="228" t="s">
        <v>259</v>
      </c>
      <c r="E646" s="237" t="s">
        <v>19</v>
      </c>
      <c r="F646" s="238" t="s">
        <v>972</v>
      </c>
      <c r="G646" s="236"/>
      <c r="H646" s="239">
        <v>4.7000000000000002</v>
      </c>
      <c r="I646" s="240"/>
      <c r="J646" s="236"/>
      <c r="K646" s="236"/>
      <c r="L646" s="241"/>
      <c r="M646" s="242"/>
      <c r="N646" s="243"/>
      <c r="O646" s="243"/>
      <c r="P646" s="243"/>
      <c r="Q646" s="243"/>
      <c r="R646" s="243"/>
      <c r="S646" s="243"/>
      <c r="T646" s="243"/>
      <c r="U646" s="244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5" t="s">
        <v>259</v>
      </c>
      <c r="AU646" s="245" t="s">
        <v>84</v>
      </c>
      <c r="AV646" s="13" t="s">
        <v>84</v>
      </c>
      <c r="AW646" s="13" t="s">
        <v>35</v>
      </c>
      <c r="AX646" s="13" t="s">
        <v>73</v>
      </c>
      <c r="AY646" s="245" t="s">
        <v>246</v>
      </c>
    </row>
    <row r="647" s="13" customFormat="1">
      <c r="A647" s="13"/>
      <c r="B647" s="235"/>
      <c r="C647" s="236"/>
      <c r="D647" s="228" t="s">
        <v>259</v>
      </c>
      <c r="E647" s="236"/>
      <c r="F647" s="238" t="s">
        <v>977</v>
      </c>
      <c r="G647" s="236"/>
      <c r="H647" s="239">
        <v>18.809999999999999</v>
      </c>
      <c r="I647" s="240"/>
      <c r="J647" s="236"/>
      <c r="K647" s="236"/>
      <c r="L647" s="241"/>
      <c r="M647" s="242"/>
      <c r="N647" s="243"/>
      <c r="O647" s="243"/>
      <c r="P647" s="243"/>
      <c r="Q647" s="243"/>
      <c r="R647" s="243"/>
      <c r="S647" s="243"/>
      <c r="T647" s="243"/>
      <c r="U647" s="244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5" t="s">
        <v>259</v>
      </c>
      <c r="AU647" s="245" t="s">
        <v>84</v>
      </c>
      <c r="AV647" s="13" t="s">
        <v>84</v>
      </c>
      <c r="AW647" s="13" t="s">
        <v>4</v>
      </c>
      <c r="AX647" s="13" t="s">
        <v>77</v>
      </c>
      <c r="AY647" s="245" t="s">
        <v>246</v>
      </c>
    </row>
    <row r="648" s="2" customFormat="1" ht="16.5" customHeight="1">
      <c r="A648" s="40"/>
      <c r="B648" s="41"/>
      <c r="C648" s="215" t="s">
        <v>978</v>
      </c>
      <c r="D648" s="215" t="s">
        <v>250</v>
      </c>
      <c r="E648" s="216" t="s">
        <v>979</v>
      </c>
      <c r="F648" s="217" t="s">
        <v>980</v>
      </c>
      <c r="G648" s="218" t="s">
        <v>380</v>
      </c>
      <c r="H648" s="219">
        <v>12.800000000000001</v>
      </c>
      <c r="I648" s="220"/>
      <c r="J648" s="221">
        <f>ROUND(I648*H648,2)</f>
        <v>0</v>
      </c>
      <c r="K648" s="217" t="s">
        <v>253</v>
      </c>
      <c r="L648" s="46"/>
      <c r="M648" s="222" t="s">
        <v>19</v>
      </c>
      <c r="N648" s="223" t="s">
        <v>45</v>
      </c>
      <c r="O648" s="86"/>
      <c r="P648" s="224">
        <f>O648*H648</f>
        <v>0</v>
      </c>
      <c r="Q648" s="224">
        <v>3.0000000000000001E-05</v>
      </c>
      <c r="R648" s="224">
        <f>Q648*H648</f>
        <v>0.00038400000000000001</v>
      </c>
      <c r="S648" s="224">
        <v>0</v>
      </c>
      <c r="T648" s="224">
        <f>S648*H648</f>
        <v>0</v>
      </c>
      <c r="U648" s="225" t="s">
        <v>19</v>
      </c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R648" s="226" t="s">
        <v>370</v>
      </c>
      <c r="AT648" s="226" t="s">
        <v>250</v>
      </c>
      <c r="AU648" s="226" t="s">
        <v>84</v>
      </c>
      <c r="AY648" s="19" t="s">
        <v>246</v>
      </c>
      <c r="BE648" s="227">
        <f>IF(N648="základní",J648,0)</f>
        <v>0</v>
      </c>
      <c r="BF648" s="227">
        <f>IF(N648="snížená",J648,0)</f>
        <v>0</v>
      </c>
      <c r="BG648" s="227">
        <f>IF(N648="zákl. přenesená",J648,0)</f>
        <v>0</v>
      </c>
      <c r="BH648" s="227">
        <f>IF(N648="sníž. přenesená",J648,0)</f>
        <v>0</v>
      </c>
      <c r="BI648" s="227">
        <f>IF(N648="nulová",J648,0)</f>
        <v>0</v>
      </c>
      <c r="BJ648" s="19" t="s">
        <v>84</v>
      </c>
      <c r="BK648" s="227">
        <f>ROUND(I648*H648,2)</f>
        <v>0</v>
      </c>
      <c r="BL648" s="19" t="s">
        <v>370</v>
      </c>
      <c r="BM648" s="226" t="s">
        <v>981</v>
      </c>
    </row>
    <row r="649" s="2" customFormat="1">
      <c r="A649" s="40"/>
      <c r="B649" s="41"/>
      <c r="C649" s="42"/>
      <c r="D649" s="228" t="s">
        <v>255</v>
      </c>
      <c r="E649" s="42"/>
      <c r="F649" s="229" t="s">
        <v>982</v>
      </c>
      <c r="G649" s="42"/>
      <c r="H649" s="42"/>
      <c r="I649" s="230"/>
      <c r="J649" s="42"/>
      <c r="K649" s="42"/>
      <c r="L649" s="46"/>
      <c r="M649" s="231"/>
      <c r="N649" s="232"/>
      <c r="O649" s="86"/>
      <c r="P649" s="86"/>
      <c r="Q649" s="86"/>
      <c r="R649" s="86"/>
      <c r="S649" s="86"/>
      <c r="T649" s="86"/>
      <c r="U649" s="87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19" t="s">
        <v>255</v>
      </c>
      <c r="AU649" s="19" t="s">
        <v>84</v>
      </c>
    </row>
    <row r="650" s="2" customFormat="1">
      <c r="A650" s="40"/>
      <c r="B650" s="41"/>
      <c r="C650" s="42"/>
      <c r="D650" s="233" t="s">
        <v>257</v>
      </c>
      <c r="E650" s="42"/>
      <c r="F650" s="234" t="s">
        <v>983</v>
      </c>
      <c r="G650" s="42"/>
      <c r="H650" s="42"/>
      <c r="I650" s="230"/>
      <c r="J650" s="42"/>
      <c r="K650" s="42"/>
      <c r="L650" s="46"/>
      <c r="M650" s="231"/>
      <c r="N650" s="232"/>
      <c r="O650" s="86"/>
      <c r="P650" s="86"/>
      <c r="Q650" s="86"/>
      <c r="R650" s="86"/>
      <c r="S650" s="86"/>
      <c r="T650" s="86"/>
      <c r="U650" s="87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257</v>
      </c>
      <c r="AU650" s="19" t="s">
        <v>84</v>
      </c>
    </row>
    <row r="651" s="13" customFormat="1">
      <c r="A651" s="13"/>
      <c r="B651" s="235"/>
      <c r="C651" s="236"/>
      <c r="D651" s="228" t="s">
        <v>259</v>
      </c>
      <c r="E651" s="237" t="s">
        <v>19</v>
      </c>
      <c r="F651" s="238" t="s">
        <v>984</v>
      </c>
      <c r="G651" s="236"/>
      <c r="H651" s="239">
        <v>1.3999999999999999</v>
      </c>
      <c r="I651" s="240"/>
      <c r="J651" s="236"/>
      <c r="K651" s="236"/>
      <c r="L651" s="241"/>
      <c r="M651" s="242"/>
      <c r="N651" s="243"/>
      <c r="O651" s="243"/>
      <c r="P651" s="243"/>
      <c r="Q651" s="243"/>
      <c r="R651" s="243"/>
      <c r="S651" s="243"/>
      <c r="T651" s="243"/>
      <c r="U651" s="244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5" t="s">
        <v>259</v>
      </c>
      <c r="AU651" s="245" t="s">
        <v>84</v>
      </c>
      <c r="AV651" s="13" t="s">
        <v>84</v>
      </c>
      <c r="AW651" s="13" t="s">
        <v>35</v>
      </c>
      <c r="AX651" s="13" t="s">
        <v>73</v>
      </c>
      <c r="AY651" s="245" t="s">
        <v>246</v>
      </c>
    </row>
    <row r="652" s="13" customFormat="1">
      <c r="A652" s="13"/>
      <c r="B652" s="235"/>
      <c r="C652" s="236"/>
      <c r="D652" s="228" t="s">
        <v>259</v>
      </c>
      <c r="E652" s="237" t="s">
        <v>19</v>
      </c>
      <c r="F652" s="238" t="s">
        <v>985</v>
      </c>
      <c r="G652" s="236"/>
      <c r="H652" s="239">
        <v>6.5999999999999996</v>
      </c>
      <c r="I652" s="240"/>
      <c r="J652" s="236"/>
      <c r="K652" s="236"/>
      <c r="L652" s="241"/>
      <c r="M652" s="242"/>
      <c r="N652" s="243"/>
      <c r="O652" s="243"/>
      <c r="P652" s="243"/>
      <c r="Q652" s="243"/>
      <c r="R652" s="243"/>
      <c r="S652" s="243"/>
      <c r="T652" s="243"/>
      <c r="U652" s="244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5" t="s">
        <v>259</v>
      </c>
      <c r="AU652" s="245" t="s">
        <v>84</v>
      </c>
      <c r="AV652" s="13" t="s">
        <v>84</v>
      </c>
      <c r="AW652" s="13" t="s">
        <v>35</v>
      </c>
      <c r="AX652" s="13" t="s">
        <v>73</v>
      </c>
      <c r="AY652" s="245" t="s">
        <v>246</v>
      </c>
    </row>
    <row r="653" s="13" customFormat="1">
      <c r="A653" s="13"/>
      <c r="B653" s="235"/>
      <c r="C653" s="236"/>
      <c r="D653" s="228" t="s">
        <v>259</v>
      </c>
      <c r="E653" s="237" t="s">
        <v>19</v>
      </c>
      <c r="F653" s="238" t="s">
        <v>986</v>
      </c>
      <c r="G653" s="236"/>
      <c r="H653" s="239">
        <v>4.7999999999999998</v>
      </c>
      <c r="I653" s="240"/>
      <c r="J653" s="236"/>
      <c r="K653" s="236"/>
      <c r="L653" s="241"/>
      <c r="M653" s="242"/>
      <c r="N653" s="243"/>
      <c r="O653" s="243"/>
      <c r="P653" s="243"/>
      <c r="Q653" s="243"/>
      <c r="R653" s="243"/>
      <c r="S653" s="243"/>
      <c r="T653" s="243"/>
      <c r="U653" s="244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5" t="s">
        <v>259</v>
      </c>
      <c r="AU653" s="245" t="s">
        <v>84</v>
      </c>
      <c r="AV653" s="13" t="s">
        <v>84</v>
      </c>
      <c r="AW653" s="13" t="s">
        <v>35</v>
      </c>
      <c r="AX653" s="13" t="s">
        <v>73</v>
      </c>
      <c r="AY653" s="245" t="s">
        <v>246</v>
      </c>
    </row>
    <row r="654" s="2" customFormat="1" ht="16.5" customHeight="1">
      <c r="A654" s="40"/>
      <c r="B654" s="41"/>
      <c r="C654" s="215" t="s">
        <v>987</v>
      </c>
      <c r="D654" s="215" t="s">
        <v>250</v>
      </c>
      <c r="E654" s="216" t="s">
        <v>988</v>
      </c>
      <c r="F654" s="217" t="s">
        <v>989</v>
      </c>
      <c r="G654" s="218" t="s">
        <v>373</v>
      </c>
      <c r="H654" s="219">
        <v>5</v>
      </c>
      <c r="I654" s="220"/>
      <c r="J654" s="221">
        <f>ROUND(I654*H654,2)</f>
        <v>0</v>
      </c>
      <c r="K654" s="217" t="s">
        <v>253</v>
      </c>
      <c r="L654" s="46"/>
      <c r="M654" s="222" t="s">
        <v>19</v>
      </c>
      <c r="N654" s="223" t="s">
        <v>45</v>
      </c>
      <c r="O654" s="86"/>
      <c r="P654" s="224">
        <f>O654*H654</f>
        <v>0</v>
      </c>
      <c r="Q654" s="224">
        <v>0</v>
      </c>
      <c r="R654" s="224">
        <f>Q654*H654</f>
        <v>0</v>
      </c>
      <c r="S654" s="224">
        <v>0</v>
      </c>
      <c r="T654" s="224">
        <f>S654*H654</f>
        <v>0</v>
      </c>
      <c r="U654" s="225" t="s">
        <v>19</v>
      </c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R654" s="226" t="s">
        <v>370</v>
      </c>
      <c r="AT654" s="226" t="s">
        <v>250</v>
      </c>
      <c r="AU654" s="226" t="s">
        <v>84</v>
      </c>
      <c r="AY654" s="19" t="s">
        <v>246</v>
      </c>
      <c r="BE654" s="227">
        <f>IF(N654="základní",J654,0)</f>
        <v>0</v>
      </c>
      <c r="BF654" s="227">
        <f>IF(N654="snížená",J654,0)</f>
        <v>0</v>
      </c>
      <c r="BG654" s="227">
        <f>IF(N654="zákl. přenesená",J654,0)</f>
        <v>0</v>
      </c>
      <c r="BH654" s="227">
        <f>IF(N654="sníž. přenesená",J654,0)</f>
        <v>0</v>
      </c>
      <c r="BI654" s="227">
        <f>IF(N654="nulová",J654,0)</f>
        <v>0</v>
      </c>
      <c r="BJ654" s="19" t="s">
        <v>84</v>
      </c>
      <c r="BK654" s="227">
        <f>ROUND(I654*H654,2)</f>
        <v>0</v>
      </c>
      <c r="BL654" s="19" t="s">
        <v>370</v>
      </c>
      <c r="BM654" s="226" t="s">
        <v>990</v>
      </c>
    </row>
    <row r="655" s="2" customFormat="1">
      <c r="A655" s="40"/>
      <c r="B655" s="41"/>
      <c r="C655" s="42"/>
      <c r="D655" s="228" t="s">
        <v>255</v>
      </c>
      <c r="E655" s="42"/>
      <c r="F655" s="229" t="s">
        <v>991</v>
      </c>
      <c r="G655" s="42"/>
      <c r="H655" s="42"/>
      <c r="I655" s="230"/>
      <c r="J655" s="42"/>
      <c r="K655" s="42"/>
      <c r="L655" s="46"/>
      <c r="M655" s="231"/>
      <c r="N655" s="232"/>
      <c r="O655" s="86"/>
      <c r="P655" s="86"/>
      <c r="Q655" s="86"/>
      <c r="R655" s="86"/>
      <c r="S655" s="86"/>
      <c r="T655" s="86"/>
      <c r="U655" s="87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19" t="s">
        <v>255</v>
      </c>
      <c r="AU655" s="19" t="s">
        <v>84</v>
      </c>
    </row>
    <row r="656" s="2" customFormat="1">
      <c r="A656" s="40"/>
      <c r="B656" s="41"/>
      <c r="C656" s="42"/>
      <c r="D656" s="233" t="s">
        <v>257</v>
      </c>
      <c r="E656" s="42"/>
      <c r="F656" s="234" t="s">
        <v>992</v>
      </c>
      <c r="G656" s="42"/>
      <c r="H656" s="42"/>
      <c r="I656" s="230"/>
      <c r="J656" s="42"/>
      <c r="K656" s="42"/>
      <c r="L656" s="46"/>
      <c r="M656" s="231"/>
      <c r="N656" s="232"/>
      <c r="O656" s="86"/>
      <c r="P656" s="86"/>
      <c r="Q656" s="86"/>
      <c r="R656" s="86"/>
      <c r="S656" s="86"/>
      <c r="T656" s="86"/>
      <c r="U656" s="87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257</v>
      </c>
      <c r="AU656" s="19" t="s">
        <v>84</v>
      </c>
    </row>
    <row r="657" s="13" customFormat="1">
      <c r="A657" s="13"/>
      <c r="B657" s="235"/>
      <c r="C657" s="236"/>
      <c r="D657" s="228" t="s">
        <v>259</v>
      </c>
      <c r="E657" s="237" t="s">
        <v>19</v>
      </c>
      <c r="F657" s="238" t="s">
        <v>94</v>
      </c>
      <c r="G657" s="236"/>
      <c r="H657" s="239">
        <v>5</v>
      </c>
      <c r="I657" s="240"/>
      <c r="J657" s="236"/>
      <c r="K657" s="236"/>
      <c r="L657" s="241"/>
      <c r="M657" s="242"/>
      <c r="N657" s="243"/>
      <c r="O657" s="243"/>
      <c r="P657" s="243"/>
      <c r="Q657" s="243"/>
      <c r="R657" s="243"/>
      <c r="S657" s="243"/>
      <c r="T657" s="243"/>
      <c r="U657" s="244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5" t="s">
        <v>259</v>
      </c>
      <c r="AU657" s="245" t="s">
        <v>84</v>
      </c>
      <c r="AV657" s="13" t="s">
        <v>84</v>
      </c>
      <c r="AW657" s="13" t="s">
        <v>35</v>
      </c>
      <c r="AX657" s="13" t="s">
        <v>77</v>
      </c>
      <c r="AY657" s="245" t="s">
        <v>246</v>
      </c>
    </row>
    <row r="658" s="2" customFormat="1" ht="21.75" customHeight="1">
      <c r="A658" s="40"/>
      <c r="B658" s="41"/>
      <c r="C658" s="215" t="s">
        <v>993</v>
      </c>
      <c r="D658" s="215" t="s">
        <v>250</v>
      </c>
      <c r="E658" s="216" t="s">
        <v>994</v>
      </c>
      <c r="F658" s="217" t="s">
        <v>995</v>
      </c>
      <c r="G658" s="218" t="s">
        <v>373</v>
      </c>
      <c r="H658" s="219">
        <v>1</v>
      </c>
      <c r="I658" s="220"/>
      <c r="J658" s="221">
        <f>ROUND(I658*H658,2)</f>
        <v>0</v>
      </c>
      <c r="K658" s="217" t="s">
        <v>253</v>
      </c>
      <c r="L658" s="46"/>
      <c r="M658" s="222" t="s">
        <v>19</v>
      </c>
      <c r="N658" s="223" t="s">
        <v>45</v>
      </c>
      <c r="O658" s="86"/>
      <c r="P658" s="224">
        <f>O658*H658</f>
        <v>0</v>
      </c>
      <c r="Q658" s="224">
        <v>0</v>
      </c>
      <c r="R658" s="224">
        <f>Q658*H658</f>
        <v>0</v>
      </c>
      <c r="S658" s="224">
        <v>0</v>
      </c>
      <c r="T658" s="224">
        <f>S658*H658</f>
        <v>0</v>
      </c>
      <c r="U658" s="225" t="s">
        <v>19</v>
      </c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R658" s="226" t="s">
        <v>370</v>
      </c>
      <c r="AT658" s="226" t="s">
        <v>250</v>
      </c>
      <c r="AU658" s="226" t="s">
        <v>84</v>
      </c>
      <c r="AY658" s="19" t="s">
        <v>246</v>
      </c>
      <c r="BE658" s="227">
        <f>IF(N658="základní",J658,0)</f>
        <v>0</v>
      </c>
      <c r="BF658" s="227">
        <f>IF(N658="snížená",J658,0)</f>
        <v>0</v>
      </c>
      <c r="BG658" s="227">
        <f>IF(N658="zákl. přenesená",J658,0)</f>
        <v>0</v>
      </c>
      <c r="BH658" s="227">
        <f>IF(N658="sníž. přenesená",J658,0)</f>
        <v>0</v>
      </c>
      <c r="BI658" s="227">
        <f>IF(N658="nulová",J658,0)</f>
        <v>0</v>
      </c>
      <c r="BJ658" s="19" t="s">
        <v>84</v>
      </c>
      <c r="BK658" s="227">
        <f>ROUND(I658*H658,2)</f>
        <v>0</v>
      </c>
      <c r="BL658" s="19" t="s">
        <v>370</v>
      </c>
      <c r="BM658" s="226" t="s">
        <v>996</v>
      </c>
    </row>
    <row r="659" s="2" customFormat="1">
      <c r="A659" s="40"/>
      <c r="B659" s="41"/>
      <c r="C659" s="42"/>
      <c r="D659" s="228" t="s">
        <v>255</v>
      </c>
      <c r="E659" s="42"/>
      <c r="F659" s="229" t="s">
        <v>997</v>
      </c>
      <c r="G659" s="42"/>
      <c r="H659" s="42"/>
      <c r="I659" s="230"/>
      <c r="J659" s="42"/>
      <c r="K659" s="42"/>
      <c r="L659" s="46"/>
      <c r="M659" s="231"/>
      <c r="N659" s="232"/>
      <c r="O659" s="86"/>
      <c r="P659" s="86"/>
      <c r="Q659" s="86"/>
      <c r="R659" s="86"/>
      <c r="S659" s="86"/>
      <c r="T659" s="86"/>
      <c r="U659" s="87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19" t="s">
        <v>255</v>
      </c>
      <c r="AU659" s="19" t="s">
        <v>84</v>
      </c>
    </row>
    <row r="660" s="2" customFormat="1">
      <c r="A660" s="40"/>
      <c r="B660" s="41"/>
      <c r="C660" s="42"/>
      <c r="D660" s="233" t="s">
        <v>257</v>
      </c>
      <c r="E660" s="42"/>
      <c r="F660" s="234" t="s">
        <v>998</v>
      </c>
      <c r="G660" s="42"/>
      <c r="H660" s="42"/>
      <c r="I660" s="230"/>
      <c r="J660" s="42"/>
      <c r="K660" s="42"/>
      <c r="L660" s="46"/>
      <c r="M660" s="231"/>
      <c r="N660" s="232"/>
      <c r="O660" s="86"/>
      <c r="P660" s="86"/>
      <c r="Q660" s="86"/>
      <c r="R660" s="86"/>
      <c r="S660" s="86"/>
      <c r="T660" s="86"/>
      <c r="U660" s="87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257</v>
      </c>
      <c r="AU660" s="19" t="s">
        <v>84</v>
      </c>
    </row>
    <row r="661" s="13" customFormat="1">
      <c r="A661" s="13"/>
      <c r="B661" s="235"/>
      <c r="C661" s="236"/>
      <c r="D661" s="228" t="s">
        <v>259</v>
      </c>
      <c r="E661" s="237" t="s">
        <v>19</v>
      </c>
      <c r="F661" s="238" t="s">
        <v>77</v>
      </c>
      <c r="G661" s="236"/>
      <c r="H661" s="239">
        <v>1</v>
      </c>
      <c r="I661" s="240"/>
      <c r="J661" s="236"/>
      <c r="K661" s="236"/>
      <c r="L661" s="241"/>
      <c r="M661" s="242"/>
      <c r="N661" s="243"/>
      <c r="O661" s="243"/>
      <c r="P661" s="243"/>
      <c r="Q661" s="243"/>
      <c r="R661" s="243"/>
      <c r="S661" s="243"/>
      <c r="T661" s="243"/>
      <c r="U661" s="244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5" t="s">
        <v>259</v>
      </c>
      <c r="AU661" s="245" t="s">
        <v>84</v>
      </c>
      <c r="AV661" s="13" t="s">
        <v>84</v>
      </c>
      <c r="AW661" s="13" t="s">
        <v>35</v>
      </c>
      <c r="AX661" s="13" t="s">
        <v>77</v>
      </c>
      <c r="AY661" s="245" t="s">
        <v>246</v>
      </c>
    </row>
    <row r="662" s="2" customFormat="1" ht="24.15" customHeight="1">
      <c r="A662" s="40"/>
      <c r="B662" s="41"/>
      <c r="C662" s="215" t="s">
        <v>999</v>
      </c>
      <c r="D662" s="215" t="s">
        <v>250</v>
      </c>
      <c r="E662" s="216" t="s">
        <v>1000</v>
      </c>
      <c r="F662" s="217" t="s">
        <v>1001</v>
      </c>
      <c r="G662" s="218" t="s">
        <v>108</v>
      </c>
      <c r="H662" s="219">
        <v>20.222999999999999</v>
      </c>
      <c r="I662" s="220"/>
      <c r="J662" s="221">
        <f>ROUND(I662*H662,2)</f>
        <v>0</v>
      </c>
      <c r="K662" s="217" t="s">
        <v>253</v>
      </c>
      <c r="L662" s="46"/>
      <c r="M662" s="222" t="s">
        <v>19</v>
      </c>
      <c r="N662" s="223" t="s">
        <v>45</v>
      </c>
      <c r="O662" s="86"/>
      <c r="P662" s="224">
        <f>O662*H662</f>
        <v>0</v>
      </c>
      <c r="Q662" s="224">
        <v>4.5000000000000003E-05</v>
      </c>
      <c r="R662" s="224">
        <f>Q662*H662</f>
        <v>0.00091003500000000001</v>
      </c>
      <c r="S662" s="224">
        <v>0</v>
      </c>
      <c r="T662" s="224">
        <f>S662*H662</f>
        <v>0</v>
      </c>
      <c r="U662" s="225" t="s">
        <v>19</v>
      </c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R662" s="226" t="s">
        <v>370</v>
      </c>
      <c r="AT662" s="226" t="s">
        <v>250</v>
      </c>
      <c r="AU662" s="226" t="s">
        <v>84</v>
      </c>
      <c r="AY662" s="19" t="s">
        <v>246</v>
      </c>
      <c r="BE662" s="227">
        <f>IF(N662="základní",J662,0)</f>
        <v>0</v>
      </c>
      <c r="BF662" s="227">
        <f>IF(N662="snížená",J662,0)</f>
        <v>0</v>
      </c>
      <c r="BG662" s="227">
        <f>IF(N662="zákl. přenesená",J662,0)</f>
        <v>0</v>
      </c>
      <c r="BH662" s="227">
        <f>IF(N662="sníž. přenesená",J662,0)</f>
        <v>0</v>
      </c>
      <c r="BI662" s="227">
        <f>IF(N662="nulová",J662,0)</f>
        <v>0</v>
      </c>
      <c r="BJ662" s="19" t="s">
        <v>84</v>
      </c>
      <c r="BK662" s="227">
        <f>ROUND(I662*H662,2)</f>
        <v>0</v>
      </c>
      <c r="BL662" s="19" t="s">
        <v>370</v>
      </c>
      <c r="BM662" s="226" t="s">
        <v>1002</v>
      </c>
    </row>
    <row r="663" s="2" customFormat="1">
      <c r="A663" s="40"/>
      <c r="B663" s="41"/>
      <c r="C663" s="42"/>
      <c r="D663" s="228" t="s">
        <v>255</v>
      </c>
      <c r="E663" s="42"/>
      <c r="F663" s="229" t="s">
        <v>1003</v>
      </c>
      <c r="G663" s="42"/>
      <c r="H663" s="42"/>
      <c r="I663" s="230"/>
      <c r="J663" s="42"/>
      <c r="K663" s="42"/>
      <c r="L663" s="46"/>
      <c r="M663" s="231"/>
      <c r="N663" s="232"/>
      <c r="O663" s="86"/>
      <c r="P663" s="86"/>
      <c r="Q663" s="86"/>
      <c r="R663" s="86"/>
      <c r="S663" s="86"/>
      <c r="T663" s="86"/>
      <c r="U663" s="87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19" t="s">
        <v>255</v>
      </c>
      <c r="AU663" s="19" t="s">
        <v>84</v>
      </c>
    </row>
    <row r="664" s="2" customFormat="1">
      <c r="A664" s="40"/>
      <c r="B664" s="41"/>
      <c r="C664" s="42"/>
      <c r="D664" s="233" t="s">
        <v>257</v>
      </c>
      <c r="E664" s="42"/>
      <c r="F664" s="234" t="s">
        <v>1004</v>
      </c>
      <c r="G664" s="42"/>
      <c r="H664" s="42"/>
      <c r="I664" s="230"/>
      <c r="J664" s="42"/>
      <c r="K664" s="42"/>
      <c r="L664" s="46"/>
      <c r="M664" s="231"/>
      <c r="N664" s="232"/>
      <c r="O664" s="86"/>
      <c r="P664" s="86"/>
      <c r="Q664" s="86"/>
      <c r="R664" s="86"/>
      <c r="S664" s="86"/>
      <c r="T664" s="86"/>
      <c r="U664" s="87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257</v>
      </c>
      <c r="AU664" s="19" t="s">
        <v>84</v>
      </c>
    </row>
    <row r="665" s="13" customFormat="1">
      <c r="A665" s="13"/>
      <c r="B665" s="235"/>
      <c r="C665" s="236"/>
      <c r="D665" s="228" t="s">
        <v>259</v>
      </c>
      <c r="E665" s="237" t="s">
        <v>19</v>
      </c>
      <c r="F665" s="238" t="s">
        <v>160</v>
      </c>
      <c r="G665" s="236"/>
      <c r="H665" s="239">
        <v>3.29</v>
      </c>
      <c r="I665" s="240"/>
      <c r="J665" s="236"/>
      <c r="K665" s="236"/>
      <c r="L665" s="241"/>
      <c r="M665" s="242"/>
      <c r="N665" s="243"/>
      <c r="O665" s="243"/>
      <c r="P665" s="243"/>
      <c r="Q665" s="243"/>
      <c r="R665" s="243"/>
      <c r="S665" s="243"/>
      <c r="T665" s="243"/>
      <c r="U665" s="244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5" t="s">
        <v>259</v>
      </c>
      <c r="AU665" s="245" t="s">
        <v>84</v>
      </c>
      <c r="AV665" s="13" t="s">
        <v>84</v>
      </c>
      <c r="AW665" s="13" t="s">
        <v>35</v>
      </c>
      <c r="AX665" s="13" t="s">
        <v>73</v>
      </c>
      <c r="AY665" s="245" t="s">
        <v>246</v>
      </c>
    </row>
    <row r="666" s="13" customFormat="1">
      <c r="A666" s="13"/>
      <c r="B666" s="235"/>
      <c r="C666" s="236"/>
      <c r="D666" s="228" t="s">
        <v>259</v>
      </c>
      <c r="E666" s="237" t="s">
        <v>19</v>
      </c>
      <c r="F666" s="238" t="s">
        <v>163</v>
      </c>
      <c r="G666" s="236"/>
      <c r="H666" s="239">
        <v>16.933</v>
      </c>
      <c r="I666" s="240"/>
      <c r="J666" s="236"/>
      <c r="K666" s="236"/>
      <c r="L666" s="241"/>
      <c r="M666" s="242"/>
      <c r="N666" s="243"/>
      <c r="O666" s="243"/>
      <c r="P666" s="243"/>
      <c r="Q666" s="243"/>
      <c r="R666" s="243"/>
      <c r="S666" s="243"/>
      <c r="T666" s="243"/>
      <c r="U666" s="244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5" t="s">
        <v>259</v>
      </c>
      <c r="AU666" s="245" t="s">
        <v>84</v>
      </c>
      <c r="AV666" s="13" t="s">
        <v>84</v>
      </c>
      <c r="AW666" s="13" t="s">
        <v>35</v>
      </c>
      <c r="AX666" s="13" t="s">
        <v>73</v>
      </c>
      <c r="AY666" s="245" t="s">
        <v>246</v>
      </c>
    </row>
    <row r="667" s="2" customFormat="1" ht="24.15" customHeight="1">
      <c r="A667" s="40"/>
      <c r="B667" s="41"/>
      <c r="C667" s="215" t="s">
        <v>1005</v>
      </c>
      <c r="D667" s="215" t="s">
        <v>250</v>
      </c>
      <c r="E667" s="216" t="s">
        <v>1006</v>
      </c>
      <c r="F667" s="217" t="s">
        <v>1007</v>
      </c>
      <c r="G667" s="218" t="s">
        <v>717</v>
      </c>
      <c r="H667" s="278"/>
      <c r="I667" s="220"/>
      <c r="J667" s="221">
        <f>ROUND(I667*H667,2)</f>
        <v>0</v>
      </c>
      <c r="K667" s="217" t="s">
        <v>253</v>
      </c>
      <c r="L667" s="46"/>
      <c r="M667" s="222" t="s">
        <v>19</v>
      </c>
      <c r="N667" s="223" t="s">
        <v>45</v>
      </c>
      <c r="O667" s="86"/>
      <c r="P667" s="224">
        <f>O667*H667</f>
        <v>0</v>
      </c>
      <c r="Q667" s="224">
        <v>0</v>
      </c>
      <c r="R667" s="224">
        <f>Q667*H667</f>
        <v>0</v>
      </c>
      <c r="S667" s="224">
        <v>0</v>
      </c>
      <c r="T667" s="224">
        <f>S667*H667</f>
        <v>0</v>
      </c>
      <c r="U667" s="225" t="s">
        <v>19</v>
      </c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26" t="s">
        <v>370</v>
      </c>
      <c r="AT667" s="226" t="s">
        <v>250</v>
      </c>
      <c r="AU667" s="226" t="s">
        <v>84</v>
      </c>
      <c r="AY667" s="19" t="s">
        <v>246</v>
      </c>
      <c r="BE667" s="227">
        <f>IF(N667="základní",J667,0)</f>
        <v>0</v>
      </c>
      <c r="BF667" s="227">
        <f>IF(N667="snížená",J667,0)</f>
        <v>0</v>
      </c>
      <c r="BG667" s="227">
        <f>IF(N667="zákl. přenesená",J667,0)</f>
        <v>0</v>
      </c>
      <c r="BH667" s="227">
        <f>IF(N667="sníž. přenesená",J667,0)</f>
        <v>0</v>
      </c>
      <c r="BI667" s="227">
        <f>IF(N667="nulová",J667,0)</f>
        <v>0</v>
      </c>
      <c r="BJ667" s="19" t="s">
        <v>84</v>
      </c>
      <c r="BK667" s="227">
        <f>ROUND(I667*H667,2)</f>
        <v>0</v>
      </c>
      <c r="BL667" s="19" t="s">
        <v>370</v>
      </c>
      <c r="BM667" s="226" t="s">
        <v>1008</v>
      </c>
    </row>
    <row r="668" s="2" customFormat="1">
      <c r="A668" s="40"/>
      <c r="B668" s="41"/>
      <c r="C668" s="42"/>
      <c r="D668" s="228" t="s">
        <v>255</v>
      </c>
      <c r="E668" s="42"/>
      <c r="F668" s="229" t="s">
        <v>1009</v>
      </c>
      <c r="G668" s="42"/>
      <c r="H668" s="42"/>
      <c r="I668" s="230"/>
      <c r="J668" s="42"/>
      <c r="K668" s="42"/>
      <c r="L668" s="46"/>
      <c r="M668" s="231"/>
      <c r="N668" s="232"/>
      <c r="O668" s="86"/>
      <c r="P668" s="86"/>
      <c r="Q668" s="86"/>
      <c r="R668" s="86"/>
      <c r="S668" s="86"/>
      <c r="T668" s="86"/>
      <c r="U668" s="87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9" t="s">
        <v>255</v>
      </c>
      <c r="AU668" s="19" t="s">
        <v>84</v>
      </c>
    </row>
    <row r="669" s="2" customFormat="1">
      <c r="A669" s="40"/>
      <c r="B669" s="41"/>
      <c r="C669" s="42"/>
      <c r="D669" s="233" t="s">
        <v>257</v>
      </c>
      <c r="E669" s="42"/>
      <c r="F669" s="234" t="s">
        <v>1010</v>
      </c>
      <c r="G669" s="42"/>
      <c r="H669" s="42"/>
      <c r="I669" s="230"/>
      <c r="J669" s="42"/>
      <c r="K669" s="42"/>
      <c r="L669" s="46"/>
      <c r="M669" s="231"/>
      <c r="N669" s="232"/>
      <c r="O669" s="86"/>
      <c r="P669" s="86"/>
      <c r="Q669" s="86"/>
      <c r="R669" s="86"/>
      <c r="S669" s="86"/>
      <c r="T669" s="86"/>
      <c r="U669" s="87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T669" s="19" t="s">
        <v>257</v>
      </c>
      <c r="AU669" s="19" t="s">
        <v>84</v>
      </c>
    </row>
    <row r="670" s="12" customFormat="1" ht="22.8" customHeight="1">
      <c r="A670" s="12"/>
      <c r="B670" s="199"/>
      <c r="C670" s="200"/>
      <c r="D670" s="201" t="s">
        <v>72</v>
      </c>
      <c r="E670" s="213" t="s">
        <v>1011</v>
      </c>
      <c r="F670" s="213" t="s">
        <v>1012</v>
      </c>
      <c r="G670" s="200"/>
      <c r="H670" s="200"/>
      <c r="I670" s="203"/>
      <c r="J670" s="214">
        <f>BK670</f>
        <v>0</v>
      </c>
      <c r="K670" s="200"/>
      <c r="L670" s="205"/>
      <c r="M670" s="206"/>
      <c r="N670" s="207"/>
      <c r="O670" s="207"/>
      <c r="P670" s="208">
        <f>SUM(P671:P714)</f>
        <v>0</v>
      </c>
      <c r="Q670" s="207"/>
      <c r="R670" s="208">
        <f>SUM(R671:R714)</f>
        <v>0.012064799999999999</v>
      </c>
      <c r="S670" s="207"/>
      <c r="T670" s="208">
        <f>SUM(T671:T714)</f>
        <v>0</v>
      </c>
      <c r="U670" s="209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R670" s="210" t="s">
        <v>84</v>
      </c>
      <c r="AT670" s="211" t="s">
        <v>72</v>
      </c>
      <c r="AU670" s="211" t="s">
        <v>77</v>
      </c>
      <c r="AY670" s="210" t="s">
        <v>246</v>
      </c>
      <c r="BK670" s="212">
        <f>SUM(BK671:BK714)</f>
        <v>0</v>
      </c>
    </row>
    <row r="671" s="2" customFormat="1" ht="24.15" customHeight="1">
      <c r="A671" s="40"/>
      <c r="B671" s="41"/>
      <c r="C671" s="215" t="s">
        <v>1013</v>
      </c>
      <c r="D671" s="215" t="s">
        <v>250</v>
      </c>
      <c r="E671" s="216" t="s">
        <v>1014</v>
      </c>
      <c r="F671" s="217" t="s">
        <v>1015</v>
      </c>
      <c r="G671" s="218" t="s">
        <v>108</v>
      </c>
      <c r="H671" s="219">
        <v>15.892</v>
      </c>
      <c r="I671" s="220"/>
      <c r="J671" s="221">
        <f>ROUND(I671*H671,2)</f>
        <v>0</v>
      </c>
      <c r="K671" s="217" t="s">
        <v>253</v>
      </c>
      <c r="L671" s="46"/>
      <c r="M671" s="222" t="s">
        <v>19</v>
      </c>
      <c r="N671" s="223" t="s">
        <v>45</v>
      </c>
      <c r="O671" s="86"/>
      <c r="P671" s="224">
        <f>O671*H671</f>
        <v>0</v>
      </c>
      <c r="Q671" s="224">
        <v>2.0000000000000002E-05</v>
      </c>
      <c r="R671" s="224">
        <f>Q671*H671</f>
        <v>0.00031784000000000001</v>
      </c>
      <c r="S671" s="224">
        <v>0</v>
      </c>
      <c r="T671" s="224">
        <f>S671*H671</f>
        <v>0</v>
      </c>
      <c r="U671" s="225" t="s">
        <v>19</v>
      </c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26" t="s">
        <v>370</v>
      </c>
      <c r="AT671" s="226" t="s">
        <v>250</v>
      </c>
      <c r="AU671" s="226" t="s">
        <v>84</v>
      </c>
      <c r="AY671" s="19" t="s">
        <v>246</v>
      </c>
      <c r="BE671" s="227">
        <f>IF(N671="základní",J671,0)</f>
        <v>0</v>
      </c>
      <c r="BF671" s="227">
        <f>IF(N671="snížená",J671,0)</f>
        <v>0</v>
      </c>
      <c r="BG671" s="227">
        <f>IF(N671="zákl. přenesená",J671,0)</f>
        <v>0</v>
      </c>
      <c r="BH671" s="227">
        <f>IF(N671="sníž. přenesená",J671,0)</f>
        <v>0</v>
      </c>
      <c r="BI671" s="227">
        <f>IF(N671="nulová",J671,0)</f>
        <v>0</v>
      </c>
      <c r="BJ671" s="19" t="s">
        <v>84</v>
      </c>
      <c r="BK671" s="227">
        <f>ROUND(I671*H671,2)</f>
        <v>0</v>
      </c>
      <c r="BL671" s="19" t="s">
        <v>370</v>
      </c>
      <c r="BM671" s="226" t="s">
        <v>1016</v>
      </c>
    </row>
    <row r="672" s="2" customFormat="1">
      <c r="A672" s="40"/>
      <c r="B672" s="41"/>
      <c r="C672" s="42"/>
      <c r="D672" s="228" t="s">
        <v>255</v>
      </c>
      <c r="E672" s="42"/>
      <c r="F672" s="229" t="s">
        <v>1017</v>
      </c>
      <c r="G672" s="42"/>
      <c r="H672" s="42"/>
      <c r="I672" s="230"/>
      <c r="J672" s="42"/>
      <c r="K672" s="42"/>
      <c r="L672" s="46"/>
      <c r="M672" s="231"/>
      <c r="N672" s="232"/>
      <c r="O672" s="86"/>
      <c r="P672" s="86"/>
      <c r="Q672" s="86"/>
      <c r="R672" s="86"/>
      <c r="S672" s="86"/>
      <c r="T672" s="86"/>
      <c r="U672" s="87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255</v>
      </c>
      <c r="AU672" s="19" t="s">
        <v>84</v>
      </c>
    </row>
    <row r="673" s="2" customFormat="1">
      <c r="A673" s="40"/>
      <c r="B673" s="41"/>
      <c r="C673" s="42"/>
      <c r="D673" s="233" t="s">
        <v>257</v>
      </c>
      <c r="E673" s="42"/>
      <c r="F673" s="234" t="s">
        <v>1018</v>
      </c>
      <c r="G673" s="42"/>
      <c r="H673" s="42"/>
      <c r="I673" s="230"/>
      <c r="J673" s="42"/>
      <c r="K673" s="42"/>
      <c r="L673" s="46"/>
      <c r="M673" s="231"/>
      <c r="N673" s="232"/>
      <c r="O673" s="86"/>
      <c r="P673" s="86"/>
      <c r="Q673" s="86"/>
      <c r="R673" s="86"/>
      <c r="S673" s="86"/>
      <c r="T673" s="86"/>
      <c r="U673" s="87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257</v>
      </c>
      <c r="AU673" s="19" t="s">
        <v>84</v>
      </c>
    </row>
    <row r="674" s="13" customFormat="1">
      <c r="A674" s="13"/>
      <c r="B674" s="235"/>
      <c r="C674" s="236"/>
      <c r="D674" s="228" t="s">
        <v>259</v>
      </c>
      <c r="E674" s="237" t="s">
        <v>19</v>
      </c>
      <c r="F674" s="238" t="s">
        <v>1019</v>
      </c>
      <c r="G674" s="236"/>
      <c r="H674" s="239">
        <v>10.944000000000001</v>
      </c>
      <c r="I674" s="240"/>
      <c r="J674" s="236"/>
      <c r="K674" s="236"/>
      <c r="L674" s="241"/>
      <c r="M674" s="242"/>
      <c r="N674" s="243"/>
      <c r="O674" s="243"/>
      <c r="P674" s="243"/>
      <c r="Q674" s="243"/>
      <c r="R674" s="243"/>
      <c r="S674" s="243"/>
      <c r="T674" s="243"/>
      <c r="U674" s="244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5" t="s">
        <v>259</v>
      </c>
      <c r="AU674" s="245" t="s">
        <v>84</v>
      </c>
      <c r="AV674" s="13" t="s">
        <v>84</v>
      </c>
      <c r="AW674" s="13" t="s">
        <v>35</v>
      </c>
      <c r="AX674" s="13" t="s">
        <v>73</v>
      </c>
      <c r="AY674" s="245" t="s">
        <v>246</v>
      </c>
    </row>
    <row r="675" s="13" customFormat="1">
      <c r="A675" s="13"/>
      <c r="B675" s="235"/>
      <c r="C675" s="236"/>
      <c r="D675" s="228" t="s">
        <v>259</v>
      </c>
      <c r="E675" s="237" t="s">
        <v>19</v>
      </c>
      <c r="F675" s="238" t="s">
        <v>1020</v>
      </c>
      <c r="G675" s="236"/>
      <c r="H675" s="239">
        <v>2.335</v>
      </c>
      <c r="I675" s="240"/>
      <c r="J675" s="236"/>
      <c r="K675" s="236"/>
      <c r="L675" s="241"/>
      <c r="M675" s="242"/>
      <c r="N675" s="243"/>
      <c r="O675" s="243"/>
      <c r="P675" s="243"/>
      <c r="Q675" s="243"/>
      <c r="R675" s="243"/>
      <c r="S675" s="243"/>
      <c r="T675" s="243"/>
      <c r="U675" s="244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5" t="s">
        <v>259</v>
      </c>
      <c r="AU675" s="245" t="s">
        <v>84</v>
      </c>
      <c r="AV675" s="13" t="s">
        <v>84</v>
      </c>
      <c r="AW675" s="13" t="s">
        <v>35</v>
      </c>
      <c r="AX675" s="13" t="s">
        <v>73</v>
      </c>
      <c r="AY675" s="245" t="s">
        <v>246</v>
      </c>
    </row>
    <row r="676" s="13" customFormat="1">
      <c r="A676" s="13"/>
      <c r="B676" s="235"/>
      <c r="C676" s="236"/>
      <c r="D676" s="228" t="s">
        <v>259</v>
      </c>
      <c r="E676" s="237" t="s">
        <v>19</v>
      </c>
      <c r="F676" s="238" t="s">
        <v>1021</v>
      </c>
      <c r="G676" s="236"/>
      <c r="H676" s="239">
        <v>2.613</v>
      </c>
      <c r="I676" s="240"/>
      <c r="J676" s="236"/>
      <c r="K676" s="236"/>
      <c r="L676" s="241"/>
      <c r="M676" s="242"/>
      <c r="N676" s="243"/>
      <c r="O676" s="243"/>
      <c r="P676" s="243"/>
      <c r="Q676" s="243"/>
      <c r="R676" s="243"/>
      <c r="S676" s="243"/>
      <c r="T676" s="243"/>
      <c r="U676" s="244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5" t="s">
        <v>259</v>
      </c>
      <c r="AU676" s="245" t="s">
        <v>84</v>
      </c>
      <c r="AV676" s="13" t="s">
        <v>84</v>
      </c>
      <c r="AW676" s="13" t="s">
        <v>35</v>
      </c>
      <c r="AX676" s="13" t="s">
        <v>73</v>
      </c>
      <c r="AY676" s="245" t="s">
        <v>246</v>
      </c>
    </row>
    <row r="677" s="14" customFormat="1">
      <c r="A677" s="14"/>
      <c r="B677" s="246"/>
      <c r="C677" s="247"/>
      <c r="D677" s="228" t="s">
        <v>259</v>
      </c>
      <c r="E677" s="248" t="s">
        <v>19</v>
      </c>
      <c r="F677" s="249" t="s">
        <v>262</v>
      </c>
      <c r="G677" s="247"/>
      <c r="H677" s="250">
        <v>15.892</v>
      </c>
      <c r="I677" s="251"/>
      <c r="J677" s="247"/>
      <c r="K677" s="247"/>
      <c r="L677" s="252"/>
      <c r="M677" s="253"/>
      <c r="N677" s="254"/>
      <c r="O677" s="254"/>
      <c r="P677" s="254"/>
      <c r="Q677" s="254"/>
      <c r="R677" s="254"/>
      <c r="S677" s="254"/>
      <c r="T677" s="254"/>
      <c r="U677" s="255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6" t="s">
        <v>259</v>
      </c>
      <c r="AU677" s="256" t="s">
        <v>84</v>
      </c>
      <c r="AV677" s="14" t="s">
        <v>91</v>
      </c>
      <c r="AW677" s="14" t="s">
        <v>35</v>
      </c>
      <c r="AX677" s="14" t="s">
        <v>77</v>
      </c>
      <c r="AY677" s="256" t="s">
        <v>246</v>
      </c>
    </row>
    <row r="678" s="2" customFormat="1" ht="24.15" customHeight="1">
      <c r="A678" s="40"/>
      <c r="B678" s="41"/>
      <c r="C678" s="215" t="s">
        <v>1022</v>
      </c>
      <c r="D678" s="215" t="s">
        <v>250</v>
      </c>
      <c r="E678" s="216" t="s">
        <v>1023</v>
      </c>
      <c r="F678" s="217" t="s">
        <v>1024</v>
      </c>
      <c r="G678" s="218" t="s">
        <v>108</v>
      </c>
      <c r="H678" s="219">
        <v>15.892</v>
      </c>
      <c r="I678" s="220"/>
      <c r="J678" s="221">
        <f>ROUND(I678*H678,2)</f>
        <v>0</v>
      </c>
      <c r="K678" s="217" t="s">
        <v>253</v>
      </c>
      <c r="L678" s="46"/>
      <c r="M678" s="222" t="s">
        <v>19</v>
      </c>
      <c r="N678" s="223" t="s">
        <v>45</v>
      </c>
      <c r="O678" s="86"/>
      <c r="P678" s="224">
        <f>O678*H678</f>
        <v>0</v>
      </c>
      <c r="Q678" s="224">
        <v>0.00011</v>
      </c>
      <c r="R678" s="224">
        <f>Q678*H678</f>
        <v>0.0017481199999999999</v>
      </c>
      <c r="S678" s="224">
        <v>0</v>
      </c>
      <c r="T678" s="224">
        <f>S678*H678</f>
        <v>0</v>
      </c>
      <c r="U678" s="225" t="s">
        <v>19</v>
      </c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26" t="s">
        <v>370</v>
      </c>
      <c r="AT678" s="226" t="s">
        <v>250</v>
      </c>
      <c r="AU678" s="226" t="s">
        <v>84</v>
      </c>
      <c r="AY678" s="19" t="s">
        <v>246</v>
      </c>
      <c r="BE678" s="227">
        <f>IF(N678="základní",J678,0)</f>
        <v>0</v>
      </c>
      <c r="BF678" s="227">
        <f>IF(N678="snížená",J678,0)</f>
        <v>0</v>
      </c>
      <c r="BG678" s="227">
        <f>IF(N678="zákl. přenesená",J678,0)</f>
        <v>0</v>
      </c>
      <c r="BH678" s="227">
        <f>IF(N678="sníž. přenesená",J678,0)</f>
        <v>0</v>
      </c>
      <c r="BI678" s="227">
        <f>IF(N678="nulová",J678,0)</f>
        <v>0</v>
      </c>
      <c r="BJ678" s="19" t="s">
        <v>84</v>
      </c>
      <c r="BK678" s="227">
        <f>ROUND(I678*H678,2)</f>
        <v>0</v>
      </c>
      <c r="BL678" s="19" t="s">
        <v>370</v>
      </c>
      <c r="BM678" s="226" t="s">
        <v>1025</v>
      </c>
    </row>
    <row r="679" s="2" customFormat="1">
      <c r="A679" s="40"/>
      <c r="B679" s="41"/>
      <c r="C679" s="42"/>
      <c r="D679" s="228" t="s">
        <v>255</v>
      </c>
      <c r="E679" s="42"/>
      <c r="F679" s="229" t="s">
        <v>1026</v>
      </c>
      <c r="G679" s="42"/>
      <c r="H679" s="42"/>
      <c r="I679" s="230"/>
      <c r="J679" s="42"/>
      <c r="K679" s="42"/>
      <c r="L679" s="46"/>
      <c r="M679" s="231"/>
      <c r="N679" s="232"/>
      <c r="O679" s="86"/>
      <c r="P679" s="86"/>
      <c r="Q679" s="86"/>
      <c r="R679" s="86"/>
      <c r="S679" s="86"/>
      <c r="T679" s="86"/>
      <c r="U679" s="87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19" t="s">
        <v>255</v>
      </c>
      <c r="AU679" s="19" t="s">
        <v>84</v>
      </c>
    </row>
    <row r="680" s="2" customFormat="1">
      <c r="A680" s="40"/>
      <c r="B680" s="41"/>
      <c r="C680" s="42"/>
      <c r="D680" s="233" t="s">
        <v>257</v>
      </c>
      <c r="E680" s="42"/>
      <c r="F680" s="234" t="s">
        <v>1027</v>
      </c>
      <c r="G680" s="42"/>
      <c r="H680" s="42"/>
      <c r="I680" s="230"/>
      <c r="J680" s="42"/>
      <c r="K680" s="42"/>
      <c r="L680" s="46"/>
      <c r="M680" s="231"/>
      <c r="N680" s="232"/>
      <c r="O680" s="86"/>
      <c r="P680" s="86"/>
      <c r="Q680" s="86"/>
      <c r="R680" s="86"/>
      <c r="S680" s="86"/>
      <c r="T680" s="86"/>
      <c r="U680" s="87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9" t="s">
        <v>257</v>
      </c>
      <c r="AU680" s="19" t="s">
        <v>84</v>
      </c>
    </row>
    <row r="681" s="13" customFormat="1">
      <c r="A681" s="13"/>
      <c r="B681" s="235"/>
      <c r="C681" s="236"/>
      <c r="D681" s="228" t="s">
        <v>259</v>
      </c>
      <c r="E681" s="237" t="s">
        <v>19</v>
      </c>
      <c r="F681" s="238" t="s">
        <v>1028</v>
      </c>
      <c r="G681" s="236"/>
      <c r="H681" s="239">
        <v>15.892</v>
      </c>
      <c r="I681" s="240"/>
      <c r="J681" s="236"/>
      <c r="K681" s="236"/>
      <c r="L681" s="241"/>
      <c r="M681" s="242"/>
      <c r="N681" s="243"/>
      <c r="O681" s="243"/>
      <c r="P681" s="243"/>
      <c r="Q681" s="243"/>
      <c r="R681" s="243"/>
      <c r="S681" s="243"/>
      <c r="T681" s="243"/>
      <c r="U681" s="244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5" t="s">
        <v>259</v>
      </c>
      <c r="AU681" s="245" t="s">
        <v>84</v>
      </c>
      <c r="AV681" s="13" t="s">
        <v>84</v>
      </c>
      <c r="AW681" s="13" t="s">
        <v>35</v>
      </c>
      <c r="AX681" s="13" t="s">
        <v>77</v>
      </c>
      <c r="AY681" s="245" t="s">
        <v>246</v>
      </c>
    </row>
    <row r="682" s="2" customFormat="1" ht="24.15" customHeight="1">
      <c r="A682" s="40"/>
      <c r="B682" s="41"/>
      <c r="C682" s="215" t="s">
        <v>1029</v>
      </c>
      <c r="D682" s="215" t="s">
        <v>250</v>
      </c>
      <c r="E682" s="216" t="s">
        <v>1030</v>
      </c>
      <c r="F682" s="217" t="s">
        <v>1031</v>
      </c>
      <c r="G682" s="218" t="s">
        <v>108</v>
      </c>
      <c r="H682" s="219">
        <v>15.892</v>
      </c>
      <c r="I682" s="220"/>
      <c r="J682" s="221">
        <f>ROUND(I682*H682,2)</f>
        <v>0</v>
      </c>
      <c r="K682" s="217" t="s">
        <v>253</v>
      </c>
      <c r="L682" s="46"/>
      <c r="M682" s="222" t="s">
        <v>19</v>
      </c>
      <c r="N682" s="223" t="s">
        <v>45</v>
      </c>
      <c r="O682" s="86"/>
      <c r="P682" s="224">
        <f>O682*H682</f>
        <v>0</v>
      </c>
      <c r="Q682" s="224">
        <v>0.00017000000000000001</v>
      </c>
      <c r="R682" s="224">
        <f>Q682*H682</f>
        <v>0.0027016399999999999</v>
      </c>
      <c r="S682" s="224">
        <v>0</v>
      </c>
      <c r="T682" s="224">
        <f>S682*H682</f>
        <v>0</v>
      </c>
      <c r="U682" s="225" t="s">
        <v>19</v>
      </c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R682" s="226" t="s">
        <v>370</v>
      </c>
      <c r="AT682" s="226" t="s">
        <v>250</v>
      </c>
      <c r="AU682" s="226" t="s">
        <v>84</v>
      </c>
      <c r="AY682" s="19" t="s">
        <v>246</v>
      </c>
      <c r="BE682" s="227">
        <f>IF(N682="základní",J682,0)</f>
        <v>0</v>
      </c>
      <c r="BF682" s="227">
        <f>IF(N682="snížená",J682,0)</f>
        <v>0</v>
      </c>
      <c r="BG682" s="227">
        <f>IF(N682="zákl. přenesená",J682,0)</f>
        <v>0</v>
      </c>
      <c r="BH682" s="227">
        <f>IF(N682="sníž. přenesená",J682,0)</f>
        <v>0</v>
      </c>
      <c r="BI682" s="227">
        <f>IF(N682="nulová",J682,0)</f>
        <v>0</v>
      </c>
      <c r="BJ682" s="19" t="s">
        <v>84</v>
      </c>
      <c r="BK682" s="227">
        <f>ROUND(I682*H682,2)</f>
        <v>0</v>
      </c>
      <c r="BL682" s="19" t="s">
        <v>370</v>
      </c>
      <c r="BM682" s="226" t="s">
        <v>1032</v>
      </c>
    </row>
    <row r="683" s="2" customFormat="1">
      <c r="A683" s="40"/>
      <c r="B683" s="41"/>
      <c r="C683" s="42"/>
      <c r="D683" s="228" t="s">
        <v>255</v>
      </c>
      <c r="E683" s="42"/>
      <c r="F683" s="229" t="s">
        <v>1033</v>
      </c>
      <c r="G683" s="42"/>
      <c r="H683" s="42"/>
      <c r="I683" s="230"/>
      <c r="J683" s="42"/>
      <c r="K683" s="42"/>
      <c r="L683" s="46"/>
      <c r="M683" s="231"/>
      <c r="N683" s="232"/>
      <c r="O683" s="86"/>
      <c r="P683" s="86"/>
      <c r="Q683" s="86"/>
      <c r="R683" s="86"/>
      <c r="S683" s="86"/>
      <c r="T683" s="86"/>
      <c r="U683" s="87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T683" s="19" t="s">
        <v>255</v>
      </c>
      <c r="AU683" s="19" t="s">
        <v>84</v>
      </c>
    </row>
    <row r="684" s="2" customFormat="1">
      <c r="A684" s="40"/>
      <c r="B684" s="41"/>
      <c r="C684" s="42"/>
      <c r="D684" s="233" t="s">
        <v>257</v>
      </c>
      <c r="E684" s="42"/>
      <c r="F684" s="234" t="s">
        <v>1034</v>
      </c>
      <c r="G684" s="42"/>
      <c r="H684" s="42"/>
      <c r="I684" s="230"/>
      <c r="J684" s="42"/>
      <c r="K684" s="42"/>
      <c r="L684" s="46"/>
      <c r="M684" s="231"/>
      <c r="N684" s="232"/>
      <c r="O684" s="86"/>
      <c r="P684" s="86"/>
      <c r="Q684" s="86"/>
      <c r="R684" s="86"/>
      <c r="S684" s="86"/>
      <c r="T684" s="86"/>
      <c r="U684" s="87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T684" s="19" t="s">
        <v>257</v>
      </c>
      <c r="AU684" s="19" t="s">
        <v>84</v>
      </c>
    </row>
    <row r="685" s="13" customFormat="1">
      <c r="A685" s="13"/>
      <c r="B685" s="235"/>
      <c r="C685" s="236"/>
      <c r="D685" s="228" t="s">
        <v>259</v>
      </c>
      <c r="E685" s="237" t="s">
        <v>19</v>
      </c>
      <c r="F685" s="238" t="s">
        <v>1028</v>
      </c>
      <c r="G685" s="236"/>
      <c r="H685" s="239">
        <v>15.892</v>
      </c>
      <c r="I685" s="240"/>
      <c r="J685" s="236"/>
      <c r="K685" s="236"/>
      <c r="L685" s="241"/>
      <c r="M685" s="242"/>
      <c r="N685" s="243"/>
      <c r="O685" s="243"/>
      <c r="P685" s="243"/>
      <c r="Q685" s="243"/>
      <c r="R685" s="243"/>
      <c r="S685" s="243"/>
      <c r="T685" s="243"/>
      <c r="U685" s="244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5" t="s">
        <v>259</v>
      </c>
      <c r="AU685" s="245" t="s">
        <v>84</v>
      </c>
      <c r="AV685" s="13" t="s">
        <v>84</v>
      </c>
      <c r="AW685" s="13" t="s">
        <v>35</v>
      </c>
      <c r="AX685" s="13" t="s">
        <v>77</v>
      </c>
      <c r="AY685" s="245" t="s">
        <v>246</v>
      </c>
    </row>
    <row r="686" s="2" customFormat="1" ht="24.15" customHeight="1">
      <c r="A686" s="40"/>
      <c r="B686" s="41"/>
      <c r="C686" s="215" t="s">
        <v>1035</v>
      </c>
      <c r="D686" s="215" t="s">
        <v>250</v>
      </c>
      <c r="E686" s="216" t="s">
        <v>1036</v>
      </c>
      <c r="F686" s="217" t="s">
        <v>1037</v>
      </c>
      <c r="G686" s="218" t="s">
        <v>108</v>
      </c>
      <c r="H686" s="219">
        <v>15.892</v>
      </c>
      <c r="I686" s="220"/>
      <c r="J686" s="221">
        <f>ROUND(I686*H686,2)</f>
        <v>0</v>
      </c>
      <c r="K686" s="217" t="s">
        <v>253</v>
      </c>
      <c r="L686" s="46"/>
      <c r="M686" s="222" t="s">
        <v>19</v>
      </c>
      <c r="N686" s="223" t="s">
        <v>45</v>
      </c>
      <c r="O686" s="86"/>
      <c r="P686" s="224">
        <f>O686*H686</f>
        <v>0</v>
      </c>
      <c r="Q686" s="224">
        <v>0.00017000000000000001</v>
      </c>
      <c r="R686" s="224">
        <f>Q686*H686</f>
        <v>0.0027016399999999999</v>
      </c>
      <c r="S686" s="224">
        <v>0</v>
      </c>
      <c r="T686" s="224">
        <f>S686*H686</f>
        <v>0</v>
      </c>
      <c r="U686" s="225" t="s">
        <v>19</v>
      </c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R686" s="226" t="s">
        <v>370</v>
      </c>
      <c r="AT686" s="226" t="s">
        <v>250</v>
      </c>
      <c r="AU686" s="226" t="s">
        <v>84</v>
      </c>
      <c r="AY686" s="19" t="s">
        <v>246</v>
      </c>
      <c r="BE686" s="227">
        <f>IF(N686="základní",J686,0)</f>
        <v>0</v>
      </c>
      <c r="BF686" s="227">
        <f>IF(N686="snížená",J686,0)</f>
        <v>0</v>
      </c>
      <c r="BG686" s="227">
        <f>IF(N686="zákl. přenesená",J686,0)</f>
        <v>0</v>
      </c>
      <c r="BH686" s="227">
        <f>IF(N686="sníž. přenesená",J686,0)</f>
        <v>0</v>
      </c>
      <c r="BI686" s="227">
        <f>IF(N686="nulová",J686,0)</f>
        <v>0</v>
      </c>
      <c r="BJ686" s="19" t="s">
        <v>84</v>
      </c>
      <c r="BK686" s="227">
        <f>ROUND(I686*H686,2)</f>
        <v>0</v>
      </c>
      <c r="BL686" s="19" t="s">
        <v>370</v>
      </c>
      <c r="BM686" s="226" t="s">
        <v>1038</v>
      </c>
    </row>
    <row r="687" s="2" customFormat="1">
      <c r="A687" s="40"/>
      <c r="B687" s="41"/>
      <c r="C687" s="42"/>
      <c r="D687" s="228" t="s">
        <v>255</v>
      </c>
      <c r="E687" s="42"/>
      <c r="F687" s="229" t="s">
        <v>1039</v>
      </c>
      <c r="G687" s="42"/>
      <c r="H687" s="42"/>
      <c r="I687" s="230"/>
      <c r="J687" s="42"/>
      <c r="K687" s="42"/>
      <c r="L687" s="46"/>
      <c r="M687" s="231"/>
      <c r="N687" s="232"/>
      <c r="O687" s="86"/>
      <c r="P687" s="86"/>
      <c r="Q687" s="86"/>
      <c r="R687" s="86"/>
      <c r="S687" s="86"/>
      <c r="T687" s="86"/>
      <c r="U687" s="87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T687" s="19" t="s">
        <v>255</v>
      </c>
      <c r="AU687" s="19" t="s">
        <v>84</v>
      </c>
    </row>
    <row r="688" s="2" customFormat="1">
      <c r="A688" s="40"/>
      <c r="B688" s="41"/>
      <c r="C688" s="42"/>
      <c r="D688" s="233" t="s">
        <v>257</v>
      </c>
      <c r="E688" s="42"/>
      <c r="F688" s="234" t="s">
        <v>1040</v>
      </c>
      <c r="G688" s="42"/>
      <c r="H688" s="42"/>
      <c r="I688" s="230"/>
      <c r="J688" s="42"/>
      <c r="K688" s="42"/>
      <c r="L688" s="46"/>
      <c r="M688" s="231"/>
      <c r="N688" s="232"/>
      <c r="O688" s="86"/>
      <c r="P688" s="86"/>
      <c r="Q688" s="86"/>
      <c r="R688" s="86"/>
      <c r="S688" s="86"/>
      <c r="T688" s="86"/>
      <c r="U688" s="87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257</v>
      </c>
      <c r="AU688" s="19" t="s">
        <v>84</v>
      </c>
    </row>
    <row r="689" s="13" customFormat="1">
      <c r="A689" s="13"/>
      <c r="B689" s="235"/>
      <c r="C689" s="236"/>
      <c r="D689" s="228" t="s">
        <v>259</v>
      </c>
      <c r="E689" s="237" t="s">
        <v>19</v>
      </c>
      <c r="F689" s="238" t="s">
        <v>1028</v>
      </c>
      <c r="G689" s="236"/>
      <c r="H689" s="239">
        <v>15.892</v>
      </c>
      <c r="I689" s="240"/>
      <c r="J689" s="236"/>
      <c r="K689" s="236"/>
      <c r="L689" s="241"/>
      <c r="M689" s="242"/>
      <c r="N689" s="243"/>
      <c r="O689" s="243"/>
      <c r="P689" s="243"/>
      <c r="Q689" s="243"/>
      <c r="R689" s="243"/>
      <c r="S689" s="243"/>
      <c r="T689" s="243"/>
      <c r="U689" s="244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5" t="s">
        <v>259</v>
      </c>
      <c r="AU689" s="245" t="s">
        <v>84</v>
      </c>
      <c r="AV689" s="13" t="s">
        <v>84</v>
      </c>
      <c r="AW689" s="13" t="s">
        <v>35</v>
      </c>
      <c r="AX689" s="13" t="s">
        <v>77</v>
      </c>
      <c r="AY689" s="245" t="s">
        <v>246</v>
      </c>
    </row>
    <row r="690" s="2" customFormat="1" ht="24.15" customHeight="1">
      <c r="A690" s="40"/>
      <c r="B690" s="41"/>
      <c r="C690" s="215" t="s">
        <v>1041</v>
      </c>
      <c r="D690" s="215" t="s">
        <v>250</v>
      </c>
      <c r="E690" s="216" t="s">
        <v>1042</v>
      </c>
      <c r="F690" s="217" t="s">
        <v>1043</v>
      </c>
      <c r="G690" s="218" t="s">
        <v>108</v>
      </c>
      <c r="H690" s="219">
        <v>15.892</v>
      </c>
      <c r="I690" s="220"/>
      <c r="J690" s="221">
        <f>ROUND(I690*H690,2)</f>
        <v>0</v>
      </c>
      <c r="K690" s="217" t="s">
        <v>253</v>
      </c>
      <c r="L690" s="46"/>
      <c r="M690" s="222" t="s">
        <v>19</v>
      </c>
      <c r="N690" s="223" t="s">
        <v>45</v>
      </c>
      <c r="O690" s="86"/>
      <c r="P690" s="224">
        <f>O690*H690</f>
        <v>0</v>
      </c>
      <c r="Q690" s="224">
        <v>0.00012999999999999999</v>
      </c>
      <c r="R690" s="224">
        <f>Q690*H690</f>
        <v>0.0020659599999999999</v>
      </c>
      <c r="S690" s="224">
        <v>0</v>
      </c>
      <c r="T690" s="224">
        <f>S690*H690</f>
        <v>0</v>
      </c>
      <c r="U690" s="225" t="s">
        <v>19</v>
      </c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26" t="s">
        <v>370</v>
      </c>
      <c r="AT690" s="226" t="s">
        <v>250</v>
      </c>
      <c r="AU690" s="226" t="s">
        <v>84</v>
      </c>
      <c r="AY690" s="19" t="s">
        <v>246</v>
      </c>
      <c r="BE690" s="227">
        <f>IF(N690="základní",J690,0)</f>
        <v>0</v>
      </c>
      <c r="BF690" s="227">
        <f>IF(N690="snížená",J690,0)</f>
        <v>0</v>
      </c>
      <c r="BG690" s="227">
        <f>IF(N690="zákl. přenesená",J690,0)</f>
        <v>0</v>
      </c>
      <c r="BH690" s="227">
        <f>IF(N690="sníž. přenesená",J690,0)</f>
        <v>0</v>
      </c>
      <c r="BI690" s="227">
        <f>IF(N690="nulová",J690,0)</f>
        <v>0</v>
      </c>
      <c r="BJ690" s="19" t="s">
        <v>84</v>
      </c>
      <c r="BK690" s="227">
        <f>ROUND(I690*H690,2)</f>
        <v>0</v>
      </c>
      <c r="BL690" s="19" t="s">
        <v>370</v>
      </c>
      <c r="BM690" s="226" t="s">
        <v>1044</v>
      </c>
    </row>
    <row r="691" s="2" customFormat="1">
      <c r="A691" s="40"/>
      <c r="B691" s="41"/>
      <c r="C691" s="42"/>
      <c r="D691" s="228" t="s">
        <v>255</v>
      </c>
      <c r="E691" s="42"/>
      <c r="F691" s="229" t="s">
        <v>1045</v>
      </c>
      <c r="G691" s="42"/>
      <c r="H691" s="42"/>
      <c r="I691" s="230"/>
      <c r="J691" s="42"/>
      <c r="K691" s="42"/>
      <c r="L691" s="46"/>
      <c r="M691" s="231"/>
      <c r="N691" s="232"/>
      <c r="O691" s="86"/>
      <c r="P691" s="86"/>
      <c r="Q691" s="86"/>
      <c r="R691" s="86"/>
      <c r="S691" s="86"/>
      <c r="T691" s="86"/>
      <c r="U691" s="87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T691" s="19" t="s">
        <v>255</v>
      </c>
      <c r="AU691" s="19" t="s">
        <v>84</v>
      </c>
    </row>
    <row r="692" s="2" customFormat="1">
      <c r="A692" s="40"/>
      <c r="B692" s="41"/>
      <c r="C692" s="42"/>
      <c r="D692" s="233" t="s">
        <v>257</v>
      </c>
      <c r="E692" s="42"/>
      <c r="F692" s="234" t="s">
        <v>1046</v>
      </c>
      <c r="G692" s="42"/>
      <c r="H692" s="42"/>
      <c r="I692" s="230"/>
      <c r="J692" s="42"/>
      <c r="K692" s="42"/>
      <c r="L692" s="46"/>
      <c r="M692" s="231"/>
      <c r="N692" s="232"/>
      <c r="O692" s="86"/>
      <c r="P692" s="86"/>
      <c r="Q692" s="86"/>
      <c r="R692" s="86"/>
      <c r="S692" s="86"/>
      <c r="T692" s="86"/>
      <c r="U692" s="87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T692" s="19" t="s">
        <v>257</v>
      </c>
      <c r="AU692" s="19" t="s">
        <v>84</v>
      </c>
    </row>
    <row r="693" s="13" customFormat="1">
      <c r="A693" s="13"/>
      <c r="B693" s="235"/>
      <c r="C693" s="236"/>
      <c r="D693" s="228" t="s">
        <v>259</v>
      </c>
      <c r="E693" s="237" t="s">
        <v>19</v>
      </c>
      <c r="F693" s="238" t="s">
        <v>1028</v>
      </c>
      <c r="G693" s="236"/>
      <c r="H693" s="239">
        <v>15.892</v>
      </c>
      <c r="I693" s="240"/>
      <c r="J693" s="236"/>
      <c r="K693" s="236"/>
      <c r="L693" s="241"/>
      <c r="M693" s="242"/>
      <c r="N693" s="243"/>
      <c r="O693" s="243"/>
      <c r="P693" s="243"/>
      <c r="Q693" s="243"/>
      <c r="R693" s="243"/>
      <c r="S693" s="243"/>
      <c r="T693" s="243"/>
      <c r="U693" s="244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5" t="s">
        <v>259</v>
      </c>
      <c r="AU693" s="245" t="s">
        <v>84</v>
      </c>
      <c r="AV693" s="13" t="s">
        <v>84</v>
      </c>
      <c r="AW693" s="13" t="s">
        <v>35</v>
      </c>
      <c r="AX693" s="13" t="s">
        <v>77</v>
      </c>
      <c r="AY693" s="245" t="s">
        <v>246</v>
      </c>
    </row>
    <row r="694" s="2" customFormat="1" ht="24.15" customHeight="1">
      <c r="A694" s="40"/>
      <c r="B694" s="41"/>
      <c r="C694" s="215" t="s">
        <v>1047</v>
      </c>
      <c r="D694" s="215" t="s">
        <v>250</v>
      </c>
      <c r="E694" s="216" t="s">
        <v>1048</v>
      </c>
      <c r="F694" s="217" t="s">
        <v>1049</v>
      </c>
      <c r="G694" s="218" t="s">
        <v>380</v>
      </c>
      <c r="H694" s="219">
        <v>46.399999999999999</v>
      </c>
      <c r="I694" s="220"/>
      <c r="J694" s="221">
        <f>ROUND(I694*H694,2)</f>
        <v>0</v>
      </c>
      <c r="K694" s="217" t="s">
        <v>253</v>
      </c>
      <c r="L694" s="46"/>
      <c r="M694" s="222" t="s">
        <v>19</v>
      </c>
      <c r="N694" s="223" t="s">
        <v>45</v>
      </c>
      <c r="O694" s="86"/>
      <c r="P694" s="224">
        <f>O694*H694</f>
        <v>0</v>
      </c>
      <c r="Q694" s="224">
        <v>3.0000000000000001E-05</v>
      </c>
      <c r="R694" s="224">
        <f>Q694*H694</f>
        <v>0.001392</v>
      </c>
      <c r="S694" s="224">
        <v>0</v>
      </c>
      <c r="T694" s="224">
        <f>S694*H694</f>
        <v>0</v>
      </c>
      <c r="U694" s="225" t="s">
        <v>19</v>
      </c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R694" s="226" t="s">
        <v>370</v>
      </c>
      <c r="AT694" s="226" t="s">
        <v>250</v>
      </c>
      <c r="AU694" s="226" t="s">
        <v>84</v>
      </c>
      <c r="AY694" s="19" t="s">
        <v>246</v>
      </c>
      <c r="BE694" s="227">
        <f>IF(N694="základní",J694,0)</f>
        <v>0</v>
      </c>
      <c r="BF694" s="227">
        <f>IF(N694="snížená",J694,0)</f>
        <v>0</v>
      </c>
      <c r="BG694" s="227">
        <f>IF(N694="zákl. přenesená",J694,0)</f>
        <v>0</v>
      </c>
      <c r="BH694" s="227">
        <f>IF(N694="sníž. přenesená",J694,0)</f>
        <v>0</v>
      </c>
      <c r="BI694" s="227">
        <f>IF(N694="nulová",J694,0)</f>
        <v>0</v>
      </c>
      <c r="BJ694" s="19" t="s">
        <v>84</v>
      </c>
      <c r="BK694" s="227">
        <f>ROUND(I694*H694,2)</f>
        <v>0</v>
      </c>
      <c r="BL694" s="19" t="s">
        <v>370</v>
      </c>
      <c r="BM694" s="226" t="s">
        <v>1050</v>
      </c>
    </row>
    <row r="695" s="2" customFormat="1">
      <c r="A695" s="40"/>
      <c r="B695" s="41"/>
      <c r="C695" s="42"/>
      <c r="D695" s="228" t="s">
        <v>255</v>
      </c>
      <c r="E695" s="42"/>
      <c r="F695" s="229" t="s">
        <v>1051</v>
      </c>
      <c r="G695" s="42"/>
      <c r="H695" s="42"/>
      <c r="I695" s="230"/>
      <c r="J695" s="42"/>
      <c r="K695" s="42"/>
      <c r="L695" s="46"/>
      <c r="M695" s="231"/>
      <c r="N695" s="232"/>
      <c r="O695" s="86"/>
      <c r="P695" s="86"/>
      <c r="Q695" s="86"/>
      <c r="R695" s="86"/>
      <c r="S695" s="86"/>
      <c r="T695" s="86"/>
      <c r="U695" s="87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T695" s="19" t="s">
        <v>255</v>
      </c>
      <c r="AU695" s="19" t="s">
        <v>84</v>
      </c>
    </row>
    <row r="696" s="2" customFormat="1">
      <c r="A696" s="40"/>
      <c r="B696" s="41"/>
      <c r="C696" s="42"/>
      <c r="D696" s="233" t="s">
        <v>257</v>
      </c>
      <c r="E696" s="42"/>
      <c r="F696" s="234" t="s">
        <v>1052</v>
      </c>
      <c r="G696" s="42"/>
      <c r="H696" s="42"/>
      <c r="I696" s="230"/>
      <c r="J696" s="42"/>
      <c r="K696" s="42"/>
      <c r="L696" s="46"/>
      <c r="M696" s="231"/>
      <c r="N696" s="232"/>
      <c r="O696" s="86"/>
      <c r="P696" s="86"/>
      <c r="Q696" s="86"/>
      <c r="R696" s="86"/>
      <c r="S696" s="86"/>
      <c r="T696" s="86"/>
      <c r="U696" s="87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257</v>
      </c>
      <c r="AU696" s="19" t="s">
        <v>84</v>
      </c>
    </row>
    <row r="697" s="13" customFormat="1">
      <c r="A697" s="13"/>
      <c r="B697" s="235"/>
      <c r="C697" s="236"/>
      <c r="D697" s="228" t="s">
        <v>259</v>
      </c>
      <c r="E697" s="237" t="s">
        <v>19</v>
      </c>
      <c r="F697" s="238" t="s">
        <v>1053</v>
      </c>
      <c r="G697" s="236"/>
      <c r="H697" s="239">
        <v>23.359999999999999</v>
      </c>
      <c r="I697" s="240"/>
      <c r="J697" s="236"/>
      <c r="K697" s="236"/>
      <c r="L697" s="241"/>
      <c r="M697" s="242"/>
      <c r="N697" s="243"/>
      <c r="O697" s="243"/>
      <c r="P697" s="243"/>
      <c r="Q697" s="243"/>
      <c r="R697" s="243"/>
      <c r="S697" s="243"/>
      <c r="T697" s="243"/>
      <c r="U697" s="244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5" t="s">
        <v>259</v>
      </c>
      <c r="AU697" s="245" t="s">
        <v>84</v>
      </c>
      <c r="AV697" s="13" t="s">
        <v>84</v>
      </c>
      <c r="AW697" s="13" t="s">
        <v>35</v>
      </c>
      <c r="AX697" s="13" t="s">
        <v>73</v>
      </c>
      <c r="AY697" s="245" t="s">
        <v>246</v>
      </c>
    </row>
    <row r="698" s="13" customFormat="1">
      <c r="A698" s="13"/>
      <c r="B698" s="235"/>
      <c r="C698" s="236"/>
      <c r="D698" s="228" t="s">
        <v>259</v>
      </c>
      <c r="E698" s="237" t="s">
        <v>19</v>
      </c>
      <c r="F698" s="238" t="s">
        <v>1054</v>
      </c>
      <c r="G698" s="236"/>
      <c r="H698" s="239">
        <v>23.039999999999999</v>
      </c>
      <c r="I698" s="240"/>
      <c r="J698" s="236"/>
      <c r="K698" s="236"/>
      <c r="L698" s="241"/>
      <c r="M698" s="242"/>
      <c r="N698" s="243"/>
      <c r="O698" s="243"/>
      <c r="P698" s="243"/>
      <c r="Q698" s="243"/>
      <c r="R698" s="243"/>
      <c r="S698" s="243"/>
      <c r="T698" s="243"/>
      <c r="U698" s="244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5" t="s">
        <v>259</v>
      </c>
      <c r="AU698" s="245" t="s">
        <v>84</v>
      </c>
      <c r="AV698" s="13" t="s">
        <v>84</v>
      </c>
      <c r="AW698" s="13" t="s">
        <v>35</v>
      </c>
      <c r="AX698" s="13" t="s">
        <v>73</v>
      </c>
      <c r="AY698" s="245" t="s">
        <v>246</v>
      </c>
    </row>
    <row r="699" s="14" customFormat="1">
      <c r="A699" s="14"/>
      <c r="B699" s="246"/>
      <c r="C699" s="247"/>
      <c r="D699" s="228" t="s">
        <v>259</v>
      </c>
      <c r="E699" s="248" t="s">
        <v>19</v>
      </c>
      <c r="F699" s="249" t="s">
        <v>262</v>
      </c>
      <c r="G699" s="247"/>
      <c r="H699" s="250">
        <v>46.399999999999999</v>
      </c>
      <c r="I699" s="251"/>
      <c r="J699" s="247"/>
      <c r="K699" s="247"/>
      <c r="L699" s="252"/>
      <c r="M699" s="253"/>
      <c r="N699" s="254"/>
      <c r="O699" s="254"/>
      <c r="P699" s="254"/>
      <c r="Q699" s="254"/>
      <c r="R699" s="254"/>
      <c r="S699" s="254"/>
      <c r="T699" s="254"/>
      <c r="U699" s="255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6" t="s">
        <v>259</v>
      </c>
      <c r="AU699" s="256" t="s">
        <v>84</v>
      </c>
      <c r="AV699" s="14" t="s">
        <v>91</v>
      </c>
      <c r="AW699" s="14" t="s">
        <v>35</v>
      </c>
      <c r="AX699" s="14" t="s">
        <v>77</v>
      </c>
      <c r="AY699" s="256" t="s">
        <v>246</v>
      </c>
    </row>
    <row r="700" s="2" customFormat="1" ht="24.15" customHeight="1">
      <c r="A700" s="40"/>
      <c r="B700" s="41"/>
      <c r="C700" s="215" t="s">
        <v>1055</v>
      </c>
      <c r="D700" s="215" t="s">
        <v>250</v>
      </c>
      <c r="E700" s="216" t="s">
        <v>1056</v>
      </c>
      <c r="F700" s="217" t="s">
        <v>1057</v>
      </c>
      <c r="G700" s="218" t="s">
        <v>108</v>
      </c>
      <c r="H700" s="219">
        <v>4.7400000000000002</v>
      </c>
      <c r="I700" s="220"/>
      <c r="J700" s="221">
        <f>ROUND(I700*H700,2)</f>
        <v>0</v>
      </c>
      <c r="K700" s="217" t="s">
        <v>253</v>
      </c>
      <c r="L700" s="46"/>
      <c r="M700" s="222" t="s">
        <v>19</v>
      </c>
      <c r="N700" s="223" t="s">
        <v>45</v>
      </c>
      <c r="O700" s="86"/>
      <c r="P700" s="224">
        <f>O700*H700</f>
        <v>0</v>
      </c>
      <c r="Q700" s="224">
        <v>0.00012</v>
      </c>
      <c r="R700" s="224">
        <f>Q700*H700</f>
        <v>0.00056880000000000006</v>
      </c>
      <c r="S700" s="224">
        <v>0</v>
      </c>
      <c r="T700" s="224">
        <f>S700*H700</f>
        <v>0</v>
      </c>
      <c r="U700" s="225" t="s">
        <v>19</v>
      </c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26" t="s">
        <v>370</v>
      </c>
      <c r="AT700" s="226" t="s">
        <v>250</v>
      </c>
      <c r="AU700" s="226" t="s">
        <v>84</v>
      </c>
      <c r="AY700" s="19" t="s">
        <v>246</v>
      </c>
      <c r="BE700" s="227">
        <f>IF(N700="základní",J700,0)</f>
        <v>0</v>
      </c>
      <c r="BF700" s="227">
        <f>IF(N700="snížená",J700,0)</f>
        <v>0</v>
      </c>
      <c r="BG700" s="227">
        <f>IF(N700="zákl. přenesená",J700,0)</f>
        <v>0</v>
      </c>
      <c r="BH700" s="227">
        <f>IF(N700="sníž. přenesená",J700,0)</f>
        <v>0</v>
      </c>
      <c r="BI700" s="227">
        <f>IF(N700="nulová",J700,0)</f>
        <v>0</v>
      </c>
      <c r="BJ700" s="19" t="s">
        <v>84</v>
      </c>
      <c r="BK700" s="227">
        <f>ROUND(I700*H700,2)</f>
        <v>0</v>
      </c>
      <c r="BL700" s="19" t="s">
        <v>370</v>
      </c>
      <c r="BM700" s="226" t="s">
        <v>1058</v>
      </c>
    </row>
    <row r="701" s="2" customFormat="1">
      <c r="A701" s="40"/>
      <c r="B701" s="41"/>
      <c r="C701" s="42"/>
      <c r="D701" s="228" t="s">
        <v>255</v>
      </c>
      <c r="E701" s="42"/>
      <c r="F701" s="229" t="s">
        <v>1059</v>
      </c>
      <c r="G701" s="42"/>
      <c r="H701" s="42"/>
      <c r="I701" s="230"/>
      <c r="J701" s="42"/>
      <c r="K701" s="42"/>
      <c r="L701" s="46"/>
      <c r="M701" s="231"/>
      <c r="N701" s="232"/>
      <c r="O701" s="86"/>
      <c r="P701" s="86"/>
      <c r="Q701" s="86"/>
      <c r="R701" s="86"/>
      <c r="S701" s="86"/>
      <c r="T701" s="86"/>
      <c r="U701" s="87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255</v>
      </c>
      <c r="AU701" s="19" t="s">
        <v>84</v>
      </c>
    </row>
    <row r="702" s="2" customFormat="1">
      <c r="A702" s="40"/>
      <c r="B702" s="41"/>
      <c r="C702" s="42"/>
      <c r="D702" s="233" t="s">
        <v>257</v>
      </c>
      <c r="E702" s="42"/>
      <c r="F702" s="234" t="s">
        <v>1060</v>
      </c>
      <c r="G702" s="42"/>
      <c r="H702" s="42"/>
      <c r="I702" s="230"/>
      <c r="J702" s="42"/>
      <c r="K702" s="42"/>
      <c r="L702" s="46"/>
      <c r="M702" s="231"/>
      <c r="N702" s="232"/>
      <c r="O702" s="86"/>
      <c r="P702" s="86"/>
      <c r="Q702" s="86"/>
      <c r="R702" s="86"/>
      <c r="S702" s="86"/>
      <c r="T702" s="86"/>
      <c r="U702" s="87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257</v>
      </c>
      <c r="AU702" s="19" t="s">
        <v>84</v>
      </c>
    </row>
    <row r="703" s="15" customFormat="1">
      <c r="A703" s="15"/>
      <c r="B703" s="257"/>
      <c r="C703" s="258"/>
      <c r="D703" s="228" t="s">
        <v>259</v>
      </c>
      <c r="E703" s="259" t="s">
        <v>19</v>
      </c>
      <c r="F703" s="260" t="s">
        <v>1061</v>
      </c>
      <c r="G703" s="258"/>
      <c r="H703" s="259" t="s">
        <v>19</v>
      </c>
      <c r="I703" s="261"/>
      <c r="J703" s="258"/>
      <c r="K703" s="258"/>
      <c r="L703" s="262"/>
      <c r="M703" s="263"/>
      <c r="N703" s="264"/>
      <c r="O703" s="264"/>
      <c r="P703" s="264"/>
      <c r="Q703" s="264"/>
      <c r="R703" s="264"/>
      <c r="S703" s="264"/>
      <c r="T703" s="264"/>
      <c r="U703" s="26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66" t="s">
        <v>259</v>
      </c>
      <c r="AU703" s="266" t="s">
        <v>84</v>
      </c>
      <c r="AV703" s="15" t="s">
        <v>77</v>
      </c>
      <c r="AW703" s="15" t="s">
        <v>35</v>
      </c>
      <c r="AX703" s="15" t="s">
        <v>73</v>
      </c>
      <c r="AY703" s="266" t="s">
        <v>246</v>
      </c>
    </row>
    <row r="704" s="13" customFormat="1">
      <c r="A704" s="13"/>
      <c r="B704" s="235"/>
      <c r="C704" s="236"/>
      <c r="D704" s="228" t="s">
        <v>259</v>
      </c>
      <c r="E704" s="237" t="s">
        <v>19</v>
      </c>
      <c r="F704" s="238" t="s">
        <v>1062</v>
      </c>
      <c r="G704" s="236"/>
      <c r="H704" s="239">
        <v>1.44</v>
      </c>
      <c r="I704" s="240"/>
      <c r="J704" s="236"/>
      <c r="K704" s="236"/>
      <c r="L704" s="241"/>
      <c r="M704" s="242"/>
      <c r="N704" s="243"/>
      <c r="O704" s="243"/>
      <c r="P704" s="243"/>
      <c r="Q704" s="243"/>
      <c r="R704" s="243"/>
      <c r="S704" s="243"/>
      <c r="T704" s="243"/>
      <c r="U704" s="244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5" t="s">
        <v>259</v>
      </c>
      <c r="AU704" s="245" t="s">
        <v>84</v>
      </c>
      <c r="AV704" s="13" t="s">
        <v>84</v>
      </c>
      <c r="AW704" s="13" t="s">
        <v>35</v>
      </c>
      <c r="AX704" s="13" t="s">
        <v>73</v>
      </c>
      <c r="AY704" s="245" t="s">
        <v>246</v>
      </c>
    </row>
    <row r="705" s="13" customFormat="1">
      <c r="A705" s="13"/>
      <c r="B705" s="235"/>
      <c r="C705" s="236"/>
      <c r="D705" s="228" t="s">
        <v>259</v>
      </c>
      <c r="E705" s="237" t="s">
        <v>19</v>
      </c>
      <c r="F705" s="238" t="s">
        <v>1063</v>
      </c>
      <c r="G705" s="236"/>
      <c r="H705" s="239">
        <v>0.46000000000000002</v>
      </c>
      <c r="I705" s="240"/>
      <c r="J705" s="236"/>
      <c r="K705" s="236"/>
      <c r="L705" s="241"/>
      <c r="M705" s="242"/>
      <c r="N705" s="243"/>
      <c r="O705" s="243"/>
      <c r="P705" s="243"/>
      <c r="Q705" s="243"/>
      <c r="R705" s="243"/>
      <c r="S705" s="243"/>
      <c r="T705" s="243"/>
      <c r="U705" s="244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5" t="s">
        <v>259</v>
      </c>
      <c r="AU705" s="245" t="s">
        <v>84</v>
      </c>
      <c r="AV705" s="13" t="s">
        <v>84</v>
      </c>
      <c r="AW705" s="13" t="s">
        <v>35</v>
      </c>
      <c r="AX705" s="13" t="s">
        <v>73</v>
      </c>
      <c r="AY705" s="245" t="s">
        <v>246</v>
      </c>
    </row>
    <row r="706" s="15" customFormat="1">
      <c r="A706" s="15"/>
      <c r="B706" s="257"/>
      <c r="C706" s="258"/>
      <c r="D706" s="228" t="s">
        <v>259</v>
      </c>
      <c r="E706" s="259" t="s">
        <v>19</v>
      </c>
      <c r="F706" s="260" t="s">
        <v>1064</v>
      </c>
      <c r="G706" s="258"/>
      <c r="H706" s="259" t="s">
        <v>19</v>
      </c>
      <c r="I706" s="261"/>
      <c r="J706" s="258"/>
      <c r="K706" s="258"/>
      <c r="L706" s="262"/>
      <c r="M706" s="263"/>
      <c r="N706" s="264"/>
      <c r="O706" s="264"/>
      <c r="P706" s="264"/>
      <c r="Q706" s="264"/>
      <c r="R706" s="264"/>
      <c r="S706" s="264"/>
      <c r="T706" s="264"/>
      <c r="U706" s="26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66" t="s">
        <v>259</v>
      </c>
      <c r="AU706" s="266" t="s">
        <v>84</v>
      </c>
      <c r="AV706" s="15" t="s">
        <v>77</v>
      </c>
      <c r="AW706" s="15" t="s">
        <v>35</v>
      </c>
      <c r="AX706" s="15" t="s">
        <v>73</v>
      </c>
      <c r="AY706" s="266" t="s">
        <v>246</v>
      </c>
    </row>
    <row r="707" s="13" customFormat="1">
      <c r="A707" s="13"/>
      <c r="B707" s="235"/>
      <c r="C707" s="236"/>
      <c r="D707" s="228" t="s">
        <v>259</v>
      </c>
      <c r="E707" s="237" t="s">
        <v>19</v>
      </c>
      <c r="F707" s="238" t="s">
        <v>1065</v>
      </c>
      <c r="G707" s="236"/>
      <c r="H707" s="239">
        <v>0.97999999999999998</v>
      </c>
      <c r="I707" s="240"/>
      <c r="J707" s="236"/>
      <c r="K707" s="236"/>
      <c r="L707" s="241"/>
      <c r="M707" s="242"/>
      <c r="N707" s="243"/>
      <c r="O707" s="243"/>
      <c r="P707" s="243"/>
      <c r="Q707" s="243"/>
      <c r="R707" s="243"/>
      <c r="S707" s="243"/>
      <c r="T707" s="243"/>
      <c r="U707" s="244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5" t="s">
        <v>259</v>
      </c>
      <c r="AU707" s="245" t="s">
        <v>84</v>
      </c>
      <c r="AV707" s="13" t="s">
        <v>84</v>
      </c>
      <c r="AW707" s="13" t="s">
        <v>35</v>
      </c>
      <c r="AX707" s="13" t="s">
        <v>73</v>
      </c>
      <c r="AY707" s="245" t="s">
        <v>246</v>
      </c>
    </row>
    <row r="708" s="13" customFormat="1">
      <c r="A708" s="13"/>
      <c r="B708" s="235"/>
      <c r="C708" s="236"/>
      <c r="D708" s="228" t="s">
        <v>259</v>
      </c>
      <c r="E708" s="237" t="s">
        <v>19</v>
      </c>
      <c r="F708" s="238" t="s">
        <v>1066</v>
      </c>
      <c r="G708" s="236"/>
      <c r="H708" s="239">
        <v>0.93999999999999995</v>
      </c>
      <c r="I708" s="240"/>
      <c r="J708" s="236"/>
      <c r="K708" s="236"/>
      <c r="L708" s="241"/>
      <c r="M708" s="242"/>
      <c r="N708" s="243"/>
      <c r="O708" s="243"/>
      <c r="P708" s="243"/>
      <c r="Q708" s="243"/>
      <c r="R708" s="243"/>
      <c r="S708" s="243"/>
      <c r="T708" s="243"/>
      <c r="U708" s="244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5" t="s">
        <v>259</v>
      </c>
      <c r="AU708" s="245" t="s">
        <v>84</v>
      </c>
      <c r="AV708" s="13" t="s">
        <v>84</v>
      </c>
      <c r="AW708" s="13" t="s">
        <v>35</v>
      </c>
      <c r="AX708" s="13" t="s">
        <v>73</v>
      </c>
      <c r="AY708" s="245" t="s">
        <v>246</v>
      </c>
    </row>
    <row r="709" s="13" customFormat="1">
      <c r="A709" s="13"/>
      <c r="B709" s="235"/>
      <c r="C709" s="236"/>
      <c r="D709" s="228" t="s">
        <v>259</v>
      </c>
      <c r="E709" s="237" t="s">
        <v>19</v>
      </c>
      <c r="F709" s="238" t="s">
        <v>1067</v>
      </c>
      <c r="G709" s="236"/>
      <c r="H709" s="239">
        <v>0.92000000000000004</v>
      </c>
      <c r="I709" s="240"/>
      <c r="J709" s="236"/>
      <c r="K709" s="236"/>
      <c r="L709" s="241"/>
      <c r="M709" s="242"/>
      <c r="N709" s="243"/>
      <c r="O709" s="243"/>
      <c r="P709" s="243"/>
      <c r="Q709" s="243"/>
      <c r="R709" s="243"/>
      <c r="S709" s="243"/>
      <c r="T709" s="243"/>
      <c r="U709" s="244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5" t="s">
        <v>259</v>
      </c>
      <c r="AU709" s="245" t="s">
        <v>84</v>
      </c>
      <c r="AV709" s="13" t="s">
        <v>84</v>
      </c>
      <c r="AW709" s="13" t="s">
        <v>35</v>
      </c>
      <c r="AX709" s="13" t="s">
        <v>73</v>
      </c>
      <c r="AY709" s="245" t="s">
        <v>246</v>
      </c>
    </row>
    <row r="710" s="14" customFormat="1">
      <c r="A710" s="14"/>
      <c r="B710" s="246"/>
      <c r="C710" s="247"/>
      <c r="D710" s="228" t="s">
        <v>259</v>
      </c>
      <c r="E710" s="248" t="s">
        <v>19</v>
      </c>
      <c r="F710" s="249" t="s">
        <v>262</v>
      </c>
      <c r="G710" s="247"/>
      <c r="H710" s="250">
        <v>4.7400000000000002</v>
      </c>
      <c r="I710" s="251"/>
      <c r="J710" s="247"/>
      <c r="K710" s="247"/>
      <c r="L710" s="252"/>
      <c r="M710" s="253"/>
      <c r="N710" s="254"/>
      <c r="O710" s="254"/>
      <c r="P710" s="254"/>
      <c r="Q710" s="254"/>
      <c r="R710" s="254"/>
      <c r="S710" s="254"/>
      <c r="T710" s="254"/>
      <c r="U710" s="255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6" t="s">
        <v>259</v>
      </c>
      <c r="AU710" s="256" t="s">
        <v>84</v>
      </c>
      <c r="AV710" s="14" t="s">
        <v>91</v>
      </c>
      <c r="AW710" s="14" t="s">
        <v>35</v>
      </c>
      <c r="AX710" s="14" t="s">
        <v>77</v>
      </c>
      <c r="AY710" s="256" t="s">
        <v>246</v>
      </c>
    </row>
    <row r="711" s="2" customFormat="1" ht="24.15" customHeight="1">
      <c r="A711" s="40"/>
      <c r="B711" s="41"/>
      <c r="C711" s="215" t="s">
        <v>1068</v>
      </c>
      <c r="D711" s="215" t="s">
        <v>250</v>
      </c>
      <c r="E711" s="216" t="s">
        <v>1069</v>
      </c>
      <c r="F711" s="217" t="s">
        <v>1070</v>
      </c>
      <c r="G711" s="218" t="s">
        <v>108</v>
      </c>
      <c r="H711" s="219">
        <v>4.7400000000000002</v>
      </c>
      <c r="I711" s="220"/>
      <c r="J711" s="221">
        <f>ROUND(I711*H711,2)</f>
        <v>0</v>
      </c>
      <c r="K711" s="217" t="s">
        <v>253</v>
      </c>
      <c r="L711" s="46"/>
      <c r="M711" s="222" t="s">
        <v>19</v>
      </c>
      <c r="N711" s="223" t="s">
        <v>45</v>
      </c>
      <c r="O711" s="86"/>
      <c r="P711" s="224">
        <f>O711*H711</f>
        <v>0</v>
      </c>
      <c r="Q711" s="224">
        <v>0.00012</v>
      </c>
      <c r="R711" s="224">
        <f>Q711*H711</f>
        <v>0.00056880000000000006</v>
      </c>
      <c r="S711" s="224">
        <v>0</v>
      </c>
      <c r="T711" s="224">
        <f>S711*H711</f>
        <v>0</v>
      </c>
      <c r="U711" s="225" t="s">
        <v>19</v>
      </c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R711" s="226" t="s">
        <v>370</v>
      </c>
      <c r="AT711" s="226" t="s">
        <v>250</v>
      </c>
      <c r="AU711" s="226" t="s">
        <v>84</v>
      </c>
      <c r="AY711" s="19" t="s">
        <v>246</v>
      </c>
      <c r="BE711" s="227">
        <f>IF(N711="základní",J711,0)</f>
        <v>0</v>
      </c>
      <c r="BF711" s="227">
        <f>IF(N711="snížená",J711,0)</f>
        <v>0</v>
      </c>
      <c r="BG711" s="227">
        <f>IF(N711="zákl. přenesená",J711,0)</f>
        <v>0</v>
      </c>
      <c r="BH711" s="227">
        <f>IF(N711="sníž. přenesená",J711,0)</f>
        <v>0</v>
      </c>
      <c r="BI711" s="227">
        <f>IF(N711="nulová",J711,0)</f>
        <v>0</v>
      </c>
      <c r="BJ711" s="19" t="s">
        <v>84</v>
      </c>
      <c r="BK711" s="227">
        <f>ROUND(I711*H711,2)</f>
        <v>0</v>
      </c>
      <c r="BL711" s="19" t="s">
        <v>370</v>
      </c>
      <c r="BM711" s="226" t="s">
        <v>1071</v>
      </c>
    </row>
    <row r="712" s="2" customFormat="1">
      <c r="A712" s="40"/>
      <c r="B712" s="41"/>
      <c r="C712" s="42"/>
      <c r="D712" s="228" t="s">
        <v>255</v>
      </c>
      <c r="E712" s="42"/>
      <c r="F712" s="229" t="s">
        <v>1072</v>
      </c>
      <c r="G712" s="42"/>
      <c r="H712" s="42"/>
      <c r="I712" s="230"/>
      <c r="J712" s="42"/>
      <c r="K712" s="42"/>
      <c r="L712" s="46"/>
      <c r="M712" s="231"/>
      <c r="N712" s="232"/>
      <c r="O712" s="86"/>
      <c r="P712" s="86"/>
      <c r="Q712" s="86"/>
      <c r="R712" s="86"/>
      <c r="S712" s="86"/>
      <c r="T712" s="86"/>
      <c r="U712" s="87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T712" s="19" t="s">
        <v>255</v>
      </c>
      <c r="AU712" s="19" t="s">
        <v>84</v>
      </c>
    </row>
    <row r="713" s="2" customFormat="1">
      <c r="A713" s="40"/>
      <c r="B713" s="41"/>
      <c r="C713" s="42"/>
      <c r="D713" s="233" t="s">
        <v>257</v>
      </c>
      <c r="E713" s="42"/>
      <c r="F713" s="234" t="s">
        <v>1073</v>
      </c>
      <c r="G713" s="42"/>
      <c r="H713" s="42"/>
      <c r="I713" s="230"/>
      <c r="J713" s="42"/>
      <c r="K713" s="42"/>
      <c r="L713" s="46"/>
      <c r="M713" s="231"/>
      <c r="N713" s="232"/>
      <c r="O713" s="86"/>
      <c r="P713" s="86"/>
      <c r="Q713" s="86"/>
      <c r="R713" s="86"/>
      <c r="S713" s="86"/>
      <c r="T713" s="86"/>
      <c r="U713" s="87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T713" s="19" t="s">
        <v>257</v>
      </c>
      <c r="AU713" s="19" t="s">
        <v>84</v>
      </c>
    </row>
    <row r="714" s="13" customFormat="1">
      <c r="A714" s="13"/>
      <c r="B714" s="235"/>
      <c r="C714" s="236"/>
      <c r="D714" s="228" t="s">
        <v>259</v>
      </c>
      <c r="E714" s="237" t="s">
        <v>19</v>
      </c>
      <c r="F714" s="238" t="s">
        <v>1074</v>
      </c>
      <c r="G714" s="236"/>
      <c r="H714" s="239">
        <v>4.7400000000000002</v>
      </c>
      <c r="I714" s="240"/>
      <c r="J714" s="236"/>
      <c r="K714" s="236"/>
      <c r="L714" s="241"/>
      <c r="M714" s="242"/>
      <c r="N714" s="243"/>
      <c r="O714" s="243"/>
      <c r="P714" s="243"/>
      <c r="Q714" s="243"/>
      <c r="R714" s="243"/>
      <c r="S714" s="243"/>
      <c r="T714" s="243"/>
      <c r="U714" s="244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5" t="s">
        <v>259</v>
      </c>
      <c r="AU714" s="245" t="s">
        <v>84</v>
      </c>
      <c r="AV714" s="13" t="s">
        <v>84</v>
      </c>
      <c r="AW714" s="13" t="s">
        <v>35</v>
      </c>
      <c r="AX714" s="13" t="s">
        <v>77</v>
      </c>
      <c r="AY714" s="245" t="s">
        <v>246</v>
      </c>
    </row>
    <row r="715" s="12" customFormat="1" ht="22.8" customHeight="1">
      <c r="A715" s="12"/>
      <c r="B715" s="199"/>
      <c r="C715" s="200"/>
      <c r="D715" s="201" t="s">
        <v>72</v>
      </c>
      <c r="E715" s="213" t="s">
        <v>1075</v>
      </c>
      <c r="F715" s="213" t="s">
        <v>1076</v>
      </c>
      <c r="G715" s="200"/>
      <c r="H715" s="200"/>
      <c r="I715" s="203"/>
      <c r="J715" s="214">
        <f>BK715</f>
        <v>0</v>
      </c>
      <c r="K715" s="200"/>
      <c r="L715" s="205"/>
      <c r="M715" s="206"/>
      <c r="N715" s="207"/>
      <c r="O715" s="207"/>
      <c r="P715" s="208">
        <f>SUM(P716:P769)</f>
        <v>0</v>
      </c>
      <c r="Q715" s="207"/>
      <c r="R715" s="208">
        <f>SUM(R716:R769)</f>
        <v>0.45371340087999995</v>
      </c>
      <c r="S715" s="207"/>
      <c r="T715" s="208">
        <f>SUM(T716:T769)</f>
        <v>0.14344061999999999</v>
      </c>
      <c r="U715" s="209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R715" s="210" t="s">
        <v>84</v>
      </c>
      <c r="AT715" s="211" t="s">
        <v>72</v>
      </c>
      <c r="AU715" s="211" t="s">
        <v>77</v>
      </c>
      <c r="AY715" s="210" t="s">
        <v>246</v>
      </c>
      <c r="BK715" s="212">
        <f>SUM(BK716:BK769)</f>
        <v>0</v>
      </c>
    </row>
    <row r="716" s="2" customFormat="1" ht="24.15" customHeight="1">
      <c r="A716" s="40"/>
      <c r="B716" s="41"/>
      <c r="C716" s="215" t="s">
        <v>1077</v>
      </c>
      <c r="D716" s="215" t="s">
        <v>250</v>
      </c>
      <c r="E716" s="216" t="s">
        <v>1078</v>
      </c>
      <c r="F716" s="217" t="s">
        <v>1079</v>
      </c>
      <c r="G716" s="218" t="s">
        <v>108</v>
      </c>
      <c r="H716" s="219">
        <v>307.23599999999999</v>
      </c>
      <c r="I716" s="220"/>
      <c r="J716" s="221">
        <f>ROUND(I716*H716,2)</f>
        <v>0</v>
      </c>
      <c r="K716" s="217" t="s">
        <v>253</v>
      </c>
      <c r="L716" s="46"/>
      <c r="M716" s="222" t="s">
        <v>19</v>
      </c>
      <c r="N716" s="223" t="s">
        <v>45</v>
      </c>
      <c r="O716" s="86"/>
      <c r="P716" s="224">
        <f>O716*H716</f>
        <v>0</v>
      </c>
      <c r="Q716" s="224">
        <v>2.08E-06</v>
      </c>
      <c r="R716" s="224">
        <f>Q716*H716</f>
        <v>0.00063905088000000001</v>
      </c>
      <c r="S716" s="224">
        <v>0.00014999999999999999</v>
      </c>
      <c r="T716" s="224">
        <f>S716*H716</f>
        <v>0.046085399999999992</v>
      </c>
      <c r="U716" s="225" t="s">
        <v>19</v>
      </c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R716" s="226" t="s">
        <v>370</v>
      </c>
      <c r="AT716" s="226" t="s">
        <v>250</v>
      </c>
      <c r="AU716" s="226" t="s">
        <v>84</v>
      </c>
      <c r="AY716" s="19" t="s">
        <v>246</v>
      </c>
      <c r="BE716" s="227">
        <f>IF(N716="základní",J716,0)</f>
        <v>0</v>
      </c>
      <c r="BF716" s="227">
        <f>IF(N716="snížená",J716,0)</f>
        <v>0</v>
      </c>
      <c r="BG716" s="227">
        <f>IF(N716="zákl. přenesená",J716,0)</f>
        <v>0</v>
      </c>
      <c r="BH716" s="227">
        <f>IF(N716="sníž. přenesená",J716,0)</f>
        <v>0</v>
      </c>
      <c r="BI716" s="227">
        <f>IF(N716="nulová",J716,0)</f>
        <v>0</v>
      </c>
      <c r="BJ716" s="19" t="s">
        <v>84</v>
      </c>
      <c r="BK716" s="227">
        <f>ROUND(I716*H716,2)</f>
        <v>0</v>
      </c>
      <c r="BL716" s="19" t="s">
        <v>370</v>
      </c>
      <c r="BM716" s="226" t="s">
        <v>1080</v>
      </c>
    </row>
    <row r="717" s="2" customFormat="1">
      <c r="A717" s="40"/>
      <c r="B717" s="41"/>
      <c r="C717" s="42"/>
      <c r="D717" s="228" t="s">
        <v>255</v>
      </c>
      <c r="E717" s="42"/>
      <c r="F717" s="229" t="s">
        <v>1081</v>
      </c>
      <c r="G717" s="42"/>
      <c r="H717" s="42"/>
      <c r="I717" s="230"/>
      <c r="J717" s="42"/>
      <c r="K717" s="42"/>
      <c r="L717" s="46"/>
      <c r="M717" s="231"/>
      <c r="N717" s="232"/>
      <c r="O717" s="86"/>
      <c r="P717" s="86"/>
      <c r="Q717" s="86"/>
      <c r="R717" s="86"/>
      <c r="S717" s="86"/>
      <c r="T717" s="86"/>
      <c r="U717" s="87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T717" s="19" t="s">
        <v>255</v>
      </c>
      <c r="AU717" s="19" t="s">
        <v>84</v>
      </c>
    </row>
    <row r="718" s="2" customFormat="1">
      <c r="A718" s="40"/>
      <c r="B718" s="41"/>
      <c r="C718" s="42"/>
      <c r="D718" s="233" t="s">
        <v>257</v>
      </c>
      <c r="E718" s="42"/>
      <c r="F718" s="234" t="s">
        <v>1082</v>
      </c>
      <c r="G718" s="42"/>
      <c r="H718" s="42"/>
      <c r="I718" s="230"/>
      <c r="J718" s="42"/>
      <c r="K718" s="42"/>
      <c r="L718" s="46"/>
      <c r="M718" s="231"/>
      <c r="N718" s="232"/>
      <c r="O718" s="86"/>
      <c r="P718" s="86"/>
      <c r="Q718" s="86"/>
      <c r="R718" s="86"/>
      <c r="S718" s="86"/>
      <c r="T718" s="86"/>
      <c r="U718" s="87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T718" s="19" t="s">
        <v>257</v>
      </c>
      <c r="AU718" s="19" t="s">
        <v>84</v>
      </c>
    </row>
    <row r="719" s="13" customFormat="1">
      <c r="A719" s="13"/>
      <c r="B719" s="235"/>
      <c r="C719" s="236"/>
      <c r="D719" s="228" t="s">
        <v>259</v>
      </c>
      <c r="E719" s="237" t="s">
        <v>19</v>
      </c>
      <c r="F719" s="238" t="s">
        <v>117</v>
      </c>
      <c r="G719" s="236"/>
      <c r="H719" s="239">
        <v>18.879999999999999</v>
      </c>
      <c r="I719" s="240"/>
      <c r="J719" s="236"/>
      <c r="K719" s="236"/>
      <c r="L719" s="241"/>
      <c r="M719" s="242"/>
      <c r="N719" s="243"/>
      <c r="O719" s="243"/>
      <c r="P719" s="243"/>
      <c r="Q719" s="243"/>
      <c r="R719" s="243"/>
      <c r="S719" s="243"/>
      <c r="T719" s="243"/>
      <c r="U719" s="244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5" t="s">
        <v>259</v>
      </c>
      <c r="AU719" s="245" t="s">
        <v>84</v>
      </c>
      <c r="AV719" s="13" t="s">
        <v>84</v>
      </c>
      <c r="AW719" s="13" t="s">
        <v>35</v>
      </c>
      <c r="AX719" s="13" t="s">
        <v>73</v>
      </c>
      <c r="AY719" s="245" t="s">
        <v>246</v>
      </c>
    </row>
    <row r="720" s="13" customFormat="1">
      <c r="A720" s="13"/>
      <c r="B720" s="235"/>
      <c r="C720" s="236"/>
      <c r="D720" s="228" t="s">
        <v>259</v>
      </c>
      <c r="E720" s="237" t="s">
        <v>19</v>
      </c>
      <c r="F720" s="238" t="s">
        <v>123</v>
      </c>
      <c r="G720" s="236"/>
      <c r="H720" s="239">
        <v>2.7730000000000001</v>
      </c>
      <c r="I720" s="240"/>
      <c r="J720" s="236"/>
      <c r="K720" s="236"/>
      <c r="L720" s="241"/>
      <c r="M720" s="242"/>
      <c r="N720" s="243"/>
      <c r="O720" s="243"/>
      <c r="P720" s="243"/>
      <c r="Q720" s="243"/>
      <c r="R720" s="243"/>
      <c r="S720" s="243"/>
      <c r="T720" s="243"/>
      <c r="U720" s="244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5" t="s">
        <v>259</v>
      </c>
      <c r="AU720" s="245" t="s">
        <v>84</v>
      </c>
      <c r="AV720" s="13" t="s">
        <v>84</v>
      </c>
      <c r="AW720" s="13" t="s">
        <v>35</v>
      </c>
      <c r="AX720" s="13" t="s">
        <v>73</v>
      </c>
      <c r="AY720" s="245" t="s">
        <v>246</v>
      </c>
    </row>
    <row r="721" s="13" customFormat="1">
      <c r="A721" s="13"/>
      <c r="B721" s="235"/>
      <c r="C721" s="236"/>
      <c r="D721" s="228" t="s">
        <v>259</v>
      </c>
      <c r="E721" s="237" t="s">
        <v>19</v>
      </c>
      <c r="F721" s="238" t="s">
        <v>141</v>
      </c>
      <c r="G721" s="236"/>
      <c r="H721" s="239">
        <v>4.3929999999999998</v>
      </c>
      <c r="I721" s="240"/>
      <c r="J721" s="236"/>
      <c r="K721" s="236"/>
      <c r="L721" s="241"/>
      <c r="M721" s="242"/>
      <c r="N721" s="243"/>
      <c r="O721" s="243"/>
      <c r="P721" s="243"/>
      <c r="Q721" s="243"/>
      <c r="R721" s="243"/>
      <c r="S721" s="243"/>
      <c r="T721" s="243"/>
      <c r="U721" s="244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5" t="s">
        <v>259</v>
      </c>
      <c r="AU721" s="245" t="s">
        <v>84</v>
      </c>
      <c r="AV721" s="13" t="s">
        <v>84</v>
      </c>
      <c r="AW721" s="13" t="s">
        <v>35</v>
      </c>
      <c r="AX721" s="13" t="s">
        <v>73</v>
      </c>
      <c r="AY721" s="245" t="s">
        <v>246</v>
      </c>
    </row>
    <row r="722" s="13" customFormat="1">
      <c r="A722" s="13"/>
      <c r="B722" s="235"/>
      <c r="C722" s="236"/>
      <c r="D722" s="228" t="s">
        <v>259</v>
      </c>
      <c r="E722" s="237" t="s">
        <v>19</v>
      </c>
      <c r="F722" s="238" t="s">
        <v>138</v>
      </c>
      <c r="G722" s="236"/>
      <c r="H722" s="239">
        <v>27.98</v>
      </c>
      <c r="I722" s="240"/>
      <c r="J722" s="236"/>
      <c r="K722" s="236"/>
      <c r="L722" s="241"/>
      <c r="M722" s="242"/>
      <c r="N722" s="243"/>
      <c r="O722" s="243"/>
      <c r="P722" s="243"/>
      <c r="Q722" s="243"/>
      <c r="R722" s="243"/>
      <c r="S722" s="243"/>
      <c r="T722" s="243"/>
      <c r="U722" s="244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5" t="s">
        <v>259</v>
      </c>
      <c r="AU722" s="245" t="s">
        <v>84</v>
      </c>
      <c r="AV722" s="13" t="s">
        <v>84</v>
      </c>
      <c r="AW722" s="13" t="s">
        <v>35</v>
      </c>
      <c r="AX722" s="13" t="s">
        <v>73</v>
      </c>
      <c r="AY722" s="245" t="s">
        <v>246</v>
      </c>
    </row>
    <row r="723" s="13" customFormat="1">
      <c r="A723" s="13"/>
      <c r="B723" s="235"/>
      <c r="C723" s="236"/>
      <c r="D723" s="228" t="s">
        <v>259</v>
      </c>
      <c r="E723" s="237" t="s">
        <v>19</v>
      </c>
      <c r="F723" s="238" t="s">
        <v>144</v>
      </c>
      <c r="G723" s="236"/>
      <c r="H723" s="239">
        <v>54.213999999999999</v>
      </c>
      <c r="I723" s="240"/>
      <c r="J723" s="236"/>
      <c r="K723" s="236"/>
      <c r="L723" s="241"/>
      <c r="M723" s="242"/>
      <c r="N723" s="243"/>
      <c r="O723" s="243"/>
      <c r="P723" s="243"/>
      <c r="Q723" s="243"/>
      <c r="R723" s="243"/>
      <c r="S723" s="243"/>
      <c r="T723" s="243"/>
      <c r="U723" s="244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5" t="s">
        <v>259</v>
      </c>
      <c r="AU723" s="245" t="s">
        <v>84</v>
      </c>
      <c r="AV723" s="13" t="s">
        <v>84</v>
      </c>
      <c r="AW723" s="13" t="s">
        <v>35</v>
      </c>
      <c r="AX723" s="13" t="s">
        <v>73</v>
      </c>
      <c r="AY723" s="245" t="s">
        <v>246</v>
      </c>
    </row>
    <row r="724" s="13" customFormat="1">
      <c r="A724" s="13"/>
      <c r="B724" s="235"/>
      <c r="C724" s="236"/>
      <c r="D724" s="228" t="s">
        <v>259</v>
      </c>
      <c r="E724" s="237" t="s">
        <v>19</v>
      </c>
      <c r="F724" s="238" t="s">
        <v>147</v>
      </c>
      <c r="G724" s="236"/>
      <c r="H724" s="239">
        <v>18.718</v>
      </c>
      <c r="I724" s="240"/>
      <c r="J724" s="236"/>
      <c r="K724" s="236"/>
      <c r="L724" s="241"/>
      <c r="M724" s="242"/>
      <c r="N724" s="243"/>
      <c r="O724" s="243"/>
      <c r="P724" s="243"/>
      <c r="Q724" s="243"/>
      <c r="R724" s="243"/>
      <c r="S724" s="243"/>
      <c r="T724" s="243"/>
      <c r="U724" s="244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5" t="s">
        <v>259</v>
      </c>
      <c r="AU724" s="245" t="s">
        <v>84</v>
      </c>
      <c r="AV724" s="13" t="s">
        <v>84</v>
      </c>
      <c r="AW724" s="13" t="s">
        <v>35</v>
      </c>
      <c r="AX724" s="13" t="s">
        <v>73</v>
      </c>
      <c r="AY724" s="245" t="s">
        <v>246</v>
      </c>
    </row>
    <row r="725" s="13" customFormat="1">
      <c r="A725" s="13"/>
      <c r="B725" s="235"/>
      <c r="C725" s="236"/>
      <c r="D725" s="228" t="s">
        <v>259</v>
      </c>
      <c r="E725" s="237" t="s">
        <v>19</v>
      </c>
      <c r="F725" s="238" t="s">
        <v>279</v>
      </c>
      <c r="G725" s="236"/>
      <c r="H725" s="239">
        <v>-3.29</v>
      </c>
      <c r="I725" s="240"/>
      <c r="J725" s="236"/>
      <c r="K725" s="236"/>
      <c r="L725" s="241"/>
      <c r="M725" s="242"/>
      <c r="N725" s="243"/>
      <c r="O725" s="243"/>
      <c r="P725" s="243"/>
      <c r="Q725" s="243"/>
      <c r="R725" s="243"/>
      <c r="S725" s="243"/>
      <c r="T725" s="243"/>
      <c r="U725" s="244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5" t="s">
        <v>259</v>
      </c>
      <c r="AU725" s="245" t="s">
        <v>84</v>
      </c>
      <c r="AV725" s="13" t="s">
        <v>84</v>
      </c>
      <c r="AW725" s="13" t="s">
        <v>35</v>
      </c>
      <c r="AX725" s="13" t="s">
        <v>73</v>
      </c>
      <c r="AY725" s="245" t="s">
        <v>246</v>
      </c>
    </row>
    <row r="726" s="13" customFormat="1">
      <c r="A726" s="13"/>
      <c r="B726" s="235"/>
      <c r="C726" s="236"/>
      <c r="D726" s="228" t="s">
        <v>259</v>
      </c>
      <c r="E726" s="237" t="s">
        <v>19</v>
      </c>
      <c r="F726" s="238" t="s">
        <v>152</v>
      </c>
      <c r="G726" s="236"/>
      <c r="H726" s="239">
        <v>60.639000000000003</v>
      </c>
      <c r="I726" s="240"/>
      <c r="J726" s="236"/>
      <c r="K726" s="236"/>
      <c r="L726" s="241"/>
      <c r="M726" s="242"/>
      <c r="N726" s="243"/>
      <c r="O726" s="243"/>
      <c r="P726" s="243"/>
      <c r="Q726" s="243"/>
      <c r="R726" s="243"/>
      <c r="S726" s="243"/>
      <c r="T726" s="243"/>
      <c r="U726" s="244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5" t="s">
        <v>259</v>
      </c>
      <c r="AU726" s="245" t="s">
        <v>84</v>
      </c>
      <c r="AV726" s="13" t="s">
        <v>84</v>
      </c>
      <c r="AW726" s="13" t="s">
        <v>35</v>
      </c>
      <c r="AX726" s="13" t="s">
        <v>73</v>
      </c>
      <c r="AY726" s="245" t="s">
        <v>246</v>
      </c>
    </row>
    <row r="727" s="13" customFormat="1">
      <c r="A727" s="13"/>
      <c r="B727" s="235"/>
      <c r="C727" s="236"/>
      <c r="D727" s="228" t="s">
        <v>259</v>
      </c>
      <c r="E727" s="237" t="s">
        <v>19</v>
      </c>
      <c r="F727" s="238" t="s">
        <v>155</v>
      </c>
      <c r="G727" s="236"/>
      <c r="H727" s="239">
        <v>21.422000000000001</v>
      </c>
      <c r="I727" s="240"/>
      <c r="J727" s="236"/>
      <c r="K727" s="236"/>
      <c r="L727" s="241"/>
      <c r="M727" s="242"/>
      <c r="N727" s="243"/>
      <c r="O727" s="243"/>
      <c r="P727" s="243"/>
      <c r="Q727" s="243"/>
      <c r="R727" s="243"/>
      <c r="S727" s="243"/>
      <c r="T727" s="243"/>
      <c r="U727" s="244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5" t="s">
        <v>259</v>
      </c>
      <c r="AU727" s="245" t="s">
        <v>84</v>
      </c>
      <c r="AV727" s="13" t="s">
        <v>84</v>
      </c>
      <c r="AW727" s="13" t="s">
        <v>35</v>
      </c>
      <c r="AX727" s="13" t="s">
        <v>73</v>
      </c>
      <c r="AY727" s="245" t="s">
        <v>246</v>
      </c>
    </row>
    <row r="728" s="13" customFormat="1">
      <c r="A728" s="13"/>
      <c r="B728" s="235"/>
      <c r="C728" s="236"/>
      <c r="D728" s="228" t="s">
        <v>259</v>
      </c>
      <c r="E728" s="237" t="s">
        <v>19</v>
      </c>
      <c r="F728" s="238" t="s">
        <v>190</v>
      </c>
      <c r="G728" s="236"/>
      <c r="H728" s="239">
        <v>30.734999999999999</v>
      </c>
      <c r="I728" s="240"/>
      <c r="J728" s="236"/>
      <c r="K728" s="236"/>
      <c r="L728" s="241"/>
      <c r="M728" s="242"/>
      <c r="N728" s="243"/>
      <c r="O728" s="243"/>
      <c r="P728" s="243"/>
      <c r="Q728" s="243"/>
      <c r="R728" s="243"/>
      <c r="S728" s="243"/>
      <c r="T728" s="243"/>
      <c r="U728" s="244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5" t="s">
        <v>259</v>
      </c>
      <c r="AU728" s="245" t="s">
        <v>84</v>
      </c>
      <c r="AV728" s="13" t="s">
        <v>84</v>
      </c>
      <c r="AW728" s="13" t="s">
        <v>35</v>
      </c>
      <c r="AX728" s="13" t="s">
        <v>73</v>
      </c>
      <c r="AY728" s="245" t="s">
        <v>246</v>
      </c>
    </row>
    <row r="729" s="13" customFormat="1">
      <c r="A729" s="13"/>
      <c r="B729" s="235"/>
      <c r="C729" s="236"/>
      <c r="D729" s="228" t="s">
        <v>259</v>
      </c>
      <c r="E729" s="237" t="s">
        <v>19</v>
      </c>
      <c r="F729" s="238" t="s">
        <v>186</v>
      </c>
      <c r="G729" s="236"/>
      <c r="H729" s="239">
        <v>70.772000000000006</v>
      </c>
      <c r="I729" s="240"/>
      <c r="J729" s="236"/>
      <c r="K729" s="236"/>
      <c r="L729" s="241"/>
      <c r="M729" s="242"/>
      <c r="N729" s="243"/>
      <c r="O729" s="243"/>
      <c r="P729" s="243"/>
      <c r="Q729" s="243"/>
      <c r="R729" s="243"/>
      <c r="S729" s="243"/>
      <c r="T729" s="243"/>
      <c r="U729" s="244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5" t="s">
        <v>259</v>
      </c>
      <c r="AU729" s="245" t="s">
        <v>84</v>
      </c>
      <c r="AV729" s="13" t="s">
        <v>84</v>
      </c>
      <c r="AW729" s="13" t="s">
        <v>35</v>
      </c>
      <c r="AX729" s="13" t="s">
        <v>73</v>
      </c>
      <c r="AY729" s="245" t="s">
        <v>246</v>
      </c>
    </row>
    <row r="730" s="2" customFormat="1" ht="16.5" customHeight="1">
      <c r="A730" s="40"/>
      <c r="B730" s="41"/>
      <c r="C730" s="215" t="s">
        <v>1083</v>
      </c>
      <c r="D730" s="215" t="s">
        <v>250</v>
      </c>
      <c r="E730" s="216" t="s">
        <v>1084</v>
      </c>
      <c r="F730" s="217" t="s">
        <v>1085</v>
      </c>
      <c r="G730" s="218" t="s">
        <v>108</v>
      </c>
      <c r="H730" s="219">
        <v>307.23599999999999</v>
      </c>
      <c r="I730" s="220"/>
      <c r="J730" s="221">
        <f>ROUND(I730*H730,2)</f>
        <v>0</v>
      </c>
      <c r="K730" s="217" t="s">
        <v>253</v>
      </c>
      <c r="L730" s="46"/>
      <c r="M730" s="222" t="s">
        <v>19</v>
      </c>
      <c r="N730" s="223" t="s">
        <v>45</v>
      </c>
      <c r="O730" s="86"/>
      <c r="P730" s="224">
        <f>O730*H730</f>
        <v>0</v>
      </c>
      <c r="Q730" s="224">
        <v>0.001</v>
      </c>
      <c r="R730" s="224">
        <f>Q730*H730</f>
        <v>0.30723600000000001</v>
      </c>
      <c r="S730" s="224">
        <v>0.00031</v>
      </c>
      <c r="T730" s="224">
        <f>S730*H730</f>
        <v>0.095243159999999993</v>
      </c>
      <c r="U730" s="225" t="s">
        <v>19</v>
      </c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26" t="s">
        <v>370</v>
      </c>
      <c r="AT730" s="226" t="s">
        <v>250</v>
      </c>
      <c r="AU730" s="226" t="s">
        <v>84</v>
      </c>
      <c r="AY730" s="19" t="s">
        <v>246</v>
      </c>
      <c r="BE730" s="227">
        <f>IF(N730="základní",J730,0)</f>
        <v>0</v>
      </c>
      <c r="BF730" s="227">
        <f>IF(N730="snížená",J730,0)</f>
        <v>0</v>
      </c>
      <c r="BG730" s="227">
        <f>IF(N730="zákl. přenesená",J730,0)</f>
        <v>0</v>
      </c>
      <c r="BH730" s="227">
        <f>IF(N730="sníž. přenesená",J730,0)</f>
        <v>0</v>
      </c>
      <c r="BI730" s="227">
        <f>IF(N730="nulová",J730,0)</f>
        <v>0</v>
      </c>
      <c r="BJ730" s="19" t="s">
        <v>84</v>
      </c>
      <c r="BK730" s="227">
        <f>ROUND(I730*H730,2)</f>
        <v>0</v>
      </c>
      <c r="BL730" s="19" t="s">
        <v>370</v>
      </c>
      <c r="BM730" s="226" t="s">
        <v>1086</v>
      </c>
    </row>
    <row r="731" s="2" customFormat="1">
      <c r="A731" s="40"/>
      <c r="B731" s="41"/>
      <c r="C731" s="42"/>
      <c r="D731" s="228" t="s">
        <v>255</v>
      </c>
      <c r="E731" s="42"/>
      <c r="F731" s="229" t="s">
        <v>1087</v>
      </c>
      <c r="G731" s="42"/>
      <c r="H731" s="42"/>
      <c r="I731" s="230"/>
      <c r="J731" s="42"/>
      <c r="K731" s="42"/>
      <c r="L731" s="46"/>
      <c r="M731" s="231"/>
      <c r="N731" s="232"/>
      <c r="O731" s="86"/>
      <c r="P731" s="86"/>
      <c r="Q731" s="86"/>
      <c r="R731" s="86"/>
      <c r="S731" s="86"/>
      <c r="T731" s="86"/>
      <c r="U731" s="87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T731" s="19" t="s">
        <v>255</v>
      </c>
      <c r="AU731" s="19" t="s">
        <v>84</v>
      </c>
    </row>
    <row r="732" s="2" customFormat="1">
      <c r="A732" s="40"/>
      <c r="B732" s="41"/>
      <c r="C732" s="42"/>
      <c r="D732" s="233" t="s">
        <v>257</v>
      </c>
      <c r="E732" s="42"/>
      <c r="F732" s="234" t="s">
        <v>1088</v>
      </c>
      <c r="G732" s="42"/>
      <c r="H732" s="42"/>
      <c r="I732" s="230"/>
      <c r="J732" s="42"/>
      <c r="K732" s="42"/>
      <c r="L732" s="46"/>
      <c r="M732" s="231"/>
      <c r="N732" s="232"/>
      <c r="O732" s="86"/>
      <c r="P732" s="86"/>
      <c r="Q732" s="86"/>
      <c r="R732" s="86"/>
      <c r="S732" s="86"/>
      <c r="T732" s="86"/>
      <c r="U732" s="87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257</v>
      </c>
      <c r="AU732" s="19" t="s">
        <v>84</v>
      </c>
    </row>
    <row r="733" s="13" customFormat="1">
      <c r="A733" s="13"/>
      <c r="B733" s="235"/>
      <c r="C733" s="236"/>
      <c r="D733" s="228" t="s">
        <v>259</v>
      </c>
      <c r="E733" s="237" t="s">
        <v>19</v>
      </c>
      <c r="F733" s="238" t="s">
        <v>1089</v>
      </c>
      <c r="G733" s="236"/>
      <c r="H733" s="239">
        <v>307.23599999999999</v>
      </c>
      <c r="I733" s="240"/>
      <c r="J733" s="236"/>
      <c r="K733" s="236"/>
      <c r="L733" s="241"/>
      <c r="M733" s="242"/>
      <c r="N733" s="243"/>
      <c r="O733" s="243"/>
      <c r="P733" s="243"/>
      <c r="Q733" s="243"/>
      <c r="R733" s="243"/>
      <c r="S733" s="243"/>
      <c r="T733" s="243"/>
      <c r="U733" s="244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5" t="s">
        <v>259</v>
      </c>
      <c r="AU733" s="245" t="s">
        <v>84</v>
      </c>
      <c r="AV733" s="13" t="s">
        <v>84</v>
      </c>
      <c r="AW733" s="13" t="s">
        <v>35</v>
      </c>
      <c r="AX733" s="13" t="s">
        <v>73</v>
      </c>
      <c r="AY733" s="245" t="s">
        <v>246</v>
      </c>
    </row>
    <row r="734" s="2" customFormat="1" ht="24.15" customHeight="1">
      <c r="A734" s="40"/>
      <c r="B734" s="41"/>
      <c r="C734" s="215" t="s">
        <v>1090</v>
      </c>
      <c r="D734" s="215" t="s">
        <v>250</v>
      </c>
      <c r="E734" s="216" t="s">
        <v>1091</v>
      </c>
      <c r="F734" s="217" t="s">
        <v>1092</v>
      </c>
      <c r="G734" s="218" t="s">
        <v>108</v>
      </c>
      <c r="H734" s="219">
        <v>307.23599999999999</v>
      </c>
      <c r="I734" s="220"/>
      <c r="J734" s="221">
        <f>ROUND(I734*H734,2)</f>
        <v>0</v>
      </c>
      <c r="K734" s="217" t="s">
        <v>253</v>
      </c>
      <c r="L734" s="46"/>
      <c r="M734" s="222" t="s">
        <v>19</v>
      </c>
      <c r="N734" s="223" t="s">
        <v>45</v>
      </c>
      <c r="O734" s="86"/>
      <c r="P734" s="224">
        <f>O734*H734</f>
        <v>0</v>
      </c>
      <c r="Q734" s="224">
        <v>0</v>
      </c>
      <c r="R734" s="224">
        <f>Q734*H734</f>
        <v>0</v>
      </c>
      <c r="S734" s="224">
        <v>0</v>
      </c>
      <c r="T734" s="224">
        <f>S734*H734</f>
        <v>0</v>
      </c>
      <c r="U734" s="225" t="s">
        <v>19</v>
      </c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R734" s="226" t="s">
        <v>370</v>
      </c>
      <c r="AT734" s="226" t="s">
        <v>250</v>
      </c>
      <c r="AU734" s="226" t="s">
        <v>84</v>
      </c>
      <c r="AY734" s="19" t="s">
        <v>246</v>
      </c>
      <c r="BE734" s="227">
        <f>IF(N734="základní",J734,0)</f>
        <v>0</v>
      </c>
      <c r="BF734" s="227">
        <f>IF(N734="snížená",J734,0)</f>
        <v>0</v>
      </c>
      <c r="BG734" s="227">
        <f>IF(N734="zákl. přenesená",J734,0)</f>
        <v>0</v>
      </c>
      <c r="BH734" s="227">
        <f>IF(N734="sníž. přenesená",J734,0)</f>
        <v>0</v>
      </c>
      <c r="BI734" s="227">
        <f>IF(N734="nulová",J734,0)</f>
        <v>0</v>
      </c>
      <c r="BJ734" s="19" t="s">
        <v>84</v>
      </c>
      <c r="BK734" s="227">
        <f>ROUND(I734*H734,2)</f>
        <v>0</v>
      </c>
      <c r="BL734" s="19" t="s">
        <v>370</v>
      </c>
      <c r="BM734" s="226" t="s">
        <v>1093</v>
      </c>
    </row>
    <row r="735" s="2" customFormat="1">
      <c r="A735" s="40"/>
      <c r="B735" s="41"/>
      <c r="C735" s="42"/>
      <c r="D735" s="228" t="s">
        <v>255</v>
      </c>
      <c r="E735" s="42"/>
      <c r="F735" s="229" t="s">
        <v>1094</v>
      </c>
      <c r="G735" s="42"/>
      <c r="H735" s="42"/>
      <c r="I735" s="230"/>
      <c r="J735" s="42"/>
      <c r="K735" s="42"/>
      <c r="L735" s="46"/>
      <c r="M735" s="231"/>
      <c r="N735" s="232"/>
      <c r="O735" s="86"/>
      <c r="P735" s="86"/>
      <c r="Q735" s="86"/>
      <c r="R735" s="86"/>
      <c r="S735" s="86"/>
      <c r="T735" s="86"/>
      <c r="U735" s="87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255</v>
      </c>
      <c r="AU735" s="19" t="s">
        <v>84</v>
      </c>
    </row>
    <row r="736" s="2" customFormat="1">
      <c r="A736" s="40"/>
      <c r="B736" s="41"/>
      <c r="C736" s="42"/>
      <c r="D736" s="233" t="s">
        <v>257</v>
      </c>
      <c r="E736" s="42"/>
      <c r="F736" s="234" t="s">
        <v>1095</v>
      </c>
      <c r="G736" s="42"/>
      <c r="H736" s="42"/>
      <c r="I736" s="230"/>
      <c r="J736" s="42"/>
      <c r="K736" s="42"/>
      <c r="L736" s="46"/>
      <c r="M736" s="231"/>
      <c r="N736" s="232"/>
      <c r="O736" s="86"/>
      <c r="P736" s="86"/>
      <c r="Q736" s="86"/>
      <c r="R736" s="86"/>
      <c r="S736" s="86"/>
      <c r="T736" s="86"/>
      <c r="U736" s="87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T736" s="19" t="s">
        <v>257</v>
      </c>
      <c r="AU736" s="19" t="s">
        <v>84</v>
      </c>
    </row>
    <row r="737" s="13" customFormat="1">
      <c r="A737" s="13"/>
      <c r="B737" s="235"/>
      <c r="C737" s="236"/>
      <c r="D737" s="228" t="s">
        <v>259</v>
      </c>
      <c r="E737" s="237" t="s">
        <v>19</v>
      </c>
      <c r="F737" s="238" t="s">
        <v>1089</v>
      </c>
      <c r="G737" s="236"/>
      <c r="H737" s="239">
        <v>307.23599999999999</v>
      </c>
      <c r="I737" s="240"/>
      <c r="J737" s="236"/>
      <c r="K737" s="236"/>
      <c r="L737" s="241"/>
      <c r="M737" s="242"/>
      <c r="N737" s="243"/>
      <c r="O737" s="243"/>
      <c r="P737" s="243"/>
      <c r="Q737" s="243"/>
      <c r="R737" s="243"/>
      <c r="S737" s="243"/>
      <c r="T737" s="243"/>
      <c r="U737" s="244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5" t="s">
        <v>259</v>
      </c>
      <c r="AU737" s="245" t="s">
        <v>84</v>
      </c>
      <c r="AV737" s="13" t="s">
        <v>84</v>
      </c>
      <c r="AW737" s="13" t="s">
        <v>35</v>
      </c>
      <c r="AX737" s="13" t="s">
        <v>77</v>
      </c>
      <c r="AY737" s="245" t="s">
        <v>246</v>
      </c>
    </row>
    <row r="738" s="2" customFormat="1" ht="16.5" customHeight="1">
      <c r="A738" s="40"/>
      <c r="B738" s="41"/>
      <c r="C738" s="215" t="s">
        <v>1096</v>
      </c>
      <c r="D738" s="215" t="s">
        <v>250</v>
      </c>
      <c r="E738" s="216" t="s">
        <v>1097</v>
      </c>
      <c r="F738" s="217" t="s">
        <v>1098</v>
      </c>
      <c r="G738" s="218" t="s">
        <v>108</v>
      </c>
      <c r="H738" s="219">
        <v>70.402000000000001</v>
      </c>
      <c r="I738" s="220"/>
      <c r="J738" s="221">
        <f>ROUND(I738*H738,2)</f>
        <v>0</v>
      </c>
      <c r="K738" s="217" t="s">
        <v>253</v>
      </c>
      <c r="L738" s="46"/>
      <c r="M738" s="222" t="s">
        <v>19</v>
      </c>
      <c r="N738" s="223" t="s">
        <v>45</v>
      </c>
      <c r="O738" s="86"/>
      <c r="P738" s="224">
        <f>O738*H738</f>
        <v>0</v>
      </c>
      <c r="Q738" s="224">
        <v>0</v>
      </c>
      <c r="R738" s="224">
        <f>Q738*H738</f>
        <v>0</v>
      </c>
      <c r="S738" s="224">
        <v>3.0000000000000001E-05</v>
      </c>
      <c r="T738" s="224">
        <f>S738*H738</f>
        <v>0.0021120600000000002</v>
      </c>
      <c r="U738" s="225" t="s">
        <v>19</v>
      </c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26" t="s">
        <v>370</v>
      </c>
      <c r="AT738" s="226" t="s">
        <v>250</v>
      </c>
      <c r="AU738" s="226" t="s">
        <v>84</v>
      </c>
      <c r="AY738" s="19" t="s">
        <v>246</v>
      </c>
      <c r="BE738" s="227">
        <f>IF(N738="základní",J738,0)</f>
        <v>0</v>
      </c>
      <c r="BF738" s="227">
        <f>IF(N738="snížená",J738,0)</f>
        <v>0</v>
      </c>
      <c r="BG738" s="227">
        <f>IF(N738="zákl. přenesená",J738,0)</f>
        <v>0</v>
      </c>
      <c r="BH738" s="227">
        <f>IF(N738="sníž. přenesená",J738,0)</f>
        <v>0</v>
      </c>
      <c r="BI738" s="227">
        <f>IF(N738="nulová",J738,0)</f>
        <v>0</v>
      </c>
      <c r="BJ738" s="19" t="s">
        <v>84</v>
      </c>
      <c r="BK738" s="227">
        <f>ROUND(I738*H738,2)</f>
        <v>0</v>
      </c>
      <c r="BL738" s="19" t="s">
        <v>370</v>
      </c>
      <c r="BM738" s="226" t="s">
        <v>1099</v>
      </c>
    </row>
    <row r="739" s="2" customFormat="1">
      <c r="A739" s="40"/>
      <c r="B739" s="41"/>
      <c r="C739" s="42"/>
      <c r="D739" s="228" t="s">
        <v>255</v>
      </c>
      <c r="E739" s="42"/>
      <c r="F739" s="229" t="s">
        <v>1100</v>
      </c>
      <c r="G739" s="42"/>
      <c r="H739" s="42"/>
      <c r="I739" s="230"/>
      <c r="J739" s="42"/>
      <c r="K739" s="42"/>
      <c r="L739" s="46"/>
      <c r="M739" s="231"/>
      <c r="N739" s="232"/>
      <c r="O739" s="86"/>
      <c r="P739" s="86"/>
      <c r="Q739" s="86"/>
      <c r="R739" s="86"/>
      <c r="S739" s="86"/>
      <c r="T739" s="86"/>
      <c r="U739" s="87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255</v>
      </c>
      <c r="AU739" s="19" t="s">
        <v>84</v>
      </c>
    </row>
    <row r="740" s="2" customFormat="1">
      <c r="A740" s="40"/>
      <c r="B740" s="41"/>
      <c r="C740" s="42"/>
      <c r="D740" s="233" t="s">
        <v>257</v>
      </c>
      <c r="E740" s="42"/>
      <c r="F740" s="234" t="s">
        <v>1101</v>
      </c>
      <c r="G740" s="42"/>
      <c r="H740" s="42"/>
      <c r="I740" s="230"/>
      <c r="J740" s="42"/>
      <c r="K740" s="42"/>
      <c r="L740" s="46"/>
      <c r="M740" s="231"/>
      <c r="N740" s="232"/>
      <c r="O740" s="86"/>
      <c r="P740" s="86"/>
      <c r="Q740" s="86"/>
      <c r="R740" s="86"/>
      <c r="S740" s="86"/>
      <c r="T740" s="86"/>
      <c r="U740" s="87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19" t="s">
        <v>257</v>
      </c>
      <c r="AU740" s="19" t="s">
        <v>84</v>
      </c>
    </row>
    <row r="741" s="13" customFormat="1">
      <c r="A741" s="13"/>
      <c r="B741" s="235"/>
      <c r="C741" s="236"/>
      <c r="D741" s="228" t="s">
        <v>259</v>
      </c>
      <c r="E741" s="237" t="s">
        <v>19</v>
      </c>
      <c r="F741" s="238" t="s">
        <v>198</v>
      </c>
      <c r="G741" s="236"/>
      <c r="H741" s="239">
        <v>70.402000000000001</v>
      </c>
      <c r="I741" s="240"/>
      <c r="J741" s="236"/>
      <c r="K741" s="236"/>
      <c r="L741" s="241"/>
      <c r="M741" s="242"/>
      <c r="N741" s="243"/>
      <c r="O741" s="243"/>
      <c r="P741" s="243"/>
      <c r="Q741" s="243"/>
      <c r="R741" s="243"/>
      <c r="S741" s="243"/>
      <c r="T741" s="243"/>
      <c r="U741" s="244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5" t="s">
        <v>259</v>
      </c>
      <c r="AU741" s="245" t="s">
        <v>84</v>
      </c>
      <c r="AV741" s="13" t="s">
        <v>84</v>
      </c>
      <c r="AW741" s="13" t="s">
        <v>35</v>
      </c>
      <c r="AX741" s="13" t="s">
        <v>73</v>
      </c>
      <c r="AY741" s="245" t="s">
        <v>246</v>
      </c>
    </row>
    <row r="742" s="2" customFormat="1" ht="16.5" customHeight="1">
      <c r="A742" s="40"/>
      <c r="B742" s="41"/>
      <c r="C742" s="267" t="s">
        <v>1102</v>
      </c>
      <c r="D742" s="267" t="s">
        <v>508</v>
      </c>
      <c r="E742" s="268" t="s">
        <v>1103</v>
      </c>
      <c r="F742" s="269" t="s">
        <v>1104</v>
      </c>
      <c r="G742" s="270" t="s">
        <v>108</v>
      </c>
      <c r="H742" s="271">
        <v>89.747</v>
      </c>
      <c r="I742" s="272"/>
      <c r="J742" s="273">
        <f>ROUND(I742*H742,2)</f>
        <v>0</v>
      </c>
      <c r="K742" s="269" t="s">
        <v>253</v>
      </c>
      <c r="L742" s="274"/>
      <c r="M742" s="275" t="s">
        <v>19</v>
      </c>
      <c r="N742" s="276" t="s">
        <v>45</v>
      </c>
      <c r="O742" s="86"/>
      <c r="P742" s="224">
        <f>O742*H742</f>
        <v>0</v>
      </c>
      <c r="Q742" s="224">
        <v>4.0000000000000003E-05</v>
      </c>
      <c r="R742" s="224">
        <f>Q742*H742</f>
        <v>0.0035898800000000002</v>
      </c>
      <c r="S742" s="224">
        <v>0</v>
      </c>
      <c r="T742" s="224">
        <f>S742*H742</f>
        <v>0</v>
      </c>
      <c r="U742" s="225" t="s">
        <v>19</v>
      </c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R742" s="226" t="s">
        <v>490</v>
      </c>
      <c r="AT742" s="226" t="s">
        <v>508</v>
      </c>
      <c r="AU742" s="226" t="s">
        <v>84</v>
      </c>
      <c r="AY742" s="19" t="s">
        <v>246</v>
      </c>
      <c r="BE742" s="227">
        <f>IF(N742="základní",J742,0)</f>
        <v>0</v>
      </c>
      <c r="BF742" s="227">
        <f>IF(N742="snížená",J742,0)</f>
        <v>0</v>
      </c>
      <c r="BG742" s="227">
        <f>IF(N742="zákl. přenesená",J742,0)</f>
        <v>0</v>
      </c>
      <c r="BH742" s="227">
        <f>IF(N742="sníž. přenesená",J742,0)</f>
        <v>0</v>
      </c>
      <c r="BI742" s="227">
        <f>IF(N742="nulová",J742,0)</f>
        <v>0</v>
      </c>
      <c r="BJ742" s="19" t="s">
        <v>84</v>
      </c>
      <c r="BK742" s="227">
        <f>ROUND(I742*H742,2)</f>
        <v>0</v>
      </c>
      <c r="BL742" s="19" t="s">
        <v>370</v>
      </c>
      <c r="BM742" s="226" t="s">
        <v>1105</v>
      </c>
    </row>
    <row r="743" s="2" customFormat="1">
      <c r="A743" s="40"/>
      <c r="B743" s="41"/>
      <c r="C743" s="42"/>
      <c r="D743" s="228" t="s">
        <v>255</v>
      </c>
      <c r="E743" s="42"/>
      <c r="F743" s="229" t="s">
        <v>1104</v>
      </c>
      <c r="G743" s="42"/>
      <c r="H743" s="42"/>
      <c r="I743" s="230"/>
      <c r="J743" s="42"/>
      <c r="K743" s="42"/>
      <c r="L743" s="46"/>
      <c r="M743" s="231"/>
      <c r="N743" s="232"/>
      <c r="O743" s="86"/>
      <c r="P743" s="86"/>
      <c r="Q743" s="86"/>
      <c r="R743" s="86"/>
      <c r="S743" s="86"/>
      <c r="T743" s="86"/>
      <c r="U743" s="87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T743" s="19" t="s">
        <v>255</v>
      </c>
      <c r="AU743" s="19" t="s">
        <v>84</v>
      </c>
    </row>
    <row r="744" s="13" customFormat="1">
      <c r="A744" s="13"/>
      <c r="B744" s="235"/>
      <c r="C744" s="236"/>
      <c r="D744" s="228" t="s">
        <v>259</v>
      </c>
      <c r="E744" s="237" t="s">
        <v>19</v>
      </c>
      <c r="F744" s="238" t="s">
        <v>120</v>
      </c>
      <c r="G744" s="236"/>
      <c r="H744" s="239">
        <v>2.7730000000000001</v>
      </c>
      <c r="I744" s="240"/>
      <c r="J744" s="236"/>
      <c r="K744" s="236"/>
      <c r="L744" s="241"/>
      <c r="M744" s="242"/>
      <c r="N744" s="243"/>
      <c r="O744" s="243"/>
      <c r="P744" s="243"/>
      <c r="Q744" s="243"/>
      <c r="R744" s="243"/>
      <c r="S744" s="243"/>
      <c r="T744" s="243"/>
      <c r="U744" s="244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5" t="s">
        <v>259</v>
      </c>
      <c r="AU744" s="245" t="s">
        <v>84</v>
      </c>
      <c r="AV744" s="13" t="s">
        <v>84</v>
      </c>
      <c r="AW744" s="13" t="s">
        <v>35</v>
      </c>
      <c r="AX744" s="13" t="s">
        <v>73</v>
      </c>
      <c r="AY744" s="245" t="s">
        <v>246</v>
      </c>
    </row>
    <row r="745" s="13" customFormat="1">
      <c r="A745" s="13"/>
      <c r="B745" s="235"/>
      <c r="C745" s="236"/>
      <c r="D745" s="228" t="s">
        <v>259</v>
      </c>
      <c r="E745" s="237" t="s">
        <v>19</v>
      </c>
      <c r="F745" s="238" t="s">
        <v>141</v>
      </c>
      <c r="G745" s="236"/>
      <c r="H745" s="239">
        <v>4.3929999999999998</v>
      </c>
      <c r="I745" s="240"/>
      <c r="J745" s="236"/>
      <c r="K745" s="236"/>
      <c r="L745" s="241"/>
      <c r="M745" s="242"/>
      <c r="N745" s="243"/>
      <c r="O745" s="243"/>
      <c r="P745" s="243"/>
      <c r="Q745" s="243"/>
      <c r="R745" s="243"/>
      <c r="S745" s="243"/>
      <c r="T745" s="243"/>
      <c r="U745" s="244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5" t="s">
        <v>259</v>
      </c>
      <c r="AU745" s="245" t="s">
        <v>84</v>
      </c>
      <c r="AV745" s="13" t="s">
        <v>84</v>
      </c>
      <c r="AW745" s="13" t="s">
        <v>35</v>
      </c>
      <c r="AX745" s="13" t="s">
        <v>73</v>
      </c>
      <c r="AY745" s="245" t="s">
        <v>246</v>
      </c>
    </row>
    <row r="746" s="13" customFormat="1">
      <c r="A746" s="13"/>
      <c r="B746" s="235"/>
      <c r="C746" s="236"/>
      <c r="D746" s="228" t="s">
        <v>259</v>
      </c>
      <c r="E746" s="237" t="s">
        <v>19</v>
      </c>
      <c r="F746" s="238" t="s">
        <v>155</v>
      </c>
      <c r="G746" s="236"/>
      <c r="H746" s="239">
        <v>21.422000000000001</v>
      </c>
      <c r="I746" s="240"/>
      <c r="J746" s="236"/>
      <c r="K746" s="236"/>
      <c r="L746" s="241"/>
      <c r="M746" s="242"/>
      <c r="N746" s="243"/>
      <c r="O746" s="243"/>
      <c r="P746" s="243"/>
      <c r="Q746" s="243"/>
      <c r="R746" s="243"/>
      <c r="S746" s="243"/>
      <c r="T746" s="243"/>
      <c r="U746" s="244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5" t="s">
        <v>259</v>
      </c>
      <c r="AU746" s="245" t="s">
        <v>84</v>
      </c>
      <c r="AV746" s="13" t="s">
        <v>84</v>
      </c>
      <c r="AW746" s="13" t="s">
        <v>35</v>
      </c>
      <c r="AX746" s="13" t="s">
        <v>73</v>
      </c>
      <c r="AY746" s="245" t="s">
        <v>246</v>
      </c>
    </row>
    <row r="747" s="13" customFormat="1">
      <c r="A747" s="13"/>
      <c r="B747" s="235"/>
      <c r="C747" s="236"/>
      <c r="D747" s="228" t="s">
        <v>259</v>
      </c>
      <c r="E747" s="237" t="s">
        <v>19</v>
      </c>
      <c r="F747" s="238" t="s">
        <v>190</v>
      </c>
      <c r="G747" s="236"/>
      <c r="H747" s="239">
        <v>30.734999999999999</v>
      </c>
      <c r="I747" s="240"/>
      <c r="J747" s="236"/>
      <c r="K747" s="236"/>
      <c r="L747" s="241"/>
      <c r="M747" s="242"/>
      <c r="N747" s="243"/>
      <c r="O747" s="243"/>
      <c r="P747" s="243"/>
      <c r="Q747" s="243"/>
      <c r="R747" s="243"/>
      <c r="S747" s="243"/>
      <c r="T747" s="243"/>
      <c r="U747" s="244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5" t="s">
        <v>259</v>
      </c>
      <c r="AU747" s="245" t="s">
        <v>84</v>
      </c>
      <c r="AV747" s="13" t="s">
        <v>84</v>
      </c>
      <c r="AW747" s="13" t="s">
        <v>35</v>
      </c>
      <c r="AX747" s="13" t="s">
        <v>73</v>
      </c>
      <c r="AY747" s="245" t="s">
        <v>246</v>
      </c>
    </row>
    <row r="748" s="13" customFormat="1">
      <c r="A748" s="13"/>
      <c r="B748" s="235"/>
      <c r="C748" s="236"/>
      <c r="D748" s="228" t="s">
        <v>259</v>
      </c>
      <c r="E748" s="237" t="s">
        <v>19</v>
      </c>
      <c r="F748" s="238" t="s">
        <v>147</v>
      </c>
      <c r="G748" s="236"/>
      <c r="H748" s="239">
        <v>18.718</v>
      </c>
      <c r="I748" s="240"/>
      <c r="J748" s="236"/>
      <c r="K748" s="236"/>
      <c r="L748" s="241"/>
      <c r="M748" s="242"/>
      <c r="N748" s="243"/>
      <c r="O748" s="243"/>
      <c r="P748" s="243"/>
      <c r="Q748" s="243"/>
      <c r="R748" s="243"/>
      <c r="S748" s="243"/>
      <c r="T748" s="243"/>
      <c r="U748" s="244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5" t="s">
        <v>259</v>
      </c>
      <c r="AU748" s="245" t="s">
        <v>84</v>
      </c>
      <c r="AV748" s="13" t="s">
        <v>84</v>
      </c>
      <c r="AW748" s="13" t="s">
        <v>35</v>
      </c>
      <c r="AX748" s="13" t="s">
        <v>73</v>
      </c>
      <c r="AY748" s="245" t="s">
        <v>246</v>
      </c>
    </row>
    <row r="749" s="14" customFormat="1">
      <c r="A749" s="14"/>
      <c r="B749" s="246"/>
      <c r="C749" s="247"/>
      <c r="D749" s="228" t="s">
        <v>259</v>
      </c>
      <c r="E749" s="248" t="s">
        <v>19</v>
      </c>
      <c r="F749" s="249" t="s">
        <v>262</v>
      </c>
      <c r="G749" s="247"/>
      <c r="H749" s="250">
        <v>78.040999999999997</v>
      </c>
      <c r="I749" s="251"/>
      <c r="J749" s="247"/>
      <c r="K749" s="247"/>
      <c r="L749" s="252"/>
      <c r="M749" s="253"/>
      <c r="N749" s="254"/>
      <c r="O749" s="254"/>
      <c r="P749" s="254"/>
      <c r="Q749" s="254"/>
      <c r="R749" s="254"/>
      <c r="S749" s="254"/>
      <c r="T749" s="254"/>
      <c r="U749" s="255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6" t="s">
        <v>259</v>
      </c>
      <c r="AU749" s="256" t="s">
        <v>84</v>
      </c>
      <c r="AV749" s="14" t="s">
        <v>91</v>
      </c>
      <c r="AW749" s="14" t="s">
        <v>35</v>
      </c>
      <c r="AX749" s="14" t="s">
        <v>77</v>
      </c>
      <c r="AY749" s="256" t="s">
        <v>246</v>
      </c>
    </row>
    <row r="750" s="13" customFormat="1">
      <c r="A750" s="13"/>
      <c r="B750" s="235"/>
      <c r="C750" s="236"/>
      <c r="D750" s="228" t="s">
        <v>259</v>
      </c>
      <c r="E750" s="236"/>
      <c r="F750" s="238" t="s">
        <v>1106</v>
      </c>
      <c r="G750" s="236"/>
      <c r="H750" s="239">
        <v>89.747</v>
      </c>
      <c r="I750" s="240"/>
      <c r="J750" s="236"/>
      <c r="K750" s="236"/>
      <c r="L750" s="241"/>
      <c r="M750" s="242"/>
      <c r="N750" s="243"/>
      <c r="O750" s="243"/>
      <c r="P750" s="243"/>
      <c r="Q750" s="243"/>
      <c r="R750" s="243"/>
      <c r="S750" s="243"/>
      <c r="T750" s="243"/>
      <c r="U750" s="244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5" t="s">
        <v>259</v>
      </c>
      <c r="AU750" s="245" t="s">
        <v>84</v>
      </c>
      <c r="AV750" s="13" t="s">
        <v>84</v>
      </c>
      <c r="AW750" s="13" t="s">
        <v>4</v>
      </c>
      <c r="AX750" s="13" t="s">
        <v>77</v>
      </c>
      <c r="AY750" s="245" t="s">
        <v>246</v>
      </c>
    </row>
    <row r="751" s="2" customFormat="1" ht="24.15" customHeight="1">
      <c r="A751" s="40"/>
      <c r="B751" s="41"/>
      <c r="C751" s="215" t="s">
        <v>1107</v>
      </c>
      <c r="D751" s="215" t="s">
        <v>250</v>
      </c>
      <c r="E751" s="216" t="s">
        <v>1108</v>
      </c>
      <c r="F751" s="217" t="s">
        <v>1109</v>
      </c>
      <c r="G751" s="218" t="s">
        <v>108</v>
      </c>
      <c r="H751" s="219">
        <v>290.303</v>
      </c>
      <c r="I751" s="220"/>
      <c r="J751" s="221">
        <f>ROUND(I751*H751,2)</f>
        <v>0</v>
      </c>
      <c r="K751" s="217" t="s">
        <v>253</v>
      </c>
      <c r="L751" s="46"/>
      <c r="M751" s="222" t="s">
        <v>19</v>
      </c>
      <c r="N751" s="223" t="s">
        <v>45</v>
      </c>
      <c r="O751" s="86"/>
      <c r="P751" s="224">
        <f>O751*H751</f>
        <v>0</v>
      </c>
      <c r="Q751" s="224">
        <v>0.00021000000000000001</v>
      </c>
      <c r="R751" s="224">
        <f>Q751*H751</f>
        <v>0.060963630000000005</v>
      </c>
      <c r="S751" s="224">
        <v>0</v>
      </c>
      <c r="T751" s="224">
        <f>S751*H751</f>
        <v>0</v>
      </c>
      <c r="U751" s="225" t="s">
        <v>19</v>
      </c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R751" s="226" t="s">
        <v>370</v>
      </c>
      <c r="AT751" s="226" t="s">
        <v>250</v>
      </c>
      <c r="AU751" s="226" t="s">
        <v>84</v>
      </c>
      <c r="AY751" s="19" t="s">
        <v>246</v>
      </c>
      <c r="BE751" s="227">
        <f>IF(N751="základní",J751,0)</f>
        <v>0</v>
      </c>
      <c r="BF751" s="227">
        <f>IF(N751="snížená",J751,0)</f>
        <v>0</v>
      </c>
      <c r="BG751" s="227">
        <f>IF(N751="zákl. přenesená",J751,0)</f>
        <v>0</v>
      </c>
      <c r="BH751" s="227">
        <f>IF(N751="sníž. přenesená",J751,0)</f>
        <v>0</v>
      </c>
      <c r="BI751" s="227">
        <f>IF(N751="nulová",J751,0)</f>
        <v>0</v>
      </c>
      <c r="BJ751" s="19" t="s">
        <v>84</v>
      </c>
      <c r="BK751" s="227">
        <f>ROUND(I751*H751,2)</f>
        <v>0</v>
      </c>
      <c r="BL751" s="19" t="s">
        <v>370</v>
      </c>
      <c r="BM751" s="226" t="s">
        <v>1110</v>
      </c>
    </row>
    <row r="752" s="2" customFormat="1">
      <c r="A752" s="40"/>
      <c r="B752" s="41"/>
      <c r="C752" s="42"/>
      <c r="D752" s="228" t="s">
        <v>255</v>
      </c>
      <c r="E752" s="42"/>
      <c r="F752" s="229" t="s">
        <v>1111</v>
      </c>
      <c r="G752" s="42"/>
      <c r="H752" s="42"/>
      <c r="I752" s="230"/>
      <c r="J752" s="42"/>
      <c r="K752" s="42"/>
      <c r="L752" s="46"/>
      <c r="M752" s="231"/>
      <c r="N752" s="232"/>
      <c r="O752" s="86"/>
      <c r="P752" s="86"/>
      <c r="Q752" s="86"/>
      <c r="R752" s="86"/>
      <c r="S752" s="86"/>
      <c r="T752" s="86"/>
      <c r="U752" s="87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T752" s="19" t="s">
        <v>255</v>
      </c>
      <c r="AU752" s="19" t="s">
        <v>84</v>
      </c>
    </row>
    <row r="753" s="2" customFormat="1">
      <c r="A753" s="40"/>
      <c r="B753" s="41"/>
      <c r="C753" s="42"/>
      <c r="D753" s="233" t="s">
        <v>257</v>
      </c>
      <c r="E753" s="42"/>
      <c r="F753" s="234" t="s">
        <v>1112</v>
      </c>
      <c r="G753" s="42"/>
      <c r="H753" s="42"/>
      <c r="I753" s="230"/>
      <c r="J753" s="42"/>
      <c r="K753" s="42"/>
      <c r="L753" s="46"/>
      <c r="M753" s="231"/>
      <c r="N753" s="232"/>
      <c r="O753" s="86"/>
      <c r="P753" s="86"/>
      <c r="Q753" s="86"/>
      <c r="R753" s="86"/>
      <c r="S753" s="86"/>
      <c r="T753" s="86"/>
      <c r="U753" s="87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257</v>
      </c>
      <c r="AU753" s="19" t="s">
        <v>84</v>
      </c>
    </row>
    <row r="754" s="13" customFormat="1">
      <c r="A754" s="13"/>
      <c r="B754" s="235"/>
      <c r="C754" s="236"/>
      <c r="D754" s="228" t="s">
        <v>259</v>
      </c>
      <c r="E754" s="237" t="s">
        <v>19</v>
      </c>
      <c r="F754" s="238" t="s">
        <v>117</v>
      </c>
      <c r="G754" s="236"/>
      <c r="H754" s="239">
        <v>18.879999999999999</v>
      </c>
      <c r="I754" s="240"/>
      <c r="J754" s="236"/>
      <c r="K754" s="236"/>
      <c r="L754" s="241"/>
      <c r="M754" s="242"/>
      <c r="N754" s="243"/>
      <c r="O754" s="243"/>
      <c r="P754" s="243"/>
      <c r="Q754" s="243"/>
      <c r="R754" s="243"/>
      <c r="S754" s="243"/>
      <c r="T754" s="243"/>
      <c r="U754" s="244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5" t="s">
        <v>259</v>
      </c>
      <c r="AU754" s="245" t="s">
        <v>84</v>
      </c>
      <c r="AV754" s="13" t="s">
        <v>84</v>
      </c>
      <c r="AW754" s="13" t="s">
        <v>35</v>
      </c>
      <c r="AX754" s="13" t="s">
        <v>73</v>
      </c>
      <c r="AY754" s="245" t="s">
        <v>246</v>
      </c>
    </row>
    <row r="755" s="13" customFormat="1">
      <c r="A755" s="13"/>
      <c r="B755" s="235"/>
      <c r="C755" s="236"/>
      <c r="D755" s="228" t="s">
        <v>259</v>
      </c>
      <c r="E755" s="237" t="s">
        <v>19</v>
      </c>
      <c r="F755" s="238" t="s">
        <v>123</v>
      </c>
      <c r="G755" s="236"/>
      <c r="H755" s="239">
        <v>2.7730000000000001</v>
      </c>
      <c r="I755" s="240"/>
      <c r="J755" s="236"/>
      <c r="K755" s="236"/>
      <c r="L755" s="241"/>
      <c r="M755" s="242"/>
      <c r="N755" s="243"/>
      <c r="O755" s="243"/>
      <c r="P755" s="243"/>
      <c r="Q755" s="243"/>
      <c r="R755" s="243"/>
      <c r="S755" s="243"/>
      <c r="T755" s="243"/>
      <c r="U755" s="244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5" t="s">
        <v>259</v>
      </c>
      <c r="AU755" s="245" t="s">
        <v>84</v>
      </c>
      <c r="AV755" s="13" t="s">
        <v>84</v>
      </c>
      <c r="AW755" s="13" t="s">
        <v>35</v>
      </c>
      <c r="AX755" s="13" t="s">
        <v>73</v>
      </c>
      <c r="AY755" s="245" t="s">
        <v>246</v>
      </c>
    </row>
    <row r="756" s="13" customFormat="1">
      <c r="A756" s="13"/>
      <c r="B756" s="235"/>
      <c r="C756" s="236"/>
      <c r="D756" s="228" t="s">
        <v>259</v>
      </c>
      <c r="E756" s="237" t="s">
        <v>19</v>
      </c>
      <c r="F756" s="238" t="s">
        <v>141</v>
      </c>
      <c r="G756" s="236"/>
      <c r="H756" s="239">
        <v>4.3929999999999998</v>
      </c>
      <c r="I756" s="240"/>
      <c r="J756" s="236"/>
      <c r="K756" s="236"/>
      <c r="L756" s="241"/>
      <c r="M756" s="242"/>
      <c r="N756" s="243"/>
      <c r="O756" s="243"/>
      <c r="P756" s="243"/>
      <c r="Q756" s="243"/>
      <c r="R756" s="243"/>
      <c r="S756" s="243"/>
      <c r="T756" s="243"/>
      <c r="U756" s="244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5" t="s">
        <v>259</v>
      </c>
      <c r="AU756" s="245" t="s">
        <v>84</v>
      </c>
      <c r="AV756" s="13" t="s">
        <v>84</v>
      </c>
      <c r="AW756" s="13" t="s">
        <v>35</v>
      </c>
      <c r="AX756" s="13" t="s">
        <v>73</v>
      </c>
      <c r="AY756" s="245" t="s">
        <v>246</v>
      </c>
    </row>
    <row r="757" s="13" customFormat="1">
      <c r="A757" s="13"/>
      <c r="B757" s="235"/>
      <c r="C757" s="236"/>
      <c r="D757" s="228" t="s">
        <v>259</v>
      </c>
      <c r="E757" s="237" t="s">
        <v>19</v>
      </c>
      <c r="F757" s="238" t="s">
        <v>138</v>
      </c>
      <c r="G757" s="236"/>
      <c r="H757" s="239">
        <v>27.98</v>
      </c>
      <c r="I757" s="240"/>
      <c r="J757" s="236"/>
      <c r="K757" s="236"/>
      <c r="L757" s="241"/>
      <c r="M757" s="242"/>
      <c r="N757" s="243"/>
      <c r="O757" s="243"/>
      <c r="P757" s="243"/>
      <c r="Q757" s="243"/>
      <c r="R757" s="243"/>
      <c r="S757" s="243"/>
      <c r="T757" s="243"/>
      <c r="U757" s="244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5" t="s">
        <v>259</v>
      </c>
      <c r="AU757" s="245" t="s">
        <v>84</v>
      </c>
      <c r="AV757" s="13" t="s">
        <v>84</v>
      </c>
      <c r="AW757" s="13" t="s">
        <v>35</v>
      </c>
      <c r="AX757" s="13" t="s">
        <v>73</v>
      </c>
      <c r="AY757" s="245" t="s">
        <v>246</v>
      </c>
    </row>
    <row r="758" s="13" customFormat="1">
      <c r="A758" s="13"/>
      <c r="B758" s="235"/>
      <c r="C758" s="236"/>
      <c r="D758" s="228" t="s">
        <v>259</v>
      </c>
      <c r="E758" s="237" t="s">
        <v>19</v>
      </c>
      <c r="F758" s="238" t="s">
        <v>281</v>
      </c>
      <c r="G758" s="236"/>
      <c r="H758" s="239">
        <v>-16.933</v>
      </c>
      <c r="I758" s="240"/>
      <c r="J758" s="236"/>
      <c r="K758" s="236"/>
      <c r="L758" s="241"/>
      <c r="M758" s="242"/>
      <c r="N758" s="243"/>
      <c r="O758" s="243"/>
      <c r="P758" s="243"/>
      <c r="Q758" s="243"/>
      <c r="R758" s="243"/>
      <c r="S758" s="243"/>
      <c r="T758" s="243"/>
      <c r="U758" s="244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5" t="s">
        <v>259</v>
      </c>
      <c r="AU758" s="245" t="s">
        <v>84</v>
      </c>
      <c r="AV758" s="13" t="s">
        <v>84</v>
      </c>
      <c r="AW758" s="13" t="s">
        <v>35</v>
      </c>
      <c r="AX758" s="13" t="s">
        <v>73</v>
      </c>
      <c r="AY758" s="245" t="s">
        <v>246</v>
      </c>
    </row>
    <row r="759" s="13" customFormat="1">
      <c r="A759" s="13"/>
      <c r="B759" s="235"/>
      <c r="C759" s="236"/>
      <c r="D759" s="228" t="s">
        <v>259</v>
      </c>
      <c r="E759" s="237" t="s">
        <v>19</v>
      </c>
      <c r="F759" s="238" t="s">
        <v>144</v>
      </c>
      <c r="G759" s="236"/>
      <c r="H759" s="239">
        <v>54.213999999999999</v>
      </c>
      <c r="I759" s="240"/>
      <c r="J759" s="236"/>
      <c r="K759" s="236"/>
      <c r="L759" s="241"/>
      <c r="M759" s="242"/>
      <c r="N759" s="243"/>
      <c r="O759" s="243"/>
      <c r="P759" s="243"/>
      <c r="Q759" s="243"/>
      <c r="R759" s="243"/>
      <c r="S759" s="243"/>
      <c r="T759" s="243"/>
      <c r="U759" s="244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5" t="s">
        <v>259</v>
      </c>
      <c r="AU759" s="245" t="s">
        <v>84</v>
      </c>
      <c r="AV759" s="13" t="s">
        <v>84</v>
      </c>
      <c r="AW759" s="13" t="s">
        <v>35</v>
      </c>
      <c r="AX759" s="13" t="s">
        <v>73</v>
      </c>
      <c r="AY759" s="245" t="s">
        <v>246</v>
      </c>
    </row>
    <row r="760" s="13" customFormat="1">
      <c r="A760" s="13"/>
      <c r="B760" s="235"/>
      <c r="C760" s="236"/>
      <c r="D760" s="228" t="s">
        <v>259</v>
      </c>
      <c r="E760" s="237" t="s">
        <v>19</v>
      </c>
      <c r="F760" s="238" t="s">
        <v>147</v>
      </c>
      <c r="G760" s="236"/>
      <c r="H760" s="239">
        <v>18.718</v>
      </c>
      <c r="I760" s="240"/>
      <c r="J760" s="236"/>
      <c r="K760" s="236"/>
      <c r="L760" s="241"/>
      <c r="M760" s="242"/>
      <c r="N760" s="243"/>
      <c r="O760" s="243"/>
      <c r="P760" s="243"/>
      <c r="Q760" s="243"/>
      <c r="R760" s="243"/>
      <c r="S760" s="243"/>
      <c r="T760" s="243"/>
      <c r="U760" s="244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5" t="s">
        <v>259</v>
      </c>
      <c r="AU760" s="245" t="s">
        <v>84</v>
      </c>
      <c r="AV760" s="13" t="s">
        <v>84</v>
      </c>
      <c r="AW760" s="13" t="s">
        <v>35</v>
      </c>
      <c r="AX760" s="13" t="s">
        <v>73</v>
      </c>
      <c r="AY760" s="245" t="s">
        <v>246</v>
      </c>
    </row>
    <row r="761" s="13" customFormat="1">
      <c r="A761" s="13"/>
      <c r="B761" s="235"/>
      <c r="C761" s="236"/>
      <c r="D761" s="228" t="s">
        <v>259</v>
      </c>
      <c r="E761" s="237" t="s">
        <v>19</v>
      </c>
      <c r="F761" s="238" t="s">
        <v>279</v>
      </c>
      <c r="G761" s="236"/>
      <c r="H761" s="239">
        <v>-3.29</v>
      </c>
      <c r="I761" s="240"/>
      <c r="J761" s="236"/>
      <c r="K761" s="236"/>
      <c r="L761" s="241"/>
      <c r="M761" s="242"/>
      <c r="N761" s="243"/>
      <c r="O761" s="243"/>
      <c r="P761" s="243"/>
      <c r="Q761" s="243"/>
      <c r="R761" s="243"/>
      <c r="S761" s="243"/>
      <c r="T761" s="243"/>
      <c r="U761" s="244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5" t="s">
        <v>259</v>
      </c>
      <c r="AU761" s="245" t="s">
        <v>84</v>
      </c>
      <c r="AV761" s="13" t="s">
        <v>84</v>
      </c>
      <c r="AW761" s="13" t="s">
        <v>35</v>
      </c>
      <c r="AX761" s="13" t="s">
        <v>73</v>
      </c>
      <c r="AY761" s="245" t="s">
        <v>246</v>
      </c>
    </row>
    <row r="762" s="13" customFormat="1">
      <c r="A762" s="13"/>
      <c r="B762" s="235"/>
      <c r="C762" s="236"/>
      <c r="D762" s="228" t="s">
        <v>259</v>
      </c>
      <c r="E762" s="237" t="s">
        <v>19</v>
      </c>
      <c r="F762" s="238" t="s">
        <v>152</v>
      </c>
      <c r="G762" s="236"/>
      <c r="H762" s="239">
        <v>60.639000000000003</v>
      </c>
      <c r="I762" s="240"/>
      <c r="J762" s="236"/>
      <c r="K762" s="236"/>
      <c r="L762" s="241"/>
      <c r="M762" s="242"/>
      <c r="N762" s="243"/>
      <c r="O762" s="243"/>
      <c r="P762" s="243"/>
      <c r="Q762" s="243"/>
      <c r="R762" s="243"/>
      <c r="S762" s="243"/>
      <c r="T762" s="243"/>
      <c r="U762" s="244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5" t="s">
        <v>259</v>
      </c>
      <c r="AU762" s="245" t="s">
        <v>84</v>
      </c>
      <c r="AV762" s="13" t="s">
        <v>84</v>
      </c>
      <c r="AW762" s="13" t="s">
        <v>35</v>
      </c>
      <c r="AX762" s="13" t="s">
        <v>73</v>
      </c>
      <c r="AY762" s="245" t="s">
        <v>246</v>
      </c>
    </row>
    <row r="763" s="13" customFormat="1">
      <c r="A763" s="13"/>
      <c r="B763" s="235"/>
      <c r="C763" s="236"/>
      <c r="D763" s="228" t="s">
        <v>259</v>
      </c>
      <c r="E763" s="237" t="s">
        <v>19</v>
      </c>
      <c r="F763" s="238" t="s">
        <v>155</v>
      </c>
      <c r="G763" s="236"/>
      <c r="H763" s="239">
        <v>21.422000000000001</v>
      </c>
      <c r="I763" s="240"/>
      <c r="J763" s="236"/>
      <c r="K763" s="236"/>
      <c r="L763" s="241"/>
      <c r="M763" s="242"/>
      <c r="N763" s="243"/>
      <c r="O763" s="243"/>
      <c r="P763" s="243"/>
      <c r="Q763" s="243"/>
      <c r="R763" s="243"/>
      <c r="S763" s="243"/>
      <c r="T763" s="243"/>
      <c r="U763" s="244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5" t="s">
        <v>259</v>
      </c>
      <c r="AU763" s="245" t="s">
        <v>84</v>
      </c>
      <c r="AV763" s="13" t="s">
        <v>84</v>
      </c>
      <c r="AW763" s="13" t="s">
        <v>35</v>
      </c>
      <c r="AX763" s="13" t="s">
        <v>73</v>
      </c>
      <c r="AY763" s="245" t="s">
        <v>246</v>
      </c>
    </row>
    <row r="764" s="13" customFormat="1">
      <c r="A764" s="13"/>
      <c r="B764" s="235"/>
      <c r="C764" s="236"/>
      <c r="D764" s="228" t="s">
        <v>259</v>
      </c>
      <c r="E764" s="237" t="s">
        <v>19</v>
      </c>
      <c r="F764" s="238" t="s">
        <v>190</v>
      </c>
      <c r="G764" s="236"/>
      <c r="H764" s="239">
        <v>30.734999999999999</v>
      </c>
      <c r="I764" s="240"/>
      <c r="J764" s="236"/>
      <c r="K764" s="236"/>
      <c r="L764" s="241"/>
      <c r="M764" s="242"/>
      <c r="N764" s="243"/>
      <c r="O764" s="243"/>
      <c r="P764" s="243"/>
      <c r="Q764" s="243"/>
      <c r="R764" s="243"/>
      <c r="S764" s="243"/>
      <c r="T764" s="243"/>
      <c r="U764" s="244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5" t="s">
        <v>259</v>
      </c>
      <c r="AU764" s="245" t="s">
        <v>84</v>
      </c>
      <c r="AV764" s="13" t="s">
        <v>84</v>
      </c>
      <c r="AW764" s="13" t="s">
        <v>35</v>
      </c>
      <c r="AX764" s="13" t="s">
        <v>73</v>
      </c>
      <c r="AY764" s="245" t="s">
        <v>246</v>
      </c>
    </row>
    <row r="765" s="13" customFormat="1">
      <c r="A765" s="13"/>
      <c r="B765" s="235"/>
      <c r="C765" s="236"/>
      <c r="D765" s="228" t="s">
        <v>259</v>
      </c>
      <c r="E765" s="237" t="s">
        <v>19</v>
      </c>
      <c r="F765" s="238" t="s">
        <v>186</v>
      </c>
      <c r="G765" s="236"/>
      <c r="H765" s="239">
        <v>70.772000000000006</v>
      </c>
      <c r="I765" s="240"/>
      <c r="J765" s="236"/>
      <c r="K765" s="236"/>
      <c r="L765" s="241"/>
      <c r="M765" s="242"/>
      <c r="N765" s="243"/>
      <c r="O765" s="243"/>
      <c r="P765" s="243"/>
      <c r="Q765" s="243"/>
      <c r="R765" s="243"/>
      <c r="S765" s="243"/>
      <c r="T765" s="243"/>
      <c r="U765" s="244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5" t="s">
        <v>259</v>
      </c>
      <c r="AU765" s="245" t="s">
        <v>84</v>
      </c>
      <c r="AV765" s="13" t="s">
        <v>84</v>
      </c>
      <c r="AW765" s="13" t="s">
        <v>35</v>
      </c>
      <c r="AX765" s="13" t="s">
        <v>73</v>
      </c>
      <c r="AY765" s="245" t="s">
        <v>246</v>
      </c>
    </row>
    <row r="766" s="2" customFormat="1" ht="33" customHeight="1">
      <c r="A766" s="40"/>
      <c r="B766" s="41"/>
      <c r="C766" s="215" t="s">
        <v>1113</v>
      </c>
      <c r="D766" s="215" t="s">
        <v>250</v>
      </c>
      <c r="E766" s="216" t="s">
        <v>1114</v>
      </c>
      <c r="F766" s="217" t="s">
        <v>1115</v>
      </c>
      <c r="G766" s="218" t="s">
        <v>108</v>
      </c>
      <c r="H766" s="219">
        <v>290.303</v>
      </c>
      <c r="I766" s="220"/>
      <c r="J766" s="221">
        <f>ROUND(I766*H766,2)</f>
        <v>0</v>
      </c>
      <c r="K766" s="217" t="s">
        <v>253</v>
      </c>
      <c r="L766" s="46"/>
      <c r="M766" s="222" t="s">
        <v>19</v>
      </c>
      <c r="N766" s="223" t="s">
        <v>45</v>
      </c>
      <c r="O766" s="86"/>
      <c r="P766" s="224">
        <f>O766*H766</f>
        <v>0</v>
      </c>
      <c r="Q766" s="224">
        <v>0.00027999999999999998</v>
      </c>
      <c r="R766" s="224">
        <f>Q766*H766</f>
        <v>0.081284839999999997</v>
      </c>
      <c r="S766" s="224">
        <v>0</v>
      </c>
      <c r="T766" s="224">
        <f>S766*H766</f>
        <v>0</v>
      </c>
      <c r="U766" s="225" t="s">
        <v>19</v>
      </c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26" t="s">
        <v>370</v>
      </c>
      <c r="AT766" s="226" t="s">
        <v>250</v>
      </c>
      <c r="AU766" s="226" t="s">
        <v>84</v>
      </c>
      <c r="AY766" s="19" t="s">
        <v>246</v>
      </c>
      <c r="BE766" s="227">
        <f>IF(N766="základní",J766,0)</f>
        <v>0</v>
      </c>
      <c r="BF766" s="227">
        <f>IF(N766="snížená",J766,0)</f>
        <v>0</v>
      </c>
      <c r="BG766" s="227">
        <f>IF(N766="zákl. přenesená",J766,0)</f>
        <v>0</v>
      </c>
      <c r="BH766" s="227">
        <f>IF(N766="sníž. přenesená",J766,0)</f>
        <v>0</v>
      </c>
      <c r="BI766" s="227">
        <f>IF(N766="nulová",J766,0)</f>
        <v>0</v>
      </c>
      <c r="BJ766" s="19" t="s">
        <v>84</v>
      </c>
      <c r="BK766" s="227">
        <f>ROUND(I766*H766,2)</f>
        <v>0</v>
      </c>
      <c r="BL766" s="19" t="s">
        <v>370</v>
      </c>
      <c r="BM766" s="226" t="s">
        <v>1116</v>
      </c>
    </row>
    <row r="767" s="2" customFormat="1">
      <c r="A767" s="40"/>
      <c r="B767" s="41"/>
      <c r="C767" s="42"/>
      <c r="D767" s="228" t="s">
        <v>255</v>
      </c>
      <c r="E767" s="42"/>
      <c r="F767" s="229" t="s">
        <v>1117</v>
      </c>
      <c r="G767" s="42"/>
      <c r="H767" s="42"/>
      <c r="I767" s="230"/>
      <c r="J767" s="42"/>
      <c r="K767" s="42"/>
      <c r="L767" s="46"/>
      <c r="M767" s="231"/>
      <c r="N767" s="232"/>
      <c r="O767" s="86"/>
      <c r="P767" s="86"/>
      <c r="Q767" s="86"/>
      <c r="R767" s="86"/>
      <c r="S767" s="86"/>
      <c r="T767" s="86"/>
      <c r="U767" s="87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255</v>
      </c>
      <c r="AU767" s="19" t="s">
        <v>84</v>
      </c>
    </row>
    <row r="768" s="2" customFormat="1">
      <c r="A768" s="40"/>
      <c r="B768" s="41"/>
      <c r="C768" s="42"/>
      <c r="D768" s="233" t="s">
        <v>257</v>
      </c>
      <c r="E768" s="42"/>
      <c r="F768" s="234" t="s">
        <v>1118</v>
      </c>
      <c r="G768" s="42"/>
      <c r="H768" s="42"/>
      <c r="I768" s="230"/>
      <c r="J768" s="42"/>
      <c r="K768" s="42"/>
      <c r="L768" s="46"/>
      <c r="M768" s="231"/>
      <c r="N768" s="232"/>
      <c r="O768" s="86"/>
      <c r="P768" s="86"/>
      <c r="Q768" s="86"/>
      <c r="R768" s="86"/>
      <c r="S768" s="86"/>
      <c r="T768" s="86"/>
      <c r="U768" s="87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19" t="s">
        <v>257</v>
      </c>
      <c r="AU768" s="19" t="s">
        <v>84</v>
      </c>
    </row>
    <row r="769" s="13" customFormat="1">
      <c r="A769" s="13"/>
      <c r="B769" s="235"/>
      <c r="C769" s="236"/>
      <c r="D769" s="228" t="s">
        <v>259</v>
      </c>
      <c r="E769" s="237" t="s">
        <v>19</v>
      </c>
      <c r="F769" s="238" t="s">
        <v>1119</v>
      </c>
      <c r="G769" s="236"/>
      <c r="H769" s="239">
        <v>290.303</v>
      </c>
      <c r="I769" s="240"/>
      <c r="J769" s="236"/>
      <c r="K769" s="236"/>
      <c r="L769" s="241"/>
      <c r="M769" s="279"/>
      <c r="N769" s="280"/>
      <c r="O769" s="280"/>
      <c r="P769" s="280"/>
      <c r="Q769" s="280"/>
      <c r="R769" s="280"/>
      <c r="S769" s="280"/>
      <c r="T769" s="280"/>
      <c r="U769" s="281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5" t="s">
        <v>259</v>
      </c>
      <c r="AU769" s="245" t="s">
        <v>84</v>
      </c>
      <c r="AV769" s="13" t="s">
        <v>84</v>
      </c>
      <c r="AW769" s="13" t="s">
        <v>35</v>
      </c>
      <c r="AX769" s="13" t="s">
        <v>73</v>
      </c>
      <c r="AY769" s="245" t="s">
        <v>246</v>
      </c>
    </row>
    <row r="770" s="2" customFormat="1" ht="6.96" customHeight="1">
      <c r="A770" s="40"/>
      <c r="B770" s="61"/>
      <c r="C770" s="62"/>
      <c r="D770" s="62"/>
      <c r="E770" s="62"/>
      <c r="F770" s="62"/>
      <c r="G770" s="62"/>
      <c r="H770" s="62"/>
      <c r="I770" s="62"/>
      <c r="J770" s="62"/>
      <c r="K770" s="62"/>
      <c r="L770" s="46"/>
      <c r="M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</row>
  </sheetData>
  <sheetProtection sheet="1" autoFilter="0" formatColumns="0" formatRows="0" objects="1" scenarios="1" spinCount="100000" saltValue="coIxeEgnvM1gzJHmkxmXH/mOkWWbD74HkW8rkZKZir3NA70Im/baDgfITx2ys9Qt1VJakYE419nv5xxHaOyVIw==" hashValue="3ypzsqK+dm0HDZM/pULnUxyiLuzxSqwKNuvaAmoqoszb9FaxJgIIhX4AnFEEnxRkaqLMHyeBo00NTzuPHHk9DQ==" algorithmName="SHA-512" password="CC35"/>
  <autoFilter ref="C106:K76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5:H95"/>
    <mergeCell ref="E97:H97"/>
    <mergeCell ref="E99:H99"/>
    <mergeCell ref="L2:V2"/>
  </mergeCells>
  <hyperlinks>
    <hyperlink ref="F113" r:id="rId1" display="https://podminky.urs.cz/item/CS_URS_2025_01/346244352"/>
    <hyperlink ref="F119" r:id="rId2" display="https://podminky.urs.cz/item/CS_URS_2025_01/346244354"/>
    <hyperlink ref="F127" r:id="rId3" display="https://podminky.urs.cz/item/CS_URS_2025_01/612131121"/>
    <hyperlink ref="F139" r:id="rId4" display="https://podminky.urs.cz/item/CS_URS_2025_01/612315111"/>
    <hyperlink ref="F143" r:id="rId5" display="https://podminky.urs.cz/item/CS_URS_2025_01/612315121"/>
    <hyperlink ref="F147" r:id="rId6" display="https://podminky.urs.cz/item/CS_URS_2025_01/612321121"/>
    <hyperlink ref="F154" r:id="rId7" display="https://podminky.urs.cz/item/CS_URS_2025_01/612321131"/>
    <hyperlink ref="F166" r:id="rId8" display="https://podminky.urs.cz/item/CS_URS_2025_01/619991001"/>
    <hyperlink ref="F175" r:id="rId9" display="https://podminky.urs.cz/item/CS_URS_2025_01/629991011"/>
    <hyperlink ref="F182" r:id="rId10" display="https://podminky.urs.cz/item/CS_URS_2025_01/949101112"/>
    <hyperlink ref="F192" r:id="rId11" display="https://podminky.urs.cz/item/CS_URS_2025_01/952901108"/>
    <hyperlink ref="F196" r:id="rId12" display="https://podminky.urs.cz/item/CS_URS_2025_01/952901121"/>
    <hyperlink ref="F200" r:id="rId13" display="https://podminky.urs.cz/item/CS_URS_2025_01/952902021"/>
    <hyperlink ref="F205" r:id="rId14" display="https://podminky.urs.cz/item/CS_URS_2025_01/952902611"/>
    <hyperlink ref="F210" r:id="rId15" display="https://podminky.urs.cz/item/CS_URS_2025_01/962086110"/>
    <hyperlink ref="F218" r:id="rId16" display="https://podminky.urs.cz/item/CS_URS_2025_01/973046161"/>
    <hyperlink ref="F222" r:id="rId17" display="https://podminky.urs.cz/item/CS_URS_2025_01/974031144"/>
    <hyperlink ref="F228" r:id="rId18" display="https://podminky.urs.cz/item/CS_URS_2025_01/976082141"/>
    <hyperlink ref="F234" r:id="rId19" display="https://podminky.urs.cz/item/CS_URS_2025_01/997006012"/>
    <hyperlink ref="F237" r:id="rId20" display="https://podminky.urs.cz/item/CS_URS_2025_01/997013212"/>
    <hyperlink ref="F240" r:id="rId21" display="https://podminky.urs.cz/item/CS_URS_2025_01/997013219"/>
    <hyperlink ref="F243" r:id="rId22" display="https://podminky.urs.cz/item/CS_URS_2025_01/997013501"/>
    <hyperlink ref="F246" r:id="rId23" display="https://podminky.urs.cz/item/CS_URS_2025_01/997013509"/>
    <hyperlink ref="F250" r:id="rId24" display="https://podminky.urs.cz/item/CS_URS_2025_01/997013871"/>
    <hyperlink ref="F254" r:id="rId25" display="https://podminky.urs.cz/item/CS_URS_2025_01/998018001"/>
    <hyperlink ref="F259" r:id="rId26" display="https://podminky.urs.cz/item/CS_URS_2025_01/711111001"/>
    <hyperlink ref="F270" r:id="rId27" display="https://podminky.urs.cz/item/CS_URS_2025_01/763111720"/>
    <hyperlink ref="F274" r:id="rId28" display="https://podminky.urs.cz/item/CS_URS_2025_01/763121450"/>
    <hyperlink ref="F282" r:id="rId29" display="https://podminky.urs.cz/item/CS_URS_2025_01/763121714"/>
    <hyperlink ref="F286" r:id="rId30" display="https://podminky.urs.cz/item/CS_URS_2025_01/763121716"/>
    <hyperlink ref="F294" r:id="rId31" display="https://podminky.urs.cz/item/CS_URS_2025_01/763121911"/>
    <hyperlink ref="F299" r:id="rId32" display="https://podminky.urs.cz/item/CS_URS_2025_01/763131551"/>
    <hyperlink ref="F303" r:id="rId33" display="https://podminky.urs.cz/item/CS_URS_2025_01/763131714"/>
    <hyperlink ref="F307" r:id="rId34" display="https://podminky.urs.cz/item/CS_URS_2025_01/763131751"/>
    <hyperlink ref="F315" r:id="rId35" display="https://podminky.urs.cz/item/CS_URS_2025_01/763131761"/>
    <hyperlink ref="F319" r:id="rId36" display="https://podminky.urs.cz/item/CS_URS_2025_01/763131765"/>
    <hyperlink ref="F322" r:id="rId37" display="https://podminky.urs.cz/item/CS_URS_2025_01/998763332"/>
    <hyperlink ref="F326" r:id="rId38" display="https://podminky.urs.cz/item/CS_URS_2025_01/766421821"/>
    <hyperlink ref="F333" r:id="rId39" display="https://podminky.urs.cz/item/CS_URS_2025_01/766491851"/>
    <hyperlink ref="F337" r:id="rId40" display="https://podminky.urs.cz/item/CS_URS_2025_01/766660001"/>
    <hyperlink ref="F347" r:id="rId41" display="https://podminky.urs.cz/item/CS_URS_2025_01/766660022"/>
    <hyperlink ref="F354" r:id="rId42" display="https://podminky.urs.cz/item/CS_URS_2025_01/766660729"/>
    <hyperlink ref="F361" r:id="rId43" display="https://podminky.urs.cz/item/CS_URS_2025_01/766660730"/>
    <hyperlink ref="F368" r:id="rId44" display="https://podminky.urs.cz/item/CS_URS_2025_01/766660733"/>
    <hyperlink ref="F375" r:id="rId45" display="https://podminky.urs.cz/item/CS_URS_2025_01/766691914"/>
    <hyperlink ref="F380" r:id="rId46" display="https://podminky.urs.cz/item/CS_URS_2025_01/766695212"/>
    <hyperlink ref="F391" r:id="rId47" display="https://podminky.urs.cz/item/CS_URS_2025_01/766695233"/>
    <hyperlink ref="F397" r:id="rId48" display="https://podminky.urs.cz/item/CS_URS_2025_01/766811115"/>
    <hyperlink ref="F400" r:id="rId49" display="https://podminky.urs.cz/item/CS_URS_2025_01/766811116"/>
    <hyperlink ref="F403" r:id="rId50" display="https://podminky.urs.cz/item/CS_URS_2025_01/766811144"/>
    <hyperlink ref="F406" r:id="rId51" display="https://podminky.urs.cz/item/CS_URS_2025_01/766811151"/>
    <hyperlink ref="F409" r:id="rId52" display="https://podminky.urs.cz/item/CS_URS_2025_01/766811212"/>
    <hyperlink ref="F412" r:id="rId53" display="https://podminky.urs.cz/item/CS_URS_2025_01/766811221"/>
    <hyperlink ref="F415" r:id="rId54" display="https://podminky.urs.cz/item/CS_URS_2025_01/766811223"/>
    <hyperlink ref="F418" r:id="rId55" display="https://podminky.urs.cz/item/CS_URS_2025_01/766811311"/>
    <hyperlink ref="F421" r:id="rId56" display="https://podminky.urs.cz/item/CS_URS_2025_01/766811351"/>
    <hyperlink ref="F424" r:id="rId57" display="https://podminky.urs.cz/item/CS_URS_2025_01/766811411"/>
    <hyperlink ref="F427" r:id="rId58" display="https://podminky.urs.cz/item/CS_URS_2025_01/766811412"/>
    <hyperlink ref="F433" r:id="rId59" display="https://podminky.urs.cz/item/CS_URS_2025_01/766812840"/>
    <hyperlink ref="F436" r:id="rId60" display="https://podminky.urs.cz/item/CS_URS_2025_01/998766311"/>
    <hyperlink ref="F440" r:id="rId61" display="https://podminky.urs.cz/item/CS_URS_2025_01/771121011"/>
    <hyperlink ref="F444" r:id="rId62" display="https://podminky.urs.cz/item/CS_URS_2025_01/771574419"/>
    <hyperlink ref="F452" r:id="rId63" display="https://podminky.urs.cz/item/CS_URS_2025_01/771577211"/>
    <hyperlink ref="F456" r:id="rId64" display="https://podminky.urs.cz/item/CS_URS_2025_01/771591112"/>
    <hyperlink ref="F460" r:id="rId65" display="https://podminky.urs.cz/item/CS_URS_2025_01/771591115"/>
    <hyperlink ref="F466" r:id="rId66" display="https://podminky.urs.cz/item/CS_URS_2025_01/771591184"/>
    <hyperlink ref="F472" r:id="rId67" display="https://podminky.urs.cz/item/CS_URS_2025_01/771591241"/>
    <hyperlink ref="F476" r:id="rId68" display="https://podminky.urs.cz/item/CS_URS_2025_01/771591242"/>
    <hyperlink ref="F480" r:id="rId69" display="https://podminky.urs.cz/item/CS_URS_2025_01/771591251"/>
    <hyperlink ref="F484" r:id="rId70" display="https://podminky.urs.cz/item/CS_URS_2025_01/771591264"/>
    <hyperlink ref="F488" r:id="rId71" display="https://podminky.urs.cz/item/CS_URS_2025_01/771592011"/>
    <hyperlink ref="F492" r:id="rId72" display="https://podminky.urs.cz/item/CS_URS_2025_01/998771121"/>
    <hyperlink ref="F496" r:id="rId73" display="https://podminky.urs.cz/item/CS_URS_2025_01/775111311"/>
    <hyperlink ref="F502" r:id="rId74" display="https://podminky.urs.cz/item/CS_URS_2025_01/775413401"/>
    <hyperlink ref="F515" r:id="rId75" display="https://podminky.urs.cz/item/CS_URS_2025_01/775429121"/>
    <hyperlink ref="F524" r:id="rId76" display="https://podminky.urs.cz/item/CS_URS_2025_01/775541161"/>
    <hyperlink ref="F535" r:id="rId77" display="https://podminky.urs.cz/item/CS_URS_2025_01/775591191"/>
    <hyperlink ref="F546" r:id="rId78" display="https://podminky.urs.cz/item/CS_URS_2025_01/775599110"/>
    <hyperlink ref="F551" r:id="rId79" display="https://podminky.urs.cz/item/CS_URS_2025_01/998775121"/>
    <hyperlink ref="F555" r:id="rId80" display="https://podminky.urs.cz/item/CS_URS_2025_01/776111111"/>
    <hyperlink ref="F559" r:id="rId81" display="https://podminky.urs.cz/item/CS_URS_2025_01/776111311"/>
    <hyperlink ref="F563" r:id="rId82" display="https://podminky.urs.cz/item/CS_URS_2025_01/776121321"/>
    <hyperlink ref="F568" r:id="rId83" display="https://podminky.urs.cz/item/CS_URS_2025_01/776231111"/>
    <hyperlink ref="F580" r:id="rId84" display="https://podminky.urs.cz/item/CS_URS_2025_01/776421111"/>
    <hyperlink ref="F598" r:id="rId85" display="https://podminky.urs.cz/item/CS_URS_2025_01/998776311"/>
    <hyperlink ref="F602" r:id="rId86" display="https://podminky.urs.cz/item/CS_URS_2025_01/781121011"/>
    <hyperlink ref="F607" r:id="rId87" display="https://podminky.urs.cz/item/CS_URS_2025_01/781131112"/>
    <hyperlink ref="F611" r:id="rId88" display="https://podminky.urs.cz/item/CS_URS_2025_01/781131232"/>
    <hyperlink ref="F615" r:id="rId89" display="https://podminky.urs.cz/item/CS_URS_2025_01/781131251"/>
    <hyperlink ref="F619" r:id="rId90" display="https://podminky.urs.cz/item/CS_URS_2025_01/781472219"/>
    <hyperlink ref="F628" r:id="rId91" display="https://podminky.urs.cz/item/CS_URS_2025_01/781472221"/>
    <hyperlink ref="F636" r:id="rId92" display="https://podminky.urs.cz/item/CS_URS_2025_01/781492311"/>
    <hyperlink ref="F650" r:id="rId93" display="https://podminky.urs.cz/item/CS_URS_2025_01/781495115"/>
    <hyperlink ref="F656" r:id="rId94" display="https://podminky.urs.cz/item/CS_URS_2025_01/781495141"/>
    <hyperlink ref="F660" r:id="rId95" display="https://podminky.urs.cz/item/CS_URS_2025_01/781495142"/>
    <hyperlink ref="F664" r:id="rId96" display="https://podminky.urs.cz/item/CS_URS_2025_01/781495211"/>
    <hyperlink ref="F669" r:id="rId97" display="https://podminky.urs.cz/item/CS_URS_2025_01/998781201"/>
    <hyperlink ref="F673" r:id="rId98" display="https://podminky.urs.cz/item/CS_URS_2025_01/783101203"/>
    <hyperlink ref="F680" r:id="rId99" display="https://podminky.urs.cz/item/CS_URS_2025_01/783122111"/>
    <hyperlink ref="F684" r:id="rId100" display="https://podminky.urs.cz/item/CS_URS_2025_01/783124101"/>
    <hyperlink ref="F688" r:id="rId101" display="https://podminky.urs.cz/item/CS_URS_2025_01/783128101"/>
    <hyperlink ref="F692" r:id="rId102" display="https://podminky.urs.cz/item/CS_URS_2025_01/783128201"/>
    <hyperlink ref="F696" r:id="rId103" display="https://podminky.urs.cz/item/CS_URS_2025_01/783162201"/>
    <hyperlink ref="F702" r:id="rId104" display="https://podminky.urs.cz/item/CS_URS_2025_01/783315101"/>
    <hyperlink ref="F713" r:id="rId105" display="https://podminky.urs.cz/item/CS_URS_2025_01/783317101"/>
    <hyperlink ref="F718" r:id="rId106" display="https://podminky.urs.cz/item/CS_URS_2025_01/784111011"/>
    <hyperlink ref="F732" r:id="rId107" display="https://podminky.urs.cz/item/CS_URS_2025_01/784121001"/>
    <hyperlink ref="F736" r:id="rId108" display="https://podminky.urs.cz/item/CS_URS_2025_01/784121011"/>
    <hyperlink ref="F740" r:id="rId109" display="https://podminky.urs.cz/item/CS_URS_2025_01/784171101"/>
    <hyperlink ref="F753" r:id="rId110" display="https://podminky.urs.cz/item/CS_URS_2025_01/784181101"/>
    <hyperlink ref="F768" r:id="rId111" display="https://podminky.urs.cz/item/CS_URS_2025_01/78421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77</v>
      </c>
    </row>
    <row r="4" s="1" customFormat="1" ht="24.96" customHeight="1">
      <c r="B4" s="22"/>
      <c r="D4" s="143" t="s">
        <v>113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Oprava bytu Seifertova č.p. 105, Bílina - bytová jednotka</v>
      </c>
      <c r="F7" s="145"/>
      <c r="G7" s="145"/>
      <c r="H7" s="145"/>
      <c r="L7" s="22"/>
    </row>
    <row r="8" s="1" customFormat="1" ht="12" customHeight="1">
      <c r="B8" s="22"/>
      <c r="D8" s="145" t="s">
        <v>125</v>
      </c>
      <c r="L8" s="22"/>
    </row>
    <row r="9" s="2" customFormat="1" ht="16.5" customHeight="1">
      <c r="A9" s="40"/>
      <c r="B9" s="46"/>
      <c r="C9" s="40"/>
      <c r="D9" s="40"/>
      <c r="E9" s="146" t="s">
        <v>128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132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1120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27. 10. 2025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27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30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31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33</v>
      </c>
      <c r="E22" s="40"/>
      <c r="F22" s="40"/>
      <c r="G22" s="40"/>
      <c r="H22" s="40"/>
      <c r="I22" s="145" t="s">
        <v>26</v>
      </c>
      <c r="J22" s="135" t="str">
        <f>IF('Rekapitulace stavby'!AN16="","",'Rekapitulace stavby'!AN16)</f>
        <v/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5" t="s">
        <v>29</v>
      </c>
      <c r="J23" s="135" t="str">
        <f>IF('Rekapitulace stavby'!AN17="","",'Rekapitulace stavby'!AN17)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36</v>
      </c>
      <c r="E25" s="40"/>
      <c r="F25" s="40"/>
      <c r="G25" s="40"/>
      <c r="H25" s="40"/>
      <c r="I25" s="145" t="s">
        <v>26</v>
      </c>
      <c r="J25" s="135" t="str">
        <f>IF('Rekapitulace stavby'!AN19="","",'Rekapitulace stavby'!AN19)</f>
        <v/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5" t="s">
        <v>29</v>
      </c>
      <c r="J26" s="135" t="str">
        <f>IF('Rekapitulace stavby'!AN20="","",'Rekapitulace stavby'!AN20)</f>
        <v/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39</v>
      </c>
      <c r="E32" s="40"/>
      <c r="F32" s="40"/>
      <c r="G32" s="40"/>
      <c r="H32" s="40"/>
      <c r="I32" s="40"/>
      <c r="J32" s="157">
        <f>ROUND(J87,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41</v>
      </c>
      <c r="G34" s="40"/>
      <c r="H34" s="40"/>
      <c r="I34" s="158" t="s">
        <v>40</v>
      </c>
      <c r="J34" s="158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9" t="s">
        <v>43</v>
      </c>
      <c r="E35" s="145" t="s">
        <v>44</v>
      </c>
      <c r="F35" s="160">
        <f>ROUND((SUM(BE87:BE153)),  2)</f>
        <v>0</v>
      </c>
      <c r="G35" s="40"/>
      <c r="H35" s="40"/>
      <c r="I35" s="161">
        <v>0.20999999999999999</v>
      </c>
      <c r="J35" s="160">
        <f>ROUND(((SUM(BE87:BE153))*I35),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60">
        <f>ROUND((SUM(BF87:BF153)),  2)</f>
        <v>0</v>
      </c>
      <c r="G36" s="40"/>
      <c r="H36" s="40"/>
      <c r="I36" s="161">
        <v>0.12</v>
      </c>
      <c r="J36" s="160">
        <f>ROUND(((SUM(BF87:BF153))*I36),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60">
        <f>ROUND((SUM(BG87:BG153)),  2)</f>
        <v>0</v>
      </c>
      <c r="G37" s="40"/>
      <c r="H37" s="40"/>
      <c r="I37" s="161">
        <v>0.20999999999999999</v>
      </c>
      <c r="J37" s="160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60">
        <f>ROUND((SUM(BH87:BH153)),  2)</f>
        <v>0</v>
      </c>
      <c r="G38" s="40"/>
      <c r="H38" s="40"/>
      <c r="I38" s="161">
        <v>0.12</v>
      </c>
      <c r="J38" s="160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60">
        <f>ROUND((SUM(BI87:BI153)),  2)</f>
        <v>0</v>
      </c>
      <c r="G39" s="40"/>
      <c r="H39" s="40"/>
      <c r="I39" s="161">
        <v>0</v>
      </c>
      <c r="J39" s="160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2"/>
      <c r="D41" s="163" t="s">
        <v>49</v>
      </c>
      <c r="E41" s="164"/>
      <c r="F41" s="164"/>
      <c r="G41" s="165" t="s">
        <v>50</v>
      </c>
      <c r="H41" s="166" t="s">
        <v>51</v>
      </c>
      <c r="I41" s="164"/>
      <c r="J41" s="167">
        <f>SUM(J32:J39)</f>
        <v>0</v>
      </c>
      <c r="K41" s="168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204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3" t="str">
        <f>E7</f>
        <v>Oprava bytu Seifertova č.p. 105, Bílina - bytová jednotka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3" t="s">
        <v>128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2 - Zdravotní instalace - vodovod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Bílina</v>
      </c>
      <c r="G56" s="42"/>
      <c r="H56" s="42"/>
      <c r="I56" s="34" t="s">
        <v>23</v>
      </c>
      <c r="J56" s="74" t="str">
        <f>IF(J14="","",J14)</f>
        <v>27. 10. 2025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Bílina, Břežánská 50/4, 418 01 Bílina</v>
      </c>
      <c r="G58" s="42"/>
      <c r="H58" s="42"/>
      <c r="I58" s="34" t="s">
        <v>33</v>
      </c>
      <c r="J58" s="38" t="str">
        <f>E23</f>
        <v xml:space="preserve"> 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205</v>
      </c>
      <c r="D61" s="175"/>
      <c r="E61" s="175"/>
      <c r="F61" s="175"/>
      <c r="G61" s="175"/>
      <c r="H61" s="175"/>
      <c r="I61" s="175"/>
      <c r="J61" s="176" t="s">
        <v>206</v>
      </c>
      <c r="K61" s="175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71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207</v>
      </c>
    </row>
    <row r="64" s="9" customFormat="1" ht="24.96" customHeight="1">
      <c r="A64" s="9"/>
      <c r="B64" s="178"/>
      <c r="C64" s="179"/>
      <c r="D64" s="180" t="s">
        <v>220</v>
      </c>
      <c r="E64" s="181"/>
      <c r="F64" s="181"/>
      <c r="G64" s="181"/>
      <c r="H64" s="181"/>
      <c r="I64" s="181"/>
      <c r="J64" s="182">
        <f>J88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1121</v>
      </c>
      <c r="E65" s="186"/>
      <c r="F65" s="186"/>
      <c r="G65" s="186"/>
      <c r="H65" s="186"/>
      <c r="I65" s="186"/>
      <c r="J65" s="187">
        <f>J89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230</v>
      </c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3" t="str">
        <f>E7</f>
        <v>Oprava bytu Seifertova č.p. 105, Bílina - bytová jednotka</v>
      </c>
      <c r="F75" s="34"/>
      <c r="G75" s="34"/>
      <c r="H75" s="34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125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3" t="s">
        <v>128</v>
      </c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132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2 - Zdravotní instalace - vodovod</v>
      </c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>Bílina</v>
      </c>
      <c r="G81" s="42"/>
      <c r="H81" s="42"/>
      <c r="I81" s="34" t="s">
        <v>23</v>
      </c>
      <c r="J81" s="74" t="str">
        <f>IF(J14="","",J14)</f>
        <v>27. 10. 2025</v>
      </c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Město Bílina, Břežánská 50/4, 418 01 Bílina</v>
      </c>
      <c r="G83" s="42"/>
      <c r="H83" s="42"/>
      <c r="I83" s="34" t="s">
        <v>33</v>
      </c>
      <c r="J83" s="38" t="str">
        <f>E23</f>
        <v xml:space="preserve"> 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IF(E20="","",E20)</f>
        <v>Vyplň údaj</v>
      </c>
      <c r="G84" s="42"/>
      <c r="H84" s="42"/>
      <c r="I84" s="34" t="s">
        <v>36</v>
      </c>
      <c r="J84" s="38" t="str">
        <f>E26</f>
        <v xml:space="preserve"> </v>
      </c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9"/>
      <c r="B86" s="190"/>
      <c r="C86" s="191" t="s">
        <v>231</v>
      </c>
      <c r="D86" s="192" t="s">
        <v>58</v>
      </c>
      <c r="E86" s="192" t="s">
        <v>54</v>
      </c>
      <c r="F86" s="192" t="s">
        <v>55</v>
      </c>
      <c r="G86" s="192" t="s">
        <v>232</v>
      </c>
      <c r="H86" s="192" t="s">
        <v>233</v>
      </c>
      <c r="I86" s="192" t="s">
        <v>234</v>
      </c>
      <c r="J86" s="192" t="s">
        <v>206</v>
      </c>
      <c r="K86" s="193" t="s">
        <v>235</v>
      </c>
      <c r="L86" s="194"/>
      <c r="M86" s="94" t="s">
        <v>19</v>
      </c>
      <c r="N86" s="95" t="s">
        <v>43</v>
      </c>
      <c r="O86" s="95" t="s">
        <v>236</v>
      </c>
      <c r="P86" s="95" t="s">
        <v>237</v>
      </c>
      <c r="Q86" s="95" t="s">
        <v>238</v>
      </c>
      <c r="R86" s="95" t="s">
        <v>239</v>
      </c>
      <c r="S86" s="95" t="s">
        <v>240</v>
      </c>
      <c r="T86" s="95" t="s">
        <v>241</v>
      </c>
      <c r="U86" s="96" t="s">
        <v>242</v>
      </c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</row>
    <row r="87" s="2" customFormat="1" ht="22.8" customHeight="1">
      <c r="A87" s="40"/>
      <c r="B87" s="41"/>
      <c r="C87" s="101" t="s">
        <v>243</v>
      </c>
      <c r="D87" s="42"/>
      <c r="E87" s="42"/>
      <c r="F87" s="42"/>
      <c r="G87" s="42"/>
      <c r="H87" s="42"/>
      <c r="I87" s="42"/>
      <c r="J87" s="195">
        <f>BK87</f>
        <v>0</v>
      </c>
      <c r="K87" s="42"/>
      <c r="L87" s="46"/>
      <c r="M87" s="97"/>
      <c r="N87" s="196"/>
      <c r="O87" s="98"/>
      <c r="P87" s="197">
        <f>P88</f>
        <v>0</v>
      </c>
      <c r="Q87" s="98"/>
      <c r="R87" s="197">
        <f>R88</f>
        <v>0.027458068775</v>
      </c>
      <c r="S87" s="98"/>
      <c r="T87" s="197">
        <f>T88</f>
        <v>0.0044359999999999998</v>
      </c>
      <c r="U87" s="99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207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72</v>
      </c>
      <c r="E88" s="202" t="s">
        <v>440</v>
      </c>
      <c r="F88" s="202" t="s">
        <v>441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0.027458068775</v>
      </c>
      <c r="S88" s="207"/>
      <c r="T88" s="208">
        <f>T89</f>
        <v>0.0044359999999999998</v>
      </c>
      <c r="U88" s="209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84</v>
      </c>
      <c r="AT88" s="211" t="s">
        <v>72</v>
      </c>
      <c r="AU88" s="211" t="s">
        <v>73</v>
      </c>
      <c r="AY88" s="210" t="s">
        <v>246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72</v>
      </c>
      <c r="E89" s="213" t="s">
        <v>1122</v>
      </c>
      <c r="F89" s="213" t="s">
        <v>1123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SUM(P90:P153)</f>
        <v>0</v>
      </c>
      <c r="Q89" s="207"/>
      <c r="R89" s="208">
        <f>SUM(R90:R153)</f>
        <v>0.027458068775</v>
      </c>
      <c r="S89" s="207"/>
      <c r="T89" s="208">
        <f>SUM(T90:T153)</f>
        <v>0.0044359999999999998</v>
      </c>
      <c r="U89" s="209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84</v>
      </c>
      <c r="AT89" s="211" t="s">
        <v>72</v>
      </c>
      <c r="AU89" s="211" t="s">
        <v>77</v>
      </c>
      <c r="AY89" s="210" t="s">
        <v>246</v>
      </c>
      <c r="BK89" s="212">
        <f>SUM(BK90:BK153)</f>
        <v>0</v>
      </c>
    </row>
    <row r="90" s="2" customFormat="1" ht="16.5" customHeight="1">
      <c r="A90" s="40"/>
      <c r="B90" s="41"/>
      <c r="C90" s="215" t="s">
        <v>77</v>
      </c>
      <c r="D90" s="215" t="s">
        <v>250</v>
      </c>
      <c r="E90" s="216" t="s">
        <v>1124</v>
      </c>
      <c r="F90" s="217" t="s">
        <v>1125</v>
      </c>
      <c r="G90" s="218" t="s">
        <v>380</v>
      </c>
      <c r="H90" s="219">
        <v>10.699999999999999</v>
      </c>
      <c r="I90" s="220"/>
      <c r="J90" s="221">
        <f>ROUND(I90*H90,2)</f>
        <v>0</v>
      </c>
      <c r="K90" s="217" t="s">
        <v>253</v>
      </c>
      <c r="L90" s="46"/>
      <c r="M90" s="222" t="s">
        <v>19</v>
      </c>
      <c r="N90" s="223" t="s">
        <v>45</v>
      </c>
      <c r="O90" s="86"/>
      <c r="P90" s="224">
        <f>O90*H90</f>
        <v>0</v>
      </c>
      <c r="Q90" s="224">
        <v>0</v>
      </c>
      <c r="R90" s="224">
        <f>Q90*H90</f>
        <v>0</v>
      </c>
      <c r="S90" s="224">
        <v>0.00027999999999999998</v>
      </c>
      <c r="T90" s="224">
        <f>S90*H90</f>
        <v>0.0029959999999999995</v>
      </c>
      <c r="U90" s="225" t="s">
        <v>19</v>
      </c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6" t="s">
        <v>370</v>
      </c>
      <c r="AT90" s="226" t="s">
        <v>250</v>
      </c>
      <c r="AU90" s="226" t="s">
        <v>84</v>
      </c>
      <c r="AY90" s="19" t="s">
        <v>246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19" t="s">
        <v>84</v>
      </c>
      <c r="BK90" s="227">
        <f>ROUND(I90*H90,2)</f>
        <v>0</v>
      </c>
      <c r="BL90" s="19" t="s">
        <v>370</v>
      </c>
      <c r="BM90" s="226" t="s">
        <v>1126</v>
      </c>
    </row>
    <row r="91" s="2" customFormat="1">
      <c r="A91" s="40"/>
      <c r="B91" s="41"/>
      <c r="C91" s="42"/>
      <c r="D91" s="228" t="s">
        <v>255</v>
      </c>
      <c r="E91" s="42"/>
      <c r="F91" s="229" t="s">
        <v>1127</v>
      </c>
      <c r="G91" s="42"/>
      <c r="H91" s="42"/>
      <c r="I91" s="230"/>
      <c r="J91" s="42"/>
      <c r="K91" s="42"/>
      <c r="L91" s="46"/>
      <c r="M91" s="231"/>
      <c r="N91" s="232"/>
      <c r="O91" s="86"/>
      <c r="P91" s="86"/>
      <c r="Q91" s="86"/>
      <c r="R91" s="86"/>
      <c r="S91" s="86"/>
      <c r="T91" s="86"/>
      <c r="U91" s="87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255</v>
      </c>
      <c r="AU91" s="19" t="s">
        <v>84</v>
      </c>
    </row>
    <row r="92" s="2" customFormat="1">
      <c r="A92" s="40"/>
      <c r="B92" s="41"/>
      <c r="C92" s="42"/>
      <c r="D92" s="233" t="s">
        <v>257</v>
      </c>
      <c r="E92" s="42"/>
      <c r="F92" s="234" t="s">
        <v>1128</v>
      </c>
      <c r="G92" s="42"/>
      <c r="H92" s="42"/>
      <c r="I92" s="230"/>
      <c r="J92" s="42"/>
      <c r="K92" s="42"/>
      <c r="L92" s="46"/>
      <c r="M92" s="231"/>
      <c r="N92" s="232"/>
      <c r="O92" s="86"/>
      <c r="P92" s="86"/>
      <c r="Q92" s="86"/>
      <c r="R92" s="86"/>
      <c r="S92" s="86"/>
      <c r="T92" s="86"/>
      <c r="U92" s="87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257</v>
      </c>
      <c r="AU92" s="19" t="s">
        <v>84</v>
      </c>
    </row>
    <row r="93" s="13" customFormat="1">
      <c r="A93" s="13"/>
      <c r="B93" s="235"/>
      <c r="C93" s="236"/>
      <c r="D93" s="228" t="s">
        <v>259</v>
      </c>
      <c r="E93" s="237" t="s">
        <v>19</v>
      </c>
      <c r="F93" s="238" t="s">
        <v>1129</v>
      </c>
      <c r="G93" s="236"/>
      <c r="H93" s="239">
        <v>2.7999999999999998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3"/>
      <c r="U93" s="244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5" t="s">
        <v>259</v>
      </c>
      <c r="AU93" s="245" t="s">
        <v>84</v>
      </c>
      <c r="AV93" s="13" t="s">
        <v>84</v>
      </c>
      <c r="AW93" s="13" t="s">
        <v>35</v>
      </c>
      <c r="AX93" s="13" t="s">
        <v>73</v>
      </c>
      <c r="AY93" s="245" t="s">
        <v>246</v>
      </c>
    </row>
    <row r="94" s="13" customFormat="1">
      <c r="A94" s="13"/>
      <c r="B94" s="235"/>
      <c r="C94" s="236"/>
      <c r="D94" s="228" t="s">
        <v>259</v>
      </c>
      <c r="E94" s="237" t="s">
        <v>19</v>
      </c>
      <c r="F94" s="238" t="s">
        <v>1130</v>
      </c>
      <c r="G94" s="236"/>
      <c r="H94" s="239">
        <v>3.1000000000000001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3"/>
      <c r="U94" s="244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259</v>
      </c>
      <c r="AU94" s="245" t="s">
        <v>84</v>
      </c>
      <c r="AV94" s="13" t="s">
        <v>84</v>
      </c>
      <c r="AW94" s="13" t="s">
        <v>35</v>
      </c>
      <c r="AX94" s="13" t="s">
        <v>73</v>
      </c>
      <c r="AY94" s="245" t="s">
        <v>246</v>
      </c>
    </row>
    <row r="95" s="13" customFormat="1">
      <c r="A95" s="13"/>
      <c r="B95" s="235"/>
      <c r="C95" s="236"/>
      <c r="D95" s="228" t="s">
        <v>259</v>
      </c>
      <c r="E95" s="237" t="s">
        <v>19</v>
      </c>
      <c r="F95" s="238" t="s">
        <v>1129</v>
      </c>
      <c r="G95" s="236"/>
      <c r="H95" s="239">
        <v>2.7999999999999998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3"/>
      <c r="U95" s="244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259</v>
      </c>
      <c r="AU95" s="245" t="s">
        <v>84</v>
      </c>
      <c r="AV95" s="13" t="s">
        <v>84</v>
      </c>
      <c r="AW95" s="13" t="s">
        <v>35</v>
      </c>
      <c r="AX95" s="13" t="s">
        <v>73</v>
      </c>
      <c r="AY95" s="245" t="s">
        <v>246</v>
      </c>
    </row>
    <row r="96" s="13" customFormat="1">
      <c r="A96" s="13"/>
      <c r="B96" s="235"/>
      <c r="C96" s="236"/>
      <c r="D96" s="228" t="s">
        <v>259</v>
      </c>
      <c r="E96" s="237" t="s">
        <v>19</v>
      </c>
      <c r="F96" s="238" t="s">
        <v>1131</v>
      </c>
      <c r="G96" s="236"/>
      <c r="H96" s="239">
        <v>2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3"/>
      <c r="U96" s="244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5" t="s">
        <v>259</v>
      </c>
      <c r="AU96" s="245" t="s">
        <v>84</v>
      </c>
      <c r="AV96" s="13" t="s">
        <v>84</v>
      </c>
      <c r="AW96" s="13" t="s">
        <v>35</v>
      </c>
      <c r="AX96" s="13" t="s">
        <v>73</v>
      </c>
      <c r="AY96" s="245" t="s">
        <v>246</v>
      </c>
    </row>
    <row r="97" s="2" customFormat="1" ht="21.75" customHeight="1">
      <c r="A97" s="40"/>
      <c r="B97" s="41"/>
      <c r="C97" s="215" t="s">
        <v>84</v>
      </c>
      <c r="D97" s="215" t="s">
        <v>250</v>
      </c>
      <c r="E97" s="216" t="s">
        <v>1132</v>
      </c>
      <c r="F97" s="217" t="s">
        <v>1133</v>
      </c>
      <c r="G97" s="218" t="s">
        <v>373</v>
      </c>
      <c r="H97" s="219">
        <v>4</v>
      </c>
      <c r="I97" s="220"/>
      <c r="J97" s="221">
        <f>ROUND(I97*H97,2)</f>
        <v>0</v>
      </c>
      <c r="K97" s="217" t="s">
        <v>253</v>
      </c>
      <c r="L97" s="46"/>
      <c r="M97" s="222" t="s">
        <v>19</v>
      </c>
      <c r="N97" s="223" t="s">
        <v>45</v>
      </c>
      <c r="O97" s="86"/>
      <c r="P97" s="224">
        <f>O97*H97</f>
        <v>0</v>
      </c>
      <c r="Q97" s="224">
        <v>0.00024931319999999999</v>
      </c>
      <c r="R97" s="224">
        <f>Q97*H97</f>
        <v>0.00099725279999999996</v>
      </c>
      <c r="S97" s="224">
        <v>0</v>
      </c>
      <c r="T97" s="224">
        <f>S97*H97</f>
        <v>0</v>
      </c>
      <c r="U97" s="225" t="s">
        <v>19</v>
      </c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6" t="s">
        <v>370</v>
      </c>
      <c r="AT97" s="226" t="s">
        <v>250</v>
      </c>
      <c r="AU97" s="226" t="s">
        <v>84</v>
      </c>
      <c r="AY97" s="19" t="s">
        <v>246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19" t="s">
        <v>84</v>
      </c>
      <c r="BK97" s="227">
        <f>ROUND(I97*H97,2)</f>
        <v>0</v>
      </c>
      <c r="BL97" s="19" t="s">
        <v>370</v>
      </c>
      <c r="BM97" s="226" t="s">
        <v>1134</v>
      </c>
    </row>
    <row r="98" s="2" customFormat="1">
      <c r="A98" s="40"/>
      <c r="B98" s="41"/>
      <c r="C98" s="42"/>
      <c r="D98" s="228" t="s">
        <v>255</v>
      </c>
      <c r="E98" s="42"/>
      <c r="F98" s="229" t="s">
        <v>1135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6"/>
      <c r="U98" s="87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255</v>
      </c>
      <c r="AU98" s="19" t="s">
        <v>84</v>
      </c>
    </row>
    <row r="99" s="2" customFormat="1">
      <c r="A99" s="40"/>
      <c r="B99" s="41"/>
      <c r="C99" s="42"/>
      <c r="D99" s="233" t="s">
        <v>257</v>
      </c>
      <c r="E99" s="42"/>
      <c r="F99" s="234" t="s">
        <v>1136</v>
      </c>
      <c r="G99" s="42"/>
      <c r="H99" s="42"/>
      <c r="I99" s="230"/>
      <c r="J99" s="42"/>
      <c r="K99" s="42"/>
      <c r="L99" s="46"/>
      <c r="M99" s="231"/>
      <c r="N99" s="232"/>
      <c r="O99" s="86"/>
      <c r="P99" s="86"/>
      <c r="Q99" s="86"/>
      <c r="R99" s="86"/>
      <c r="S99" s="86"/>
      <c r="T99" s="86"/>
      <c r="U99" s="87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257</v>
      </c>
      <c r="AU99" s="19" t="s">
        <v>84</v>
      </c>
    </row>
    <row r="100" s="13" customFormat="1">
      <c r="A100" s="13"/>
      <c r="B100" s="235"/>
      <c r="C100" s="236"/>
      <c r="D100" s="228" t="s">
        <v>259</v>
      </c>
      <c r="E100" s="237" t="s">
        <v>19</v>
      </c>
      <c r="F100" s="238" t="s">
        <v>91</v>
      </c>
      <c r="G100" s="236"/>
      <c r="H100" s="239">
        <v>4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3"/>
      <c r="U100" s="244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5" t="s">
        <v>259</v>
      </c>
      <c r="AU100" s="245" t="s">
        <v>84</v>
      </c>
      <c r="AV100" s="13" t="s">
        <v>84</v>
      </c>
      <c r="AW100" s="13" t="s">
        <v>35</v>
      </c>
      <c r="AX100" s="13" t="s">
        <v>77</v>
      </c>
      <c r="AY100" s="245" t="s">
        <v>246</v>
      </c>
    </row>
    <row r="101" s="2" customFormat="1" ht="21.75" customHeight="1">
      <c r="A101" s="40"/>
      <c r="B101" s="41"/>
      <c r="C101" s="215" t="s">
        <v>88</v>
      </c>
      <c r="D101" s="215" t="s">
        <v>250</v>
      </c>
      <c r="E101" s="216" t="s">
        <v>1137</v>
      </c>
      <c r="F101" s="217" t="s">
        <v>1138</v>
      </c>
      <c r="G101" s="218" t="s">
        <v>373</v>
      </c>
      <c r="H101" s="219">
        <v>4</v>
      </c>
      <c r="I101" s="220"/>
      <c r="J101" s="221">
        <f>ROUND(I101*H101,2)</f>
        <v>0</v>
      </c>
      <c r="K101" s="217" t="s">
        <v>253</v>
      </c>
      <c r="L101" s="46"/>
      <c r="M101" s="222" t="s">
        <v>19</v>
      </c>
      <c r="N101" s="223" t="s">
        <v>45</v>
      </c>
      <c r="O101" s="86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4">
        <f>S101*H101</f>
        <v>0</v>
      </c>
      <c r="U101" s="225" t="s">
        <v>19</v>
      </c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6" t="s">
        <v>370</v>
      </c>
      <c r="AT101" s="226" t="s">
        <v>250</v>
      </c>
      <c r="AU101" s="226" t="s">
        <v>84</v>
      </c>
      <c r="AY101" s="19" t="s">
        <v>246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19" t="s">
        <v>84</v>
      </c>
      <c r="BK101" s="227">
        <f>ROUND(I101*H101,2)</f>
        <v>0</v>
      </c>
      <c r="BL101" s="19" t="s">
        <v>370</v>
      </c>
      <c r="BM101" s="226" t="s">
        <v>1139</v>
      </c>
    </row>
    <row r="102" s="2" customFormat="1">
      <c r="A102" s="40"/>
      <c r="B102" s="41"/>
      <c r="C102" s="42"/>
      <c r="D102" s="228" t="s">
        <v>255</v>
      </c>
      <c r="E102" s="42"/>
      <c r="F102" s="229" t="s">
        <v>1140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6"/>
      <c r="U102" s="87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255</v>
      </c>
      <c r="AU102" s="19" t="s">
        <v>84</v>
      </c>
    </row>
    <row r="103" s="2" customFormat="1">
      <c r="A103" s="40"/>
      <c r="B103" s="41"/>
      <c r="C103" s="42"/>
      <c r="D103" s="233" t="s">
        <v>257</v>
      </c>
      <c r="E103" s="42"/>
      <c r="F103" s="234" t="s">
        <v>1141</v>
      </c>
      <c r="G103" s="42"/>
      <c r="H103" s="42"/>
      <c r="I103" s="230"/>
      <c r="J103" s="42"/>
      <c r="K103" s="42"/>
      <c r="L103" s="46"/>
      <c r="M103" s="231"/>
      <c r="N103" s="232"/>
      <c r="O103" s="86"/>
      <c r="P103" s="86"/>
      <c r="Q103" s="86"/>
      <c r="R103" s="86"/>
      <c r="S103" s="86"/>
      <c r="T103" s="86"/>
      <c r="U103" s="87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257</v>
      </c>
      <c r="AU103" s="19" t="s">
        <v>84</v>
      </c>
    </row>
    <row r="104" s="13" customFormat="1">
      <c r="A104" s="13"/>
      <c r="B104" s="235"/>
      <c r="C104" s="236"/>
      <c r="D104" s="228" t="s">
        <v>259</v>
      </c>
      <c r="E104" s="237" t="s">
        <v>19</v>
      </c>
      <c r="F104" s="238" t="s">
        <v>91</v>
      </c>
      <c r="G104" s="236"/>
      <c r="H104" s="239">
        <v>4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3"/>
      <c r="U104" s="244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259</v>
      </c>
      <c r="AU104" s="245" t="s">
        <v>84</v>
      </c>
      <c r="AV104" s="13" t="s">
        <v>84</v>
      </c>
      <c r="AW104" s="13" t="s">
        <v>35</v>
      </c>
      <c r="AX104" s="13" t="s">
        <v>77</v>
      </c>
      <c r="AY104" s="245" t="s">
        <v>246</v>
      </c>
    </row>
    <row r="105" s="2" customFormat="1" ht="24.15" customHeight="1">
      <c r="A105" s="40"/>
      <c r="B105" s="41"/>
      <c r="C105" s="215" t="s">
        <v>91</v>
      </c>
      <c r="D105" s="215" t="s">
        <v>250</v>
      </c>
      <c r="E105" s="216" t="s">
        <v>1142</v>
      </c>
      <c r="F105" s="217" t="s">
        <v>1143</v>
      </c>
      <c r="G105" s="218" t="s">
        <v>373</v>
      </c>
      <c r="H105" s="219">
        <v>4</v>
      </c>
      <c r="I105" s="220"/>
      <c r="J105" s="221">
        <f>ROUND(I105*H105,2)</f>
        <v>0</v>
      </c>
      <c r="K105" s="217" t="s">
        <v>253</v>
      </c>
      <c r="L105" s="46"/>
      <c r="M105" s="222" t="s">
        <v>19</v>
      </c>
      <c r="N105" s="223" t="s">
        <v>45</v>
      </c>
      <c r="O105" s="86"/>
      <c r="P105" s="224">
        <f>O105*H105</f>
        <v>0</v>
      </c>
      <c r="Q105" s="224">
        <v>4.3999999999999999E-05</v>
      </c>
      <c r="R105" s="224">
        <f>Q105*H105</f>
        <v>0.000176</v>
      </c>
      <c r="S105" s="224">
        <v>0.00036000000000000002</v>
      </c>
      <c r="T105" s="224">
        <f>S105*H105</f>
        <v>0.0014400000000000001</v>
      </c>
      <c r="U105" s="225" t="s">
        <v>19</v>
      </c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6" t="s">
        <v>370</v>
      </c>
      <c r="AT105" s="226" t="s">
        <v>250</v>
      </c>
      <c r="AU105" s="226" t="s">
        <v>84</v>
      </c>
      <c r="AY105" s="19" t="s">
        <v>246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19" t="s">
        <v>84</v>
      </c>
      <c r="BK105" s="227">
        <f>ROUND(I105*H105,2)</f>
        <v>0</v>
      </c>
      <c r="BL105" s="19" t="s">
        <v>370</v>
      </c>
      <c r="BM105" s="226" t="s">
        <v>1144</v>
      </c>
    </row>
    <row r="106" s="2" customFormat="1">
      <c r="A106" s="40"/>
      <c r="B106" s="41"/>
      <c r="C106" s="42"/>
      <c r="D106" s="228" t="s">
        <v>255</v>
      </c>
      <c r="E106" s="42"/>
      <c r="F106" s="229" t="s">
        <v>1145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6"/>
      <c r="U106" s="87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255</v>
      </c>
      <c r="AU106" s="19" t="s">
        <v>84</v>
      </c>
    </row>
    <row r="107" s="2" customFormat="1">
      <c r="A107" s="40"/>
      <c r="B107" s="41"/>
      <c r="C107" s="42"/>
      <c r="D107" s="233" t="s">
        <v>257</v>
      </c>
      <c r="E107" s="42"/>
      <c r="F107" s="234" t="s">
        <v>1146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6"/>
      <c r="U107" s="87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257</v>
      </c>
      <c r="AU107" s="19" t="s">
        <v>84</v>
      </c>
    </row>
    <row r="108" s="13" customFormat="1">
      <c r="A108" s="13"/>
      <c r="B108" s="235"/>
      <c r="C108" s="236"/>
      <c r="D108" s="228" t="s">
        <v>259</v>
      </c>
      <c r="E108" s="237" t="s">
        <v>19</v>
      </c>
      <c r="F108" s="238" t="s">
        <v>91</v>
      </c>
      <c r="G108" s="236"/>
      <c r="H108" s="239">
        <v>4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3"/>
      <c r="U108" s="244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259</v>
      </c>
      <c r="AU108" s="245" t="s">
        <v>84</v>
      </c>
      <c r="AV108" s="13" t="s">
        <v>84</v>
      </c>
      <c r="AW108" s="13" t="s">
        <v>35</v>
      </c>
      <c r="AX108" s="13" t="s">
        <v>77</v>
      </c>
      <c r="AY108" s="245" t="s">
        <v>246</v>
      </c>
    </row>
    <row r="109" s="2" customFormat="1" ht="24.15" customHeight="1">
      <c r="A109" s="40"/>
      <c r="B109" s="41"/>
      <c r="C109" s="215" t="s">
        <v>94</v>
      </c>
      <c r="D109" s="215" t="s">
        <v>250</v>
      </c>
      <c r="E109" s="216" t="s">
        <v>1147</v>
      </c>
      <c r="F109" s="217" t="s">
        <v>1148</v>
      </c>
      <c r="G109" s="218" t="s">
        <v>380</v>
      </c>
      <c r="H109" s="219">
        <v>16.850000000000001</v>
      </c>
      <c r="I109" s="220"/>
      <c r="J109" s="221">
        <f>ROUND(I109*H109,2)</f>
        <v>0</v>
      </c>
      <c r="K109" s="217" t="s">
        <v>253</v>
      </c>
      <c r="L109" s="46"/>
      <c r="M109" s="222" t="s">
        <v>19</v>
      </c>
      <c r="N109" s="223" t="s">
        <v>45</v>
      </c>
      <c r="O109" s="86"/>
      <c r="P109" s="224">
        <f>O109*H109</f>
        <v>0</v>
      </c>
      <c r="Q109" s="224">
        <v>0.0011590999999999999</v>
      </c>
      <c r="R109" s="224">
        <f>Q109*H109</f>
        <v>0.019530835</v>
      </c>
      <c r="S109" s="224">
        <v>0</v>
      </c>
      <c r="T109" s="224">
        <f>S109*H109</f>
        <v>0</v>
      </c>
      <c r="U109" s="225" t="s">
        <v>19</v>
      </c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6" t="s">
        <v>370</v>
      </c>
      <c r="AT109" s="226" t="s">
        <v>250</v>
      </c>
      <c r="AU109" s="226" t="s">
        <v>84</v>
      </c>
      <c r="AY109" s="19" t="s">
        <v>246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19" t="s">
        <v>84</v>
      </c>
      <c r="BK109" s="227">
        <f>ROUND(I109*H109,2)</f>
        <v>0</v>
      </c>
      <c r="BL109" s="19" t="s">
        <v>370</v>
      </c>
      <c r="BM109" s="226" t="s">
        <v>1149</v>
      </c>
    </row>
    <row r="110" s="2" customFormat="1">
      <c r="A110" s="40"/>
      <c r="B110" s="41"/>
      <c r="C110" s="42"/>
      <c r="D110" s="228" t="s">
        <v>255</v>
      </c>
      <c r="E110" s="42"/>
      <c r="F110" s="229" t="s">
        <v>1150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6"/>
      <c r="U110" s="87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255</v>
      </c>
      <c r="AU110" s="19" t="s">
        <v>84</v>
      </c>
    </row>
    <row r="111" s="2" customFormat="1">
      <c r="A111" s="40"/>
      <c r="B111" s="41"/>
      <c r="C111" s="42"/>
      <c r="D111" s="233" t="s">
        <v>257</v>
      </c>
      <c r="E111" s="42"/>
      <c r="F111" s="234" t="s">
        <v>1151</v>
      </c>
      <c r="G111" s="42"/>
      <c r="H111" s="42"/>
      <c r="I111" s="230"/>
      <c r="J111" s="42"/>
      <c r="K111" s="42"/>
      <c r="L111" s="46"/>
      <c r="M111" s="231"/>
      <c r="N111" s="232"/>
      <c r="O111" s="86"/>
      <c r="P111" s="86"/>
      <c r="Q111" s="86"/>
      <c r="R111" s="86"/>
      <c r="S111" s="86"/>
      <c r="T111" s="86"/>
      <c r="U111" s="87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257</v>
      </c>
      <c r="AU111" s="19" t="s">
        <v>84</v>
      </c>
    </row>
    <row r="112" s="13" customFormat="1">
      <c r="A112" s="13"/>
      <c r="B112" s="235"/>
      <c r="C112" s="236"/>
      <c r="D112" s="228" t="s">
        <v>259</v>
      </c>
      <c r="E112" s="237" t="s">
        <v>19</v>
      </c>
      <c r="F112" s="238" t="s">
        <v>1152</v>
      </c>
      <c r="G112" s="236"/>
      <c r="H112" s="239">
        <v>4.3499999999999996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3"/>
      <c r="U112" s="244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259</v>
      </c>
      <c r="AU112" s="245" t="s">
        <v>84</v>
      </c>
      <c r="AV112" s="13" t="s">
        <v>84</v>
      </c>
      <c r="AW112" s="13" t="s">
        <v>35</v>
      </c>
      <c r="AX112" s="13" t="s">
        <v>73</v>
      </c>
      <c r="AY112" s="245" t="s">
        <v>246</v>
      </c>
    </row>
    <row r="113" s="13" customFormat="1">
      <c r="A113" s="13"/>
      <c r="B113" s="235"/>
      <c r="C113" s="236"/>
      <c r="D113" s="228" t="s">
        <v>259</v>
      </c>
      <c r="E113" s="237" t="s">
        <v>19</v>
      </c>
      <c r="F113" s="238" t="s">
        <v>1153</v>
      </c>
      <c r="G113" s="236"/>
      <c r="H113" s="239">
        <v>3.2999999999999998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3"/>
      <c r="U113" s="244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259</v>
      </c>
      <c r="AU113" s="245" t="s">
        <v>84</v>
      </c>
      <c r="AV113" s="13" t="s">
        <v>84</v>
      </c>
      <c r="AW113" s="13" t="s">
        <v>35</v>
      </c>
      <c r="AX113" s="13" t="s">
        <v>73</v>
      </c>
      <c r="AY113" s="245" t="s">
        <v>246</v>
      </c>
    </row>
    <row r="114" s="13" customFormat="1">
      <c r="A114" s="13"/>
      <c r="B114" s="235"/>
      <c r="C114" s="236"/>
      <c r="D114" s="228" t="s">
        <v>259</v>
      </c>
      <c r="E114" s="237" t="s">
        <v>19</v>
      </c>
      <c r="F114" s="238" t="s">
        <v>1154</v>
      </c>
      <c r="G114" s="236"/>
      <c r="H114" s="239">
        <v>6.7000000000000002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3"/>
      <c r="U114" s="244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259</v>
      </c>
      <c r="AU114" s="245" t="s">
        <v>84</v>
      </c>
      <c r="AV114" s="13" t="s">
        <v>84</v>
      </c>
      <c r="AW114" s="13" t="s">
        <v>35</v>
      </c>
      <c r="AX114" s="13" t="s">
        <v>73</v>
      </c>
      <c r="AY114" s="245" t="s">
        <v>246</v>
      </c>
    </row>
    <row r="115" s="13" customFormat="1">
      <c r="A115" s="13"/>
      <c r="B115" s="235"/>
      <c r="C115" s="236"/>
      <c r="D115" s="228" t="s">
        <v>259</v>
      </c>
      <c r="E115" s="237" t="s">
        <v>19</v>
      </c>
      <c r="F115" s="238" t="s">
        <v>458</v>
      </c>
      <c r="G115" s="236"/>
      <c r="H115" s="239">
        <v>2.5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3"/>
      <c r="U115" s="244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259</v>
      </c>
      <c r="AU115" s="245" t="s">
        <v>84</v>
      </c>
      <c r="AV115" s="13" t="s">
        <v>84</v>
      </c>
      <c r="AW115" s="13" t="s">
        <v>35</v>
      </c>
      <c r="AX115" s="13" t="s">
        <v>73</v>
      </c>
      <c r="AY115" s="245" t="s">
        <v>246</v>
      </c>
    </row>
    <row r="116" s="14" customFormat="1">
      <c r="A116" s="14"/>
      <c r="B116" s="246"/>
      <c r="C116" s="247"/>
      <c r="D116" s="228" t="s">
        <v>259</v>
      </c>
      <c r="E116" s="248" t="s">
        <v>19</v>
      </c>
      <c r="F116" s="249" t="s">
        <v>262</v>
      </c>
      <c r="G116" s="247"/>
      <c r="H116" s="250">
        <v>16.850000000000001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4"/>
      <c r="U116" s="255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259</v>
      </c>
      <c r="AU116" s="256" t="s">
        <v>84</v>
      </c>
      <c r="AV116" s="14" t="s">
        <v>91</v>
      </c>
      <c r="AW116" s="14" t="s">
        <v>35</v>
      </c>
      <c r="AX116" s="14" t="s">
        <v>77</v>
      </c>
      <c r="AY116" s="256" t="s">
        <v>246</v>
      </c>
    </row>
    <row r="117" s="2" customFormat="1" ht="16.5" customHeight="1">
      <c r="A117" s="40"/>
      <c r="B117" s="41"/>
      <c r="C117" s="215" t="s">
        <v>97</v>
      </c>
      <c r="D117" s="215" t="s">
        <v>250</v>
      </c>
      <c r="E117" s="216" t="s">
        <v>1155</v>
      </c>
      <c r="F117" s="217" t="s">
        <v>1156</v>
      </c>
      <c r="G117" s="218" t="s">
        <v>373</v>
      </c>
      <c r="H117" s="219">
        <v>11</v>
      </c>
      <c r="I117" s="220"/>
      <c r="J117" s="221">
        <f>ROUND(I117*H117,2)</f>
        <v>0</v>
      </c>
      <c r="K117" s="217" t="s">
        <v>253</v>
      </c>
      <c r="L117" s="46"/>
      <c r="M117" s="222" t="s">
        <v>19</v>
      </c>
      <c r="N117" s="223" t="s">
        <v>45</v>
      </c>
      <c r="O117" s="86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4">
        <f>S117*H117</f>
        <v>0</v>
      </c>
      <c r="U117" s="225" t="s">
        <v>19</v>
      </c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370</v>
      </c>
      <c r="AT117" s="226" t="s">
        <v>250</v>
      </c>
      <c r="AU117" s="226" t="s">
        <v>84</v>
      </c>
      <c r="AY117" s="19" t="s">
        <v>246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84</v>
      </c>
      <c r="BK117" s="227">
        <f>ROUND(I117*H117,2)</f>
        <v>0</v>
      </c>
      <c r="BL117" s="19" t="s">
        <v>370</v>
      </c>
      <c r="BM117" s="226" t="s">
        <v>1157</v>
      </c>
    </row>
    <row r="118" s="2" customFormat="1">
      <c r="A118" s="40"/>
      <c r="B118" s="41"/>
      <c r="C118" s="42"/>
      <c r="D118" s="228" t="s">
        <v>255</v>
      </c>
      <c r="E118" s="42"/>
      <c r="F118" s="229" t="s">
        <v>1158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6"/>
      <c r="U118" s="87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255</v>
      </c>
      <c r="AU118" s="19" t="s">
        <v>84</v>
      </c>
    </row>
    <row r="119" s="2" customFormat="1">
      <c r="A119" s="40"/>
      <c r="B119" s="41"/>
      <c r="C119" s="42"/>
      <c r="D119" s="233" t="s">
        <v>257</v>
      </c>
      <c r="E119" s="42"/>
      <c r="F119" s="234" t="s">
        <v>1159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257</v>
      </c>
      <c r="AU119" s="19" t="s">
        <v>84</v>
      </c>
    </row>
    <row r="120" s="15" customFormat="1">
      <c r="A120" s="15"/>
      <c r="B120" s="257"/>
      <c r="C120" s="258"/>
      <c r="D120" s="228" t="s">
        <v>259</v>
      </c>
      <c r="E120" s="259" t="s">
        <v>19</v>
      </c>
      <c r="F120" s="260" t="s">
        <v>1160</v>
      </c>
      <c r="G120" s="258"/>
      <c r="H120" s="259" t="s">
        <v>19</v>
      </c>
      <c r="I120" s="261"/>
      <c r="J120" s="258"/>
      <c r="K120" s="258"/>
      <c r="L120" s="262"/>
      <c r="M120" s="263"/>
      <c r="N120" s="264"/>
      <c r="O120" s="264"/>
      <c r="P120" s="264"/>
      <c r="Q120" s="264"/>
      <c r="R120" s="264"/>
      <c r="S120" s="264"/>
      <c r="T120" s="264"/>
      <c r="U120" s="26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6" t="s">
        <v>259</v>
      </c>
      <c r="AU120" s="266" t="s">
        <v>84</v>
      </c>
      <c r="AV120" s="15" t="s">
        <v>77</v>
      </c>
      <c r="AW120" s="15" t="s">
        <v>35</v>
      </c>
      <c r="AX120" s="15" t="s">
        <v>73</v>
      </c>
      <c r="AY120" s="266" t="s">
        <v>246</v>
      </c>
    </row>
    <row r="121" s="13" customFormat="1">
      <c r="A121" s="13"/>
      <c r="B121" s="235"/>
      <c r="C121" s="236"/>
      <c r="D121" s="228" t="s">
        <v>259</v>
      </c>
      <c r="E121" s="237" t="s">
        <v>19</v>
      </c>
      <c r="F121" s="238" t="s">
        <v>314</v>
      </c>
      <c r="G121" s="236"/>
      <c r="H121" s="239">
        <v>9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3"/>
      <c r="U121" s="244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259</v>
      </c>
      <c r="AU121" s="245" t="s">
        <v>84</v>
      </c>
      <c r="AV121" s="13" t="s">
        <v>84</v>
      </c>
      <c r="AW121" s="13" t="s">
        <v>35</v>
      </c>
      <c r="AX121" s="13" t="s">
        <v>73</v>
      </c>
      <c r="AY121" s="245" t="s">
        <v>246</v>
      </c>
    </row>
    <row r="122" s="15" customFormat="1">
      <c r="A122" s="15"/>
      <c r="B122" s="257"/>
      <c r="C122" s="258"/>
      <c r="D122" s="228" t="s">
        <v>259</v>
      </c>
      <c r="E122" s="259" t="s">
        <v>19</v>
      </c>
      <c r="F122" s="260" t="s">
        <v>1161</v>
      </c>
      <c r="G122" s="258"/>
      <c r="H122" s="259" t="s">
        <v>19</v>
      </c>
      <c r="I122" s="261"/>
      <c r="J122" s="258"/>
      <c r="K122" s="258"/>
      <c r="L122" s="262"/>
      <c r="M122" s="263"/>
      <c r="N122" s="264"/>
      <c r="O122" s="264"/>
      <c r="P122" s="264"/>
      <c r="Q122" s="264"/>
      <c r="R122" s="264"/>
      <c r="S122" s="264"/>
      <c r="T122" s="264"/>
      <c r="U122" s="26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6" t="s">
        <v>259</v>
      </c>
      <c r="AU122" s="266" t="s">
        <v>84</v>
      </c>
      <c r="AV122" s="15" t="s">
        <v>77</v>
      </c>
      <c r="AW122" s="15" t="s">
        <v>35</v>
      </c>
      <c r="AX122" s="15" t="s">
        <v>73</v>
      </c>
      <c r="AY122" s="266" t="s">
        <v>246</v>
      </c>
    </row>
    <row r="123" s="13" customFormat="1">
      <c r="A123" s="13"/>
      <c r="B123" s="235"/>
      <c r="C123" s="236"/>
      <c r="D123" s="228" t="s">
        <v>259</v>
      </c>
      <c r="E123" s="237" t="s">
        <v>19</v>
      </c>
      <c r="F123" s="238" t="s">
        <v>84</v>
      </c>
      <c r="G123" s="236"/>
      <c r="H123" s="239">
        <v>2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3"/>
      <c r="U123" s="244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259</v>
      </c>
      <c r="AU123" s="245" t="s">
        <v>84</v>
      </c>
      <c r="AV123" s="13" t="s">
        <v>84</v>
      </c>
      <c r="AW123" s="13" t="s">
        <v>35</v>
      </c>
      <c r="AX123" s="13" t="s">
        <v>73</v>
      </c>
      <c r="AY123" s="245" t="s">
        <v>246</v>
      </c>
    </row>
    <row r="124" s="14" customFormat="1">
      <c r="A124" s="14"/>
      <c r="B124" s="246"/>
      <c r="C124" s="247"/>
      <c r="D124" s="228" t="s">
        <v>259</v>
      </c>
      <c r="E124" s="248" t="s">
        <v>19</v>
      </c>
      <c r="F124" s="249" t="s">
        <v>262</v>
      </c>
      <c r="G124" s="247"/>
      <c r="H124" s="250">
        <v>11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4"/>
      <c r="U124" s="255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259</v>
      </c>
      <c r="AU124" s="256" t="s">
        <v>84</v>
      </c>
      <c r="AV124" s="14" t="s">
        <v>91</v>
      </c>
      <c r="AW124" s="14" t="s">
        <v>35</v>
      </c>
      <c r="AX124" s="14" t="s">
        <v>77</v>
      </c>
      <c r="AY124" s="256" t="s">
        <v>246</v>
      </c>
    </row>
    <row r="125" s="2" customFormat="1" ht="24.15" customHeight="1">
      <c r="A125" s="40"/>
      <c r="B125" s="41"/>
      <c r="C125" s="215" t="s">
        <v>170</v>
      </c>
      <c r="D125" s="215" t="s">
        <v>250</v>
      </c>
      <c r="E125" s="216" t="s">
        <v>1162</v>
      </c>
      <c r="F125" s="217" t="s">
        <v>1163</v>
      </c>
      <c r="G125" s="218" t="s">
        <v>373</v>
      </c>
      <c r="H125" s="219">
        <v>2</v>
      </c>
      <c r="I125" s="220"/>
      <c r="J125" s="221">
        <f>ROUND(I125*H125,2)</f>
        <v>0</v>
      </c>
      <c r="K125" s="217" t="s">
        <v>253</v>
      </c>
      <c r="L125" s="46"/>
      <c r="M125" s="222" t="s">
        <v>19</v>
      </c>
      <c r="N125" s="223" t="s">
        <v>45</v>
      </c>
      <c r="O125" s="86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4">
        <f>S125*H125</f>
        <v>0</v>
      </c>
      <c r="U125" s="225" t="s">
        <v>19</v>
      </c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6" t="s">
        <v>370</v>
      </c>
      <c r="AT125" s="226" t="s">
        <v>250</v>
      </c>
      <c r="AU125" s="226" t="s">
        <v>84</v>
      </c>
      <c r="AY125" s="19" t="s">
        <v>246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9" t="s">
        <v>84</v>
      </c>
      <c r="BK125" s="227">
        <f>ROUND(I125*H125,2)</f>
        <v>0</v>
      </c>
      <c r="BL125" s="19" t="s">
        <v>370</v>
      </c>
      <c r="BM125" s="226" t="s">
        <v>1164</v>
      </c>
    </row>
    <row r="126" s="2" customFormat="1">
      <c r="A126" s="40"/>
      <c r="B126" s="41"/>
      <c r="C126" s="42"/>
      <c r="D126" s="228" t="s">
        <v>255</v>
      </c>
      <c r="E126" s="42"/>
      <c r="F126" s="229" t="s">
        <v>1165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6"/>
      <c r="U126" s="87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255</v>
      </c>
      <c r="AU126" s="19" t="s">
        <v>84</v>
      </c>
    </row>
    <row r="127" s="2" customFormat="1">
      <c r="A127" s="40"/>
      <c r="B127" s="41"/>
      <c r="C127" s="42"/>
      <c r="D127" s="233" t="s">
        <v>257</v>
      </c>
      <c r="E127" s="42"/>
      <c r="F127" s="234" t="s">
        <v>1166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6"/>
      <c r="U127" s="87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257</v>
      </c>
      <c r="AU127" s="19" t="s">
        <v>84</v>
      </c>
    </row>
    <row r="128" s="13" customFormat="1">
      <c r="A128" s="13"/>
      <c r="B128" s="235"/>
      <c r="C128" s="236"/>
      <c r="D128" s="228" t="s">
        <v>259</v>
      </c>
      <c r="E128" s="237" t="s">
        <v>19</v>
      </c>
      <c r="F128" s="238" t="s">
        <v>84</v>
      </c>
      <c r="G128" s="236"/>
      <c r="H128" s="239">
        <v>2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3"/>
      <c r="U128" s="244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259</v>
      </c>
      <c r="AU128" s="245" t="s">
        <v>84</v>
      </c>
      <c r="AV128" s="13" t="s">
        <v>84</v>
      </c>
      <c r="AW128" s="13" t="s">
        <v>35</v>
      </c>
      <c r="AX128" s="13" t="s">
        <v>77</v>
      </c>
      <c r="AY128" s="245" t="s">
        <v>246</v>
      </c>
    </row>
    <row r="129" s="2" customFormat="1" ht="21.75" customHeight="1">
      <c r="A129" s="40"/>
      <c r="B129" s="41"/>
      <c r="C129" s="215" t="s">
        <v>308</v>
      </c>
      <c r="D129" s="215" t="s">
        <v>250</v>
      </c>
      <c r="E129" s="216" t="s">
        <v>1167</v>
      </c>
      <c r="F129" s="217" t="s">
        <v>1168</v>
      </c>
      <c r="G129" s="218" t="s">
        <v>373</v>
      </c>
      <c r="H129" s="219">
        <v>2</v>
      </c>
      <c r="I129" s="220"/>
      <c r="J129" s="221">
        <f>ROUND(I129*H129,2)</f>
        <v>0</v>
      </c>
      <c r="K129" s="217" t="s">
        <v>253</v>
      </c>
      <c r="L129" s="46"/>
      <c r="M129" s="222" t="s">
        <v>19</v>
      </c>
      <c r="N129" s="223" t="s">
        <v>45</v>
      </c>
      <c r="O129" s="86"/>
      <c r="P129" s="224">
        <f>O129*H129</f>
        <v>0</v>
      </c>
      <c r="Q129" s="224">
        <v>0.00012557000000000001</v>
      </c>
      <c r="R129" s="224">
        <f>Q129*H129</f>
        <v>0.00025114000000000001</v>
      </c>
      <c r="S129" s="224">
        <v>0</v>
      </c>
      <c r="T129" s="224">
        <f>S129*H129</f>
        <v>0</v>
      </c>
      <c r="U129" s="225" t="s">
        <v>19</v>
      </c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6" t="s">
        <v>370</v>
      </c>
      <c r="AT129" s="226" t="s">
        <v>250</v>
      </c>
      <c r="AU129" s="226" t="s">
        <v>84</v>
      </c>
      <c r="AY129" s="19" t="s">
        <v>246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9" t="s">
        <v>84</v>
      </c>
      <c r="BK129" s="227">
        <f>ROUND(I129*H129,2)</f>
        <v>0</v>
      </c>
      <c r="BL129" s="19" t="s">
        <v>370</v>
      </c>
      <c r="BM129" s="226" t="s">
        <v>1169</v>
      </c>
    </row>
    <row r="130" s="2" customFormat="1">
      <c r="A130" s="40"/>
      <c r="B130" s="41"/>
      <c r="C130" s="42"/>
      <c r="D130" s="228" t="s">
        <v>255</v>
      </c>
      <c r="E130" s="42"/>
      <c r="F130" s="229" t="s">
        <v>1170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6"/>
      <c r="U130" s="87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255</v>
      </c>
      <c r="AU130" s="19" t="s">
        <v>84</v>
      </c>
    </row>
    <row r="131" s="2" customFormat="1">
      <c r="A131" s="40"/>
      <c r="B131" s="41"/>
      <c r="C131" s="42"/>
      <c r="D131" s="233" t="s">
        <v>257</v>
      </c>
      <c r="E131" s="42"/>
      <c r="F131" s="234" t="s">
        <v>1171</v>
      </c>
      <c r="G131" s="42"/>
      <c r="H131" s="42"/>
      <c r="I131" s="230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6"/>
      <c r="U131" s="87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257</v>
      </c>
      <c r="AU131" s="19" t="s">
        <v>84</v>
      </c>
    </row>
    <row r="132" s="13" customFormat="1">
      <c r="A132" s="13"/>
      <c r="B132" s="235"/>
      <c r="C132" s="236"/>
      <c r="D132" s="228" t="s">
        <v>259</v>
      </c>
      <c r="E132" s="237" t="s">
        <v>19</v>
      </c>
      <c r="F132" s="238" t="s">
        <v>84</v>
      </c>
      <c r="G132" s="236"/>
      <c r="H132" s="239">
        <v>2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3"/>
      <c r="U132" s="244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259</v>
      </c>
      <c r="AU132" s="245" t="s">
        <v>84</v>
      </c>
      <c r="AV132" s="13" t="s">
        <v>84</v>
      </c>
      <c r="AW132" s="13" t="s">
        <v>35</v>
      </c>
      <c r="AX132" s="13" t="s">
        <v>73</v>
      </c>
      <c r="AY132" s="245" t="s">
        <v>246</v>
      </c>
    </row>
    <row r="133" s="2" customFormat="1" ht="16.5" customHeight="1">
      <c r="A133" s="40"/>
      <c r="B133" s="41"/>
      <c r="C133" s="215" t="s">
        <v>314</v>
      </c>
      <c r="D133" s="215" t="s">
        <v>250</v>
      </c>
      <c r="E133" s="216" t="s">
        <v>1172</v>
      </c>
      <c r="F133" s="217" t="s">
        <v>1173</v>
      </c>
      <c r="G133" s="218" t="s">
        <v>1174</v>
      </c>
      <c r="H133" s="219">
        <v>2</v>
      </c>
      <c r="I133" s="220"/>
      <c r="J133" s="221">
        <f>ROUND(I133*H133,2)</f>
        <v>0</v>
      </c>
      <c r="K133" s="217" t="s">
        <v>253</v>
      </c>
      <c r="L133" s="46"/>
      <c r="M133" s="222" t="s">
        <v>19</v>
      </c>
      <c r="N133" s="223" t="s">
        <v>45</v>
      </c>
      <c r="O133" s="86"/>
      <c r="P133" s="224">
        <f>O133*H133</f>
        <v>0</v>
      </c>
      <c r="Q133" s="224">
        <v>0.00056999999999999998</v>
      </c>
      <c r="R133" s="224">
        <f>Q133*H133</f>
        <v>0.00114</v>
      </c>
      <c r="S133" s="224">
        <v>0</v>
      </c>
      <c r="T133" s="224">
        <f>S133*H133</f>
        <v>0</v>
      </c>
      <c r="U133" s="225" t="s">
        <v>19</v>
      </c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370</v>
      </c>
      <c r="AT133" s="226" t="s">
        <v>250</v>
      </c>
      <c r="AU133" s="226" t="s">
        <v>84</v>
      </c>
      <c r="AY133" s="19" t="s">
        <v>246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84</v>
      </c>
      <c r="BK133" s="227">
        <f>ROUND(I133*H133,2)</f>
        <v>0</v>
      </c>
      <c r="BL133" s="19" t="s">
        <v>370</v>
      </c>
      <c r="BM133" s="226" t="s">
        <v>1175</v>
      </c>
    </row>
    <row r="134" s="2" customFormat="1">
      <c r="A134" s="40"/>
      <c r="B134" s="41"/>
      <c r="C134" s="42"/>
      <c r="D134" s="228" t="s">
        <v>255</v>
      </c>
      <c r="E134" s="42"/>
      <c r="F134" s="229" t="s">
        <v>1176</v>
      </c>
      <c r="G134" s="42"/>
      <c r="H134" s="42"/>
      <c r="I134" s="230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6"/>
      <c r="U134" s="87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255</v>
      </c>
      <c r="AU134" s="19" t="s">
        <v>84</v>
      </c>
    </row>
    <row r="135" s="2" customFormat="1">
      <c r="A135" s="40"/>
      <c r="B135" s="41"/>
      <c r="C135" s="42"/>
      <c r="D135" s="233" t="s">
        <v>257</v>
      </c>
      <c r="E135" s="42"/>
      <c r="F135" s="234" t="s">
        <v>1177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6"/>
      <c r="U135" s="87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257</v>
      </c>
      <c r="AU135" s="19" t="s">
        <v>84</v>
      </c>
    </row>
    <row r="136" s="15" customFormat="1">
      <c r="A136" s="15"/>
      <c r="B136" s="257"/>
      <c r="C136" s="258"/>
      <c r="D136" s="228" t="s">
        <v>259</v>
      </c>
      <c r="E136" s="259" t="s">
        <v>19</v>
      </c>
      <c r="F136" s="260" t="s">
        <v>1178</v>
      </c>
      <c r="G136" s="258"/>
      <c r="H136" s="259" t="s">
        <v>19</v>
      </c>
      <c r="I136" s="261"/>
      <c r="J136" s="258"/>
      <c r="K136" s="258"/>
      <c r="L136" s="262"/>
      <c r="M136" s="263"/>
      <c r="N136" s="264"/>
      <c r="O136" s="264"/>
      <c r="P136" s="264"/>
      <c r="Q136" s="264"/>
      <c r="R136" s="264"/>
      <c r="S136" s="264"/>
      <c r="T136" s="264"/>
      <c r="U136" s="26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6" t="s">
        <v>259</v>
      </c>
      <c r="AU136" s="266" t="s">
        <v>84</v>
      </c>
      <c r="AV136" s="15" t="s">
        <v>77</v>
      </c>
      <c r="AW136" s="15" t="s">
        <v>35</v>
      </c>
      <c r="AX136" s="15" t="s">
        <v>73</v>
      </c>
      <c r="AY136" s="266" t="s">
        <v>246</v>
      </c>
    </row>
    <row r="137" s="13" customFormat="1">
      <c r="A137" s="13"/>
      <c r="B137" s="235"/>
      <c r="C137" s="236"/>
      <c r="D137" s="228" t="s">
        <v>259</v>
      </c>
      <c r="E137" s="237" t="s">
        <v>19</v>
      </c>
      <c r="F137" s="238" t="s">
        <v>84</v>
      </c>
      <c r="G137" s="236"/>
      <c r="H137" s="239">
        <v>2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3"/>
      <c r="U137" s="244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259</v>
      </c>
      <c r="AU137" s="245" t="s">
        <v>84</v>
      </c>
      <c r="AV137" s="13" t="s">
        <v>84</v>
      </c>
      <c r="AW137" s="13" t="s">
        <v>35</v>
      </c>
      <c r="AX137" s="13" t="s">
        <v>77</v>
      </c>
      <c r="AY137" s="245" t="s">
        <v>246</v>
      </c>
    </row>
    <row r="138" s="2" customFormat="1" ht="24.15" customHeight="1">
      <c r="A138" s="40"/>
      <c r="B138" s="41"/>
      <c r="C138" s="215" t="s">
        <v>324</v>
      </c>
      <c r="D138" s="215" t="s">
        <v>250</v>
      </c>
      <c r="E138" s="216" t="s">
        <v>1179</v>
      </c>
      <c r="F138" s="217" t="s">
        <v>1180</v>
      </c>
      <c r="G138" s="218" t="s">
        <v>380</v>
      </c>
      <c r="H138" s="219">
        <v>16.850000000000001</v>
      </c>
      <c r="I138" s="220"/>
      <c r="J138" s="221">
        <f>ROUND(I138*H138,2)</f>
        <v>0</v>
      </c>
      <c r="K138" s="217" t="s">
        <v>253</v>
      </c>
      <c r="L138" s="46"/>
      <c r="M138" s="222" t="s">
        <v>19</v>
      </c>
      <c r="N138" s="223" t="s">
        <v>45</v>
      </c>
      <c r="O138" s="86"/>
      <c r="P138" s="224">
        <f>O138*H138</f>
        <v>0</v>
      </c>
      <c r="Q138" s="224">
        <v>0.00018972349999999999</v>
      </c>
      <c r="R138" s="224">
        <f>Q138*H138</f>
        <v>0.0031968409750000003</v>
      </c>
      <c r="S138" s="224">
        <v>0</v>
      </c>
      <c r="T138" s="224">
        <f>S138*H138</f>
        <v>0</v>
      </c>
      <c r="U138" s="225" t="s">
        <v>19</v>
      </c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6" t="s">
        <v>370</v>
      </c>
      <c r="AT138" s="226" t="s">
        <v>250</v>
      </c>
      <c r="AU138" s="226" t="s">
        <v>84</v>
      </c>
      <c r="AY138" s="19" t="s">
        <v>246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9" t="s">
        <v>84</v>
      </c>
      <c r="BK138" s="227">
        <f>ROUND(I138*H138,2)</f>
        <v>0</v>
      </c>
      <c r="BL138" s="19" t="s">
        <v>370</v>
      </c>
      <c r="BM138" s="226" t="s">
        <v>1181</v>
      </c>
    </row>
    <row r="139" s="2" customFormat="1">
      <c r="A139" s="40"/>
      <c r="B139" s="41"/>
      <c r="C139" s="42"/>
      <c r="D139" s="228" t="s">
        <v>255</v>
      </c>
      <c r="E139" s="42"/>
      <c r="F139" s="229" t="s">
        <v>1182</v>
      </c>
      <c r="G139" s="42"/>
      <c r="H139" s="42"/>
      <c r="I139" s="230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6"/>
      <c r="U139" s="87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255</v>
      </c>
      <c r="AU139" s="19" t="s">
        <v>84</v>
      </c>
    </row>
    <row r="140" s="2" customFormat="1">
      <c r="A140" s="40"/>
      <c r="B140" s="41"/>
      <c r="C140" s="42"/>
      <c r="D140" s="233" t="s">
        <v>257</v>
      </c>
      <c r="E140" s="42"/>
      <c r="F140" s="234" t="s">
        <v>1183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6"/>
      <c r="U140" s="87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257</v>
      </c>
      <c r="AU140" s="19" t="s">
        <v>84</v>
      </c>
    </row>
    <row r="141" s="13" customFormat="1">
      <c r="A141" s="13"/>
      <c r="B141" s="235"/>
      <c r="C141" s="236"/>
      <c r="D141" s="228" t="s">
        <v>259</v>
      </c>
      <c r="E141" s="237" t="s">
        <v>19</v>
      </c>
      <c r="F141" s="238" t="s">
        <v>1184</v>
      </c>
      <c r="G141" s="236"/>
      <c r="H141" s="239">
        <v>16.850000000000001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3"/>
      <c r="U141" s="244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259</v>
      </c>
      <c r="AU141" s="245" t="s">
        <v>84</v>
      </c>
      <c r="AV141" s="13" t="s">
        <v>84</v>
      </c>
      <c r="AW141" s="13" t="s">
        <v>35</v>
      </c>
      <c r="AX141" s="13" t="s">
        <v>73</v>
      </c>
      <c r="AY141" s="245" t="s">
        <v>246</v>
      </c>
    </row>
    <row r="142" s="2" customFormat="1" ht="24.15" customHeight="1">
      <c r="A142" s="40"/>
      <c r="B142" s="41"/>
      <c r="C142" s="215" t="s">
        <v>332</v>
      </c>
      <c r="D142" s="215" t="s">
        <v>250</v>
      </c>
      <c r="E142" s="216" t="s">
        <v>1185</v>
      </c>
      <c r="F142" s="217" t="s">
        <v>1186</v>
      </c>
      <c r="G142" s="218" t="s">
        <v>1174</v>
      </c>
      <c r="H142" s="219">
        <v>7</v>
      </c>
      <c r="I142" s="220"/>
      <c r="J142" s="221">
        <f>ROUND(I142*H142,2)</f>
        <v>0</v>
      </c>
      <c r="K142" s="217" t="s">
        <v>253</v>
      </c>
      <c r="L142" s="46"/>
      <c r="M142" s="222" t="s">
        <v>19</v>
      </c>
      <c r="N142" s="223" t="s">
        <v>45</v>
      </c>
      <c r="O142" s="86"/>
      <c r="P142" s="224">
        <f>O142*H142</f>
        <v>0</v>
      </c>
      <c r="Q142" s="224">
        <v>0.00024000000000000001</v>
      </c>
      <c r="R142" s="224">
        <f>Q142*H142</f>
        <v>0.0016800000000000001</v>
      </c>
      <c r="S142" s="224">
        <v>0</v>
      </c>
      <c r="T142" s="224">
        <f>S142*H142</f>
        <v>0</v>
      </c>
      <c r="U142" s="225" t="s">
        <v>19</v>
      </c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6" t="s">
        <v>370</v>
      </c>
      <c r="AT142" s="226" t="s">
        <v>250</v>
      </c>
      <c r="AU142" s="226" t="s">
        <v>84</v>
      </c>
      <c r="AY142" s="19" t="s">
        <v>246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9" t="s">
        <v>84</v>
      </c>
      <c r="BK142" s="227">
        <f>ROUND(I142*H142,2)</f>
        <v>0</v>
      </c>
      <c r="BL142" s="19" t="s">
        <v>370</v>
      </c>
      <c r="BM142" s="226" t="s">
        <v>1187</v>
      </c>
    </row>
    <row r="143" s="2" customFormat="1">
      <c r="A143" s="40"/>
      <c r="B143" s="41"/>
      <c r="C143" s="42"/>
      <c r="D143" s="228" t="s">
        <v>255</v>
      </c>
      <c r="E143" s="42"/>
      <c r="F143" s="229" t="s">
        <v>1188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6"/>
      <c r="U143" s="87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255</v>
      </c>
      <c r="AU143" s="19" t="s">
        <v>84</v>
      </c>
    </row>
    <row r="144" s="2" customFormat="1">
      <c r="A144" s="40"/>
      <c r="B144" s="41"/>
      <c r="C144" s="42"/>
      <c r="D144" s="233" t="s">
        <v>257</v>
      </c>
      <c r="E144" s="42"/>
      <c r="F144" s="234" t="s">
        <v>1189</v>
      </c>
      <c r="G144" s="42"/>
      <c r="H144" s="42"/>
      <c r="I144" s="230"/>
      <c r="J144" s="42"/>
      <c r="K144" s="42"/>
      <c r="L144" s="46"/>
      <c r="M144" s="231"/>
      <c r="N144" s="232"/>
      <c r="O144" s="86"/>
      <c r="P144" s="86"/>
      <c r="Q144" s="86"/>
      <c r="R144" s="86"/>
      <c r="S144" s="86"/>
      <c r="T144" s="86"/>
      <c r="U144" s="87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257</v>
      </c>
      <c r="AU144" s="19" t="s">
        <v>84</v>
      </c>
    </row>
    <row r="145" s="13" customFormat="1">
      <c r="A145" s="13"/>
      <c r="B145" s="235"/>
      <c r="C145" s="236"/>
      <c r="D145" s="228" t="s">
        <v>259</v>
      </c>
      <c r="E145" s="237" t="s">
        <v>19</v>
      </c>
      <c r="F145" s="238" t="s">
        <v>170</v>
      </c>
      <c r="G145" s="236"/>
      <c r="H145" s="239">
        <v>7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3"/>
      <c r="U145" s="244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259</v>
      </c>
      <c r="AU145" s="245" t="s">
        <v>84</v>
      </c>
      <c r="AV145" s="13" t="s">
        <v>84</v>
      </c>
      <c r="AW145" s="13" t="s">
        <v>35</v>
      </c>
      <c r="AX145" s="13" t="s">
        <v>77</v>
      </c>
      <c r="AY145" s="245" t="s">
        <v>246</v>
      </c>
    </row>
    <row r="146" s="2" customFormat="1" ht="24.15" customHeight="1">
      <c r="A146" s="40"/>
      <c r="B146" s="41"/>
      <c r="C146" s="267" t="s">
        <v>8</v>
      </c>
      <c r="D146" s="267" t="s">
        <v>508</v>
      </c>
      <c r="E146" s="268" t="s">
        <v>1190</v>
      </c>
      <c r="F146" s="269" t="s">
        <v>1191</v>
      </c>
      <c r="G146" s="270" t="s">
        <v>380</v>
      </c>
      <c r="H146" s="271">
        <v>2.7000000000000002</v>
      </c>
      <c r="I146" s="272"/>
      <c r="J146" s="273">
        <f>ROUND(I146*H146,2)</f>
        <v>0</v>
      </c>
      <c r="K146" s="269" t="s">
        <v>253</v>
      </c>
      <c r="L146" s="274"/>
      <c r="M146" s="275" t="s">
        <v>19</v>
      </c>
      <c r="N146" s="276" t="s">
        <v>45</v>
      </c>
      <c r="O146" s="86"/>
      <c r="P146" s="224">
        <f>O146*H146</f>
        <v>0</v>
      </c>
      <c r="Q146" s="224">
        <v>0.00018000000000000001</v>
      </c>
      <c r="R146" s="224">
        <f>Q146*H146</f>
        <v>0.00048600000000000005</v>
      </c>
      <c r="S146" s="224">
        <v>0</v>
      </c>
      <c r="T146" s="224">
        <f>S146*H146</f>
        <v>0</v>
      </c>
      <c r="U146" s="225" t="s">
        <v>19</v>
      </c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6" t="s">
        <v>490</v>
      </c>
      <c r="AT146" s="226" t="s">
        <v>508</v>
      </c>
      <c r="AU146" s="226" t="s">
        <v>84</v>
      </c>
      <c r="AY146" s="19" t="s">
        <v>246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9" t="s">
        <v>84</v>
      </c>
      <c r="BK146" s="227">
        <f>ROUND(I146*H146,2)</f>
        <v>0</v>
      </c>
      <c r="BL146" s="19" t="s">
        <v>370</v>
      </c>
      <c r="BM146" s="226" t="s">
        <v>1192</v>
      </c>
    </row>
    <row r="147" s="2" customFormat="1">
      <c r="A147" s="40"/>
      <c r="B147" s="41"/>
      <c r="C147" s="42"/>
      <c r="D147" s="228" t="s">
        <v>255</v>
      </c>
      <c r="E147" s="42"/>
      <c r="F147" s="229" t="s">
        <v>1191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6"/>
      <c r="U147" s="87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255</v>
      </c>
      <c r="AU147" s="19" t="s">
        <v>84</v>
      </c>
    </row>
    <row r="148" s="13" customFormat="1">
      <c r="A148" s="13"/>
      <c r="B148" s="235"/>
      <c r="C148" s="236"/>
      <c r="D148" s="228" t="s">
        <v>259</v>
      </c>
      <c r="E148" s="237" t="s">
        <v>19</v>
      </c>
      <c r="F148" s="238" t="s">
        <v>1193</v>
      </c>
      <c r="G148" s="236"/>
      <c r="H148" s="239">
        <v>2.7000000000000002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3"/>
      <c r="U148" s="244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259</v>
      </c>
      <c r="AU148" s="245" t="s">
        <v>84</v>
      </c>
      <c r="AV148" s="13" t="s">
        <v>84</v>
      </c>
      <c r="AW148" s="13" t="s">
        <v>35</v>
      </c>
      <c r="AX148" s="13" t="s">
        <v>77</v>
      </c>
      <c r="AY148" s="245" t="s">
        <v>246</v>
      </c>
    </row>
    <row r="149" s="2" customFormat="1" ht="21.75" customHeight="1">
      <c r="A149" s="40"/>
      <c r="B149" s="41"/>
      <c r="C149" s="215" t="s">
        <v>344</v>
      </c>
      <c r="D149" s="215" t="s">
        <v>250</v>
      </c>
      <c r="E149" s="216" t="s">
        <v>1194</v>
      </c>
      <c r="F149" s="217" t="s">
        <v>1195</v>
      </c>
      <c r="G149" s="218" t="s">
        <v>717</v>
      </c>
      <c r="H149" s="278"/>
      <c r="I149" s="220"/>
      <c r="J149" s="221">
        <f>ROUND(I149*H149,2)</f>
        <v>0</v>
      </c>
      <c r="K149" s="217" t="s">
        <v>19</v>
      </c>
      <c r="L149" s="46"/>
      <c r="M149" s="222" t="s">
        <v>19</v>
      </c>
      <c r="N149" s="223" t="s">
        <v>45</v>
      </c>
      <c r="O149" s="86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4">
        <f>S149*H149</f>
        <v>0</v>
      </c>
      <c r="U149" s="225" t="s">
        <v>19</v>
      </c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6" t="s">
        <v>370</v>
      </c>
      <c r="AT149" s="226" t="s">
        <v>250</v>
      </c>
      <c r="AU149" s="226" t="s">
        <v>84</v>
      </c>
      <c r="AY149" s="19" t="s">
        <v>246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9" t="s">
        <v>84</v>
      </c>
      <c r="BK149" s="227">
        <f>ROUND(I149*H149,2)</f>
        <v>0</v>
      </c>
      <c r="BL149" s="19" t="s">
        <v>370</v>
      </c>
      <c r="BM149" s="226" t="s">
        <v>1196</v>
      </c>
    </row>
    <row r="150" s="2" customFormat="1">
      <c r="A150" s="40"/>
      <c r="B150" s="41"/>
      <c r="C150" s="42"/>
      <c r="D150" s="228" t="s">
        <v>255</v>
      </c>
      <c r="E150" s="42"/>
      <c r="F150" s="229" t="s">
        <v>1197</v>
      </c>
      <c r="G150" s="42"/>
      <c r="H150" s="42"/>
      <c r="I150" s="230"/>
      <c r="J150" s="42"/>
      <c r="K150" s="42"/>
      <c r="L150" s="46"/>
      <c r="M150" s="231"/>
      <c r="N150" s="232"/>
      <c r="O150" s="86"/>
      <c r="P150" s="86"/>
      <c r="Q150" s="86"/>
      <c r="R150" s="86"/>
      <c r="S150" s="86"/>
      <c r="T150" s="86"/>
      <c r="U150" s="87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255</v>
      </c>
      <c r="AU150" s="19" t="s">
        <v>84</v>
      </c>
    </row>
    <row r="151" s="2" customFormat="1" ht="24.15" customHeight="1">
      <c r="A151" s="40"/>
      <c r="B151" s="41"/>
      <c r="C151" s="215" t="s">
        <v>351</v>
      </c>
      <c r="D151" s="215" t="s">
        <v>250</v>
      </c>
      <c r="E151" s="216" t="s">
        <v>1198</v>
      </c>
      <c r="F151" s="217" t="s">
        <v>1199</v>
      </c>
      <c r="G151" s="218" t="s">
        <v>717</v>
      </c>
      <c r="H151" s="278"/>
      <c r="I151" s="220"/>
      <c r="J151" s="221">
        <f>ROUND(I151*H151,2)</f>
        <v>0</v>
      </c>
      <c r="K151" s="217" t="s">
        <v>253</v>
      </c>
      <c r="L151" s="46"/>
      <c r="M151" s="222" t="s">
        <v>19</v>
      </c>
      <c r="N151" s="223" t="s">
        <v>45</v>
      </c>
      <c r="O151" s="86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4">
        <f>S151*H151</f>
        <v>0</v>
      </c>
      <c r="U151" s="225" t="s">
        <v>19</v>
      </c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6" t="s">
        <v>370</v>
      </c>
      <c r="AT151" s="226" t="s">
        <v>250</v>
      </c>
      <c r="AU151" s="226" t="s">
        <v>84</v>
      </c>
      <c r="AY151" s="19" t="s">
        <v>246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9" t="s">
        <v>84</v>
      </c>
      <c r="BK151" s="227">
        <f>ROUND(I151*H151,2)</f>
        <v>0</v>
      </c>
      <c r="BL151" s="19" t="s">
        <v>370</v>
      </c>
      <c r="BM151" s="226" t="s">
        <v>1200</v>
      </c>
    </row>
    <row r="152" s="2" customFormat="1">
      <c r="A152" s="40"/>
      <c r="B152" s="41"/>
      <c r="C152" s="42"/>
      <c r="D152" s="228" t="s">
        <v>255</v>
      </c>
      <c r="E152" s="42"/>
      <c r="F152" s="229" t="s">
        <v>1201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6"/>
      <c r="U152" s="87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255</v>
      </c>
      <c r="AU152" s="19" t="s">
        <v>84</v>
      </c>
    </row>
    <row r="153" s="2" customFormat="1">
      <c r="A153" s="40"/>
      <c r="B153" s="41"/>
      <c r="C153" s="42"/>
      <c r="D153" s="233" t="s">
        <v>257</v>
      </c>
      <c r="E153" s="42"/>
      <c r="F153" s="234" t="s">
        <v>1202</v>
      </c>
      <c r="G153" s="42"/>
      <c r="H153" s="42"/>
      <c r="I153" s="230"/>
      <c r="J153" s="42"/>
      <c r="K153" s="42"/>
      <c r="L153" s="46"/>
      <c r="M153" s="282"/>
      <c r="N153" s="283"/>
      <c r="O153" s="284"/>
      <c r="P153" s="284"/>
      <c r="Q153" s="284"/>
      <c r="R153" s="284"/>
      <c r="S153" s="284"/>
      <c r="T153" s="284"/>
      <c r="U153" s="285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257</v>
      </c>
      <c r="AU153" s="19" t="s">
        <v>84</v>
      </c>
    </row>
    <row r="154" s="2" customFormat="1" ht="6.96" customHeight="1">
      <c r="A154" s="40"/>
      <c r="B154" s="61"/>
      <c r="C154" s="62"/>
      <c r="D154" s="62"/>
      <c r="E154" s="62"/>
      <c r="F154" s="62"/>
      <c r="G154" s="62"/>
      <c r="H154" s="62"/>
      <c r="I154" s="62"/>
      <c r="J154" s="62"/>
      <c r="K154" s="62"/>
      <c r="L154" s="46"/>
      <c r="M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</row>
  </sheetData>
  <sheetProtection sheet="1" autoFilter="0" formatColumns="0" formatRows="0" objects="1" scenarios="1" spinCount="100000" saltValue="4kTpxWo3YpMckXpcEyfg3VHHFA+NzWXMv/RTqlkqYeAdQKGG86Yjm62Eskck3yt3SEdSvM/63mwZguU4EBpfAw==" hashValue="lWSEm/lq2ztKrkX6mCf2rzFniIIxI5iCPtFWszvGkYa6vn8ckLbyBzBicWVSuEE0WuLLNdXRCh2rXELzSBHgbw==" algorithmName="SHA-512" password="CC35"/>
  <autoFilter ref="C86:K15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1/722170801"/>
    <hyperlink ref="F99" r:id="rId2" display="https://podminky.urs.cz/item/CS_URS_2025_01/722170942"/>
    <hyperlink ref="F103" r:id="rId3" display="https://podminky.urs.cz/item/CS_URS_2025_01/722171912"/>
    <hyperlink ref="F107" r:id="rId4" display="https://podminky.urs.cz/item/CS_URS_2025_01/722171932"/>
    <hyperlink ref="F111" r:id="rId5" display="https://podminky.urs.cz/item/CS_URS_2025_01/722174003"/>
    <hyperlink ref="F119" r:id="rId6" display="https://podminky.urs.cz/item/CS_URS_2025_01/722190401"/>
    <hyperlink ref="F127" r:id="rId7" display="https://podminky.urs.cz/item/CS_URS_2025_01/722190901"/>
    <hyperlink ref="F131" r:id="rId8" display="https://podminky.urs.cz/item/CS_URS_2025_01/722220111"/>
    <hyperlink ref="F135" r:id="rId9" display="https://podminky.urs.cz/item/CS_URS_2025_01/722221134"/>
    <hyperlink ref="F140" r:id="rId10" display="https://podminky.urs.cz/item/CS_URS_2025_01/722290226"/>
    <hyperlink ref="F144" r:id="rId11" display="https://podminky.urs.cz/item/CS_URS_2025_01/725813111"/>
    <hyperlink ref="F153" r:id="rId12" display="https://podminky.urs.cz/item/CS_URS_2025_01/998722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77</v>
      </c>
    </row>
    <row r="4" s="1" customFormat="1" ht="24.96" customHeight="1">
      <c r="B4" s="22"/>
      <c r="D4" s="143" t="s">
        <v>113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Oprava bytu Seifertova č.p. 105, Bílina - bytová jednotka</v>
      </c>
      <c r="F7" s="145"/>
      <c r="G7" s="145"/>
      <c r="H7" s="145"/>
      <c r="L7" s="22"/>
    </row>
    <row r="8" s="1" customFormat="1" ht="12" customHeight="1">
      <c r="B8" s="22"/>
      <c r="D8" s="145" t="s">
        <v>125</v>
      </c>
      <c r="L8" s="22"/>
    </row>
    <row r="9" s="2" customFormat="1" ht="16.5" customHeight="1">
      <c r="A9" s="40"/>
      <c r="B9" s="46"/>
      <c r="C9" s="40"/>
      <c r="D9" s="40"/>
      <c r="E9" s="146" t="s">
        <v>128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132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1203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27. 10. 2025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27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30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31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33</v>
      </c>
      <c r="E22" s="40"/>
      <c r="F22" s="40"/>
      <c r="G22" s="40"/>
      <c r="H22" s="40"/>
      <c r="I22" s="145" t="s">
        <v>26</v>
      </c>
      <c r="J22" s="135" t="str">
        <f>IF('Rekapitulace stavby'!AN16="","",'Rekapitulace stavby'!AN16)</f>
        <v/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5" t="s">
        <v>29</v>
      </c>
      <c r="J23" s="135" t="str">
        <f>IF('Rekapitulace stavby'!AN17="","",'Rekapitulace stavby'!AN17)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36</v>
      </c>
      <c r="E25" s="40"/>
      <c r="F25" s="40"/>
      <c r="G25" s="40"/>
      <c r="H25" s="40"/>
      <c r="I25" s="145" t="s">
        <v>26</v>
      </c>
      <c r="J25" s="135" t="str">
        <f>IF('Rekapitulace stavby'!AN19="","",'Rekapitulace stavby'!AN19)</f>
        <v/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5" t="s">
        <v>29</v>
      </c>
      <c r="J26" s="135" t="str">
        <f>IF('Rekapitulace stavby'!AN20="","",'Rekapitulace stavby'!AN20)</f>
        <v/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39</v>
      </c>
      <c r="E32" s="40"/>
      <c r="F32" s="40"/>
      <c r="G32" s="40"/>
      <c r="H32" s="40"/>
      <c r="I32" s="40"/>
      <c r="J32" s="157">
        <f>ROUND(J87,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41</v>
      </c>
      <c r="G34" s="40"/>
      <c r="H34" s="40"/>
      <c r="I34" s="158" t="s">
        <v>40</v>
      </c>
      <c r="J34" s="158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9" t="s">
        <v>43</v>
      </c>
      <c r="E35" s="145" t="s">
        <v>44</v>
      </c>
      <c r="F35" s="160">
        <f>ROUND((SUM(BE87:BE174)),  2)</f>
        <v>0</v>
      </c>
      <c r="G35" s="40"/>
      <c r="H35" s="40"/>
      <c r="I35" s="161">
        <v>0.20999999999999999</v>
      </c>
      <c r="J35" s="160">
        <f>ROUND(((SUM(BE87:BE174))*I35),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60">
        <f>ROUND((SUM(BF87:BF174)),  2)</f>
        <v>0</v>
      </c>
      <c r="G36" s="40"/>
      <c r="H36" s="40"/>
      <c r="I36" s="161">
        <v>0.12</v>
      </c>
      <c r="J36" s="160">
        <f>ROUND(((SUM(BF87:BF174))*I36),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60">
        <f>ROUND((SUM(BG87:BG174)),  2)</f>
        <v>0</v>
      </c>
      <c r="G37" s="40"/>
      <c r="H37" s="40"/>
      <c r="I37" s="161">
        <v>0.20999999999999999</v>
      </c>
      <c r="J37" s="160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60">
        <f>ROUND((SUM(BH87:BH174)),  2)</f>
        <v>0</v>
      </c>
      <c r="G38" s="40"/>
      <c r="H38" s="40"/>
      <c r="I38" s="161">
        <v>0.12</v>
      </c>
      <c r="J38" s="160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60">
        <f>ROUND((SUM(BI87:BI174)),  2)</f>
        <v>0</v>
      </c>
      <c r="G39" s="40"/>
      <c r="H39" s="40"/>
      <c r="I39" s="161">
        <v>0</v>
      </c>
      <c r="J39" s="160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2"/>
      <c r="D41" s="163" t="s">
        <v>49</v>
      </c>
      <c r="E41" s="164"/>
      <c r="F41" s="164"/>
      <c r="G41" s="165" t="s">
        <v>50</v>
      </c>
      <c r="H41" s="166" t="s">
        <v>51</v>
      </c>
      <c r="I41" s="164"/>
      <c r="J41" s="167">
        <f>SUM(J32:J39)</f>
        <v>0</v>
      </c>
      <c r="K41" s="168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204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3" t="str">
        <f>E7</f>
        <v>Oprava bytu Seifertova č.p. 105, Bílina - bytová jednotka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3" t="s">
        <v>128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3 - Zdravotní instalace - kanalizace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Bílina</v>
      </c>
      <c r="G56" s="42"/>
      <c r="H56" s="42"/>
      <c r="I56" s="34" t="s">
        <v>23</v>
      </c>
      <c r="J56" s="74" t="str">
        <f>IF(J14="","",J14)</f>
        <v>27. 10. 2025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Bílina, Břežánská 50/4, 418 01 Bílina</v>
      </c>
      <c r="G58" s="42"/>
      <c r="H58" s="42"/>
      <c r="I58" s="34" t="s">
        <v>33</v>
      </c>
      <c r="J58" s="38" t="str">
        <f>E23</f>
        <v xml:space="preserve"> 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205</v>
      </c>
      <c r="D61" s="175"/>
      <c r="E61" s="175"/>
      <c r="F61" s="175"/>
      <c r="G61" s="175"/>
      <c r="H61" s="175"/>
      <c r="I61" s="175"/>
      <c r="J61" s="176" t="s">
        <v>206</v>
      </c>
      <c r="K61" s="175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71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207</v>
      </c>
    </row>
    <row r="64" s="9" customFormat="1" ht="24.96" customHeight="1">
      <c r="A64" s="9"/>
      <c r="B64" s="178"/>
      <c r="C64" s="179"/>
      <c r="D64" s="180" t="s">
        <v>220</v>
      </c>
      <c r="E64" s="181"/>
      <c r="F64" s="181"/>
      <c r="G64" s="181"/>
      <c r="H64" s="181"/>
      <c r="I64" s="181"/>
      <c r="J64" s="182">
        <f>J88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1204</v>
      </c>
      <c r="E65" s="186"/>
      <c r="F65" s="186"/>
      <c r="G65" s="186"/>
      <c r="H65" s="186"/>
      <c r="I65" s="186"/>
      <c r="J65" s="187">
        <f>J89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230</v>
      </c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3" t="str">
        <f>E7</f>
        <v>Oprava bytu Seifertova č.p. 105, Bílina - bytová jednotka</v>
      </c>
      <c r="F75" s="34"/>
      <c r="G75" s="34"/>
      <c r="H75" s="34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125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3" t="s">
        <v>128</v>
      </c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132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3 - Zdravotní instalace - kanalizace</v>
      </c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>Bílina</v>
      </c>
      <c r="G81" s="42"/>
      <c r="H81" s="42"/>
      <c r="I81" s="34" t="s">
        <v>23</v>
      </c>
      <c r="J81" s="74" t="str">
        <f>IF(J14="","",J14)</f>
        <v>27. 10. 2025</v>
      </c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Město Bílina, Břežánská 50/4, 418 01 Bílina</v>
      </c>
      <c r="G83" s="42"/>
      <c r="H83" s="42"/>
      <c r="I83" s="34" t="s">
        <v>33</v>
      </c>
      <c r="J83" s="38" t="str">
        <f>E23</f>
        <v xml:space="preserve"> 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IF(E20="","",E20)</f>
        <v>Vyplň údaj</v>
      </c>
      <c r="G84" s="42"/>
      <c r="H84" s="42"/>
      <c r="I84" s="34" t="s">
        <v>36</v>
      </c>
      <c r="J84" s="38" t="str">
        <f>E26</f>
        <v xml:space="preserve"> </v>
      </c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9"/>
      <c r="B86" s="190"/>
      <c r="C86" s="191" t="s">
        <v>231</v>
      </c>
      <c r="D86" s="192" t="s">
        <v>58</v>
      </c>
      <c r="E86" s="192" t="s">
        <v>54</v>
      </c>
      <c r="F86" s="192" t="s">
        <v>55</v>
      </c>
      <c r="G86" s="192" t="s">
        <v>232</v>
      </c>
      <c r="H86" s="192" t="s">
        <v>233</v>
      </c>
      <c r="I86" s="192" t="s">
        <v>234</v>
      </c>
      <c r="J86" s="192" t="s">
        <v>206</v>
      </c>
      <c r="K86" s="193" t="s">
        <v>235</v>
      </c>
      <c r="L86" s="194"/>
      <c r="M86" s="94" t="s">
        <v>19</v>
      </c>
      <c r="N86" s="95" t="s">
        <v>43</v>
      </c>
      <c r="O86" s="95" t="s">
        <v>236</v>
      </c>
      <c r="P86" s="95" t="s">
        <v>237</v>
      </c>
      <c r="Q86" s="95" t="s">
        <v>238</v>
      </c>
      <c r="R86" s="95" t="s">
        <v>239</v>
      </c>
      <c r="S86" s="95" t="s">
        <v>240</v>
      </c>
      <c r="T86" s="95" t="s">
        <v>241</v>
      </c>
      <c r="U86" s="96" t="s">
        <v>242</v>
      </c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</row>
    <row r="87" s="2" customFormat="1" ht="22.8" customHeight="1">
      <c r="A87" s="40"/>
      <c r="B87" s="41"/>
      <c r="C87" s="101" t="s">
        <v>243</v>
      </c>
      <c r="D87" s="42"/>
      <c r="E87" s="42"/>
      <c r="F87" s="42"/>
      <c r="G87" s="42"/>
      <c r="H87" s="42"/>
      <c r="I87" s="42"/>
      <c r="J87" s="195">
        <f>BK87</f>
        <v>0</v>
      </c>
      <c r="K87" s="42"/>
      <c r="L87" s="46"/>
      <c r="M87" s="97"/>
      <c r="N87" s="196"/>
      <c r="O87" s="98"/>
      <c r="P87" s="197">
        <f>P88</f>
        <v>0</v>
      </c>
      <c r="Q87" s="98"/>
      <c r="R87" s="197">
        <f>R88</f>
        <v>0.011014975</v>
      </c>
      <c r="S87" s="98"/>
      <c r="T87" s="197">
        <f>T88</f>
        <v>0.0160625</v>
      </c>
      <c r="U87" s="99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207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72</v>
      </c>
      <c r="E88" s="202" t="s">
        <v>440</v>
      </c>
      <c r="F88" s="202" t="s">
        <v>441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0.011014975</v>
      </c>
      <c r="S88" s="207"/>
      <c r="T88" s="208">
        <f>T89</f>
        <v>0.0160625</v>
      </c>
      <c r="U88" s="209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84</v>
      </c>
      <c r="AT88" s="211" t="s">
        <v>72</v>
      </c>
      <c r="AU88" s="211" t="s">
        <v>73</v>
      </c>
      <c r="AY88" s="210" t="s">
        <v>246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72</v>
      </c>
      <c r="E89" s="213" t="s">
        <v>1205</v>
      </c>
      <c r="F89" s="213" t="s">
        <v>1206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SUM(P90:P174)</f>
        <v>0</v>
      </c>
      <c r="Q89" s="207"/>
      <c r="R89" s="208">
        <f>SUM(R90:R174)</f>
        <v>0.011014975</v>
      </c>
      <c r="S89" s="207"/>
      <c r="T89" s="208">
        <f>SUM(T90:T174)</f>
        <v>0.0160625</v>
      </c>
      <c r="U89" s="209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84</v>
      </c>
      <c r="AT89" s="211" t="s">
        <v>72</v>
      </c>
      <c r="AU89" s="211" t="s">
        <v>77</v>
      </c>
      <c r="AY89" s="210" t="s">
        <v>246</v>
      </c>
      <c r="BK89" s="212">
        <f>SUM(BK90:BK174)</f>
        <v>0</v>
      </c>
    </row>
    <row r="90" s="2" customFormat="1" ht="16.5" customHeight="1">
      <c r="A90" s="40"/>
      <c r="B90" s="41"/>
      <c r="C90" s="215" t="s">
        <v>77</v>
      </c>
      <c r="D90" s="215" t="s">
        <v>250</v>
      </c>
      <c r="E90" s="216" t="s">
        <v>1207</v>
      </c>
      <c r="F90" s="217" t="s">
        <v>1208</v>
      </c>
      <c r="G90" s="218" t="s">
        <v>380</v>
      </c>
      <c r="H90" s="219">
        <v>4.2249999999999996</v>
      </c>
      <c r="I90" s="220"/>
      <c r="J90" s="221">
        <f>ROUND(I90*H90,2)</f>
        <v>0</v>
      </c>
      <c r="K90" s="217" t="s">
        <v>253</v>
      </c>
      <c r="L90" s="46"/>
      <c r="M90" s="222" t="s">
        <v>19</v>
      </c>
      <c r="N90" s="223" t="s">
        <v>45</v>
      </c>
      <c r="O90" s="86"/>
      <c r="P90" s="224">
        <f>O90*H90</f>
        <v>0</v>
      </c>
      <c r="Q90" s="224">
        <v>0</v>
      </c>
      <c r="R90" s="224">
        <f>Q90*H90</f>
        <v>0</v>
      </c>
      <c r="S90" s="224">
        <v>0.0020999999999999999</v>
      </c>
      <c r="T90" s="224">
        <f>S90*H90</f>
        <v>0.0088724999999999984</v>
      </c>
      <c r="U90" s="225" t="s">
        <v>19</v>
      </c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6" t="s">
        <v>370</v>
      </c>
      <c r="AT90" s="226" t="s">
        <v>250</v>
      </c>
      <c r="AU90" s="226" t="s">
        <v>84</v>
      </c>
      <c r="AY90" s="19" t="s">
        <v>246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19" t="s">
        <v>84</v>
      </c>
      <c r="BK90" s="227">
        <f>ROUND(I90*H90,2)</f>
        <v>0</v>
      </c>
      <c r="BL90" s="19" t="s">
        <v>370</v>
      </c>
      <c r="BM90" s="226" t="s">
        <v>1209</v>
      </c>
    </row>
    <row r="91" s="2" customFormat="1">
      <c r="A91" s="40"/>
      <c r="B91" s="41"/>
      <c r="C91" s="42"/>
      <c r="D91" s="228" t="s">
        <v>255</v>
      </c>
      <c r="E91" s="42"/>
      <c r="F91" s="229" t="s">
        <v>1210</v>
      </c>
      <c r="G91" s="42"/>
      <c r="H91" s="42"/>
      <c r="I91" s="230"/>
      <c r="J91" s="42"/>
      <c r="K91" s="42"/>
      <c r="L91" s="46"/>
      <c r="M91" s="231"/>
      <c r="N91" s="232"/>
      <c r="O91" s="86"/>
      <c r="P91" s="86"/>
      <c r="Q91" s="86"/>
      <c r="R91" s="86"/>
      <c r="S91" s="86"/>
      <c r="T91" s="86"/>
      <c r="U91" s="87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255</v>
      </c>
      <c r="AU91" s="19" t="s">
        <v>84</v>
      </c>
    </row>
    <row r="92" s="2" customFormat="1">
      <c r="A92" s="40"/>
      <c r="B92" s="41"/>
      <c r="C92" s="42"/>
      <c r="D92" s="233" t="s">
        <v>257</v>
      </c>
      <c r="E92" s="42"/>
      <c r="F92" s="234" t="s">
        <v>1211</v>
      </c>
      <c r="G92" s="42"/>
      <c r="H92" s="42"/>
      <c r="I92" s="230"/>
      <c r="J92" s="42"/>
      <c r="K92" s="42"/>
      <c r="L92" s="46"/>
      <c r="M92" s="231"/>
      <c r="N92" s="232"/>
      <c r="O92" s="86"/>
      <c r="P92" s="86"/>
      <c r="Q92" s="86"/>
      <c r="R92" s="86"/>
      <c r="S92" s="86"/>
      <c r="T92" s="86"/>
      <c r="U92" s="87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257</v>
      </c>
      <c r="AU92" s="19" t="s">
        <v>84</v>
      </c>
    </row>
    <row r="93" s="13" customFormat="1">
      <c r="A93" s="13"/>
      <c r="B93" s="235"/>
      <c r="C93" s="236"/>
      <c r="D93" s="228" t="s">
        <v>259</v>
      </c>
      <c r="E93" s="237" t="s">
        <v>19</v>
      </c>
      <c r="F93" s="238" t="s">
        <v>1212</v>
      </c>
      <c r="G93" s="236"/>
      <c r="H93" s="239">
        <v>2.7000000000000002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3"/>
      <c r="U93" s="244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5" t="s">
        <v>259</v>
      </c>
      <c r="AU93" s="245" t="s">
        <v>84</v>
      </c>
      <c r="AV93" s="13" t="s">
        <v>84</v>
      </c>
      <c r="AW93" s="13" t="s">
        <v>35</v>
      </c>
      <c r="AX93" s="13" t="s">
        <v>73</v>
      </c>
      <c r="AY93" s="245" t="s">
        <v>246</v>
      </c>
    </row>
    <row r="94" s="13" customFormat="1">
      <c r="A94" s="13"/>
      <c r="B94" s="235"/>
      <c r="C94" s="236"/>
      <c r="D94" s="228" t="s">
        <v>259</v>
      </c>
      <c r="E94" s="237" t="s">
        <v>19</v>
      </c>
      <c r="F94" s="238" t="s">
        <v>1213</v>
      </c>
      <c r="G94" s="236"/>
      <c r="H94" s="239">
        <v>1.5249999999999999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3"/>
      <c r="U94" s="244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259</v>
      </c>
      <c r="AU94" s="245" t="s">
        <v>84</v>
      </c>
      <c r="AV94" s="13" t="s">
        <v>84</v>
      </c>
      <c r="AW94" s="13" t="s">
        <v>35</v>
      </c>
      <c r="AX94" s="13" t="s">
        <v>73</v>
      </c>
      <c r="AY94" s="245" t="s">
        <v>246</v>
      </c>
    </row>
    <row r="95" s="14" customFormat="1">
      <c r="A95" s="14"/>
      <c r="B95" s="246"/>
      <c r="C95" s="247"/>
      <c r="D95" s="228" t="s">
        <v>259</v>
      </c>
      <c r="E95" s="248" t="s">
        <v>19</v>
      </c>
      <c r="F95" s="249" t="s">
        <v>262</v>
      </c>
      <c r="G95" s="247"/>
      <c r="H95" s="250">
        <v>4.2249999999999996</v>
      </c>
      <c r="I95" s="251"/>
      <c r="J95" s="247"/>
      <c r="K95" s="247"/>
      <c r="L95" s="252"/>
      <c r="M95" s="253"/>
      <c r="N95" s="254"/>
      <c r="O95" s="254"/>
      <c r="P95" s="254"/>
      <c r="Q95" s="254"/>
      <c r="R95" s="254"/>
      <c r="S95" s="254"/>
      <c r="T95" s="254"/>
      <c r="U95" s="255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6" t="s">
        <v>259</v>
      </c>
      <c r="AU95" s="256" t="s">
        <v>84</v>
      </c>
      <c r="AV95" s="14" t="s">
        <v>91</v>
      </c>
      <c r="AW95" s="14" t="s">
        <v>35</v>
      </c>
      <c r="AX95" s="14" t="s">
        <v>77</v>
      </c>
      <c r="AY95" s="256" t="s">
        <v>246</v>
      </c>
    </row>
    <row r="96" s="2" customFormat="1" ht="16.5" customHeight="1">
      <c r="A96" s="40"/>
      <c r="B96" s="41"/>
      <c r="C96" s="215" t="s">
        <v>84</v>
      </c>
      <c r="D96" s="215" t="s">
        <v>250</v>
      </c>
      <c r="E96" s="216" t="s">
        <v>1214</v>
      </c>
      <c r="F96" s="217" t="s">
        <v>1215</v>
      </c>
      <c r="G96" s="218" t="s">
        <v>380</v>
      </c>
      <c r="H96" s="219">
        <v>0.5</v>
      </c>
      <c r="I96" s="220"/>
      <c r="J96" s="221">
        <f>ROUND(I96*H96,2)</f>
        <v>0</v>
      </c>
      <c r="K96" s="217" t="s">
        <v>253</v>
      </c>
      <c r="L96" s="46"/>
      <c r="M96" s="222" t="s">
        <v>19</v>
      </c>
      <c r="N96" s="223" t="s">
        <v>45</v>
      </c>
      <c r="O96" s="86"/>
      <c r="P96" s="224">
        <f>O96*H96</f>
        <v>0</v>
      </c>
      <c r="Q96" s="224">
        <v>0</v>
      </c>
      <c r="R96" s="224">
        <f>Q96*H96</f>
        <v>0</v>
      </c>
      <c r="S96" s="224">
        <v>0.00198</v>
      </c>
      <c r="T96" s="224">
        <f>S96*H96</f>
        <v>0.00098999999999999999</v>
      </c>
      <c r="U96" s="225" t="s">
        <v>19</v>
      </c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370</v>
      </c>
      <c r="AT96" s="226" t="s">
        <v>250</v>
      </c>
      <c r="AU96" s="226" t="s">
        <v>84</v>
      </c>
      <c r="AY96" s="19" t="s">
        <v>246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84</v>
      </c>
      <c r="BK96" s="227">
        <f>ROUND(I96*H96,2)</f>
        <v>0</v>
      </c>
      <c r="BL96" s="19" t="s">
        <v>370</v>
      </c>
      <c r="BM96" s="226" t="s">
        <v>1216</v>
      </c>
    </row>
    <row r="97" s="2" customFormat="1">
      <c r="A97" s="40"/>
      <c r="B97" s="41"/>
      <c r="C97" s="42"/>
      <c r="D97" s="228" t="s">
        <v>255</v>
      </c>
      <c r="E97" s="42"/>
      <c r="F97" s="229" t="s">
        <v>1217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6"/>
      <c r="U97" s="87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255</v>
      </c>
      <c r="AU97" s="19" t="s">
        <v>84</v>
      </c>
    </row>
    <row r="98" s="2" customFormat="1">
      <c r="A98" s="40"/>
      <c r="B98" s="41"/>
      <c r="C98" s="42"/>
      <c r="D98" s="233" t="s">
        <v>257</v>
      </c>
      <c r="E98" s="42"/>
      <c r="F98" s="234" t="s">
        <v>1218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6"/>
      <c r="U98" s="87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257</v>
      </c>
      <c r="AU98" s="19" t="s">
        <v>84</v>
      </c>
    </row>
    <row r="99" s="13" customFormat="1">
      <c r="A99" s="13"/>
      <c r="B99" s="235"/>
      <c r="C99" s="236"/>
      <c r="D99" s="228" t="s">
        <v>259</v>
      </c>
      <c r="E99" s="237" t="s">
        <v>19</v>
      </c>
      <c r="F99" s="238" t="s">
        <v>1219</v>
      </c>
      <c r="G99" s="236"/>
      <c r="H99" s="239">
        <v>0.5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3"/>
      <c r="U99" s="244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259</v>
      </c>
      <c r="AU99" s="245" t="s">
        <v>84</v>
      </c>
      <c r="AV99" s="13" t="s">
        <v>84</v>
      </c>
      <c r="AW99" s="13" t="s">
        <v>35</v>
      </c>
      <c r="AX99" s="13" t="s">
        <v>77</v>
      </c>
      <c r="AY99" s="245" t="s">
        <v>246</v>
      </c>
    </row>
    <row r="100" s="2" customFormat="1" ht="16.5" customHeight="1">
      <c r="A100" s="40"/>
      <c r="B100" s="41"/>
      <c r="C100" s="215" t="s">
        <v>88</v>
      </c>
      <c r="D100" s="215" t="s">
        <v>250</v>
      </c>
      <c r="E100" s="216" t="s">
        <v>1220</v>
      </c>
      <c r="F100" s="217" t="s">
        <v>1221</v>
      </c>
      <c r="G100" s="218" t="s">
        <v>380</v>
      </c>
      <c r="H100" s="219">
        <v>0.5</v>
      </c>
      <c r="I100" s="220"/>
      <c r="J100" s="221">
        <f>ROUND(I100*H100,2)</f>
        <v>0</v>
      </c>
      <c r="K100" s="217" t="s">
        <v>253</v>
      </c>
      <c r="L100" s="46"/>
      <c r="M100" s="222" t="s">
        <v>19</v>
      </c>
      <c r="N100" s="223" t="s">
        <v>45</v>
      </c>
      <c r="O100" s="86"/>
      <c r="P100" s="224">
        <f>O100*H100</f>
        <v>0</v>
      </c>
      <c r="Q100" s="224">
        <v>0.0020607999999999998</v>
      </c>
      <c r="R100" s="224">
        <f>Q100*H100</f>
        <v>0.0010303999999999999</v>
      </c>
      <c r="S100" s="224">
        <v>0</v>
      </c>
      <c r="T100" s="224">
        <f>S100*H100</f>
        <v>0</v>
      </c>
      <c r="U100" s="225" t="s">
        <v>19</v>
      </c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370</v>
      </c>
      <c r="AT100" s="226" t="s">
        <v>250</v>
      </c>
      <c r="AU100" s="226" t="s">
        <v>84</v>
      </c>
      <c r="AY100" s="19" t="s">
        <v>246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84</v>
      </c>
      <c r="BK100" s="227">
        <f>ROUND(I100*H100,2)</f>
        <v>0</v>
      </c>
      <c r="BL100" s="19" t="s">
        <v>370</v>
      </c>
      <c r="BM100" s="226" t="s">
        <v>1222</v>
      </c>
    </row>
    <row r="101" s="2" customFormat="1">
      <c r="A101" s="40"/>
      <c r="B101" s="41"/>
      <c r="C101" s="42"/>
      <c r="D101" s="228" t="s">
        <v>255</v>
      </c>
      <c r="E101" s="42"/>
      <c r="F101" s="229" t="s">
        <v>1223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6"/>
      <c r="U101" s="87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255</v>
      </c>
      <c r="AU101" s="19" t="s">
        <v>84</v>
      </c>
    </row>
    <row r="102" s="2" customFormat="1">
      <c r="A102" s="40"/>
      <c r="B102" s="41"/>
      <c r="C102" s="42"/>
      <c r="D102" s="233" t="s">
        <v>257</v>
      </c>
      <c r="E102" s="42"/>
      <c r="F102" s="234" t="s">
        <v>1224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6"/>
      <c r="U102" s="87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257</v>
      </c>
      <c r="AU102" s="19" t="s">
        <v>84</v>
      </c>
    </row>
    <row r="103" s="13" customFormat="1">
      <c r="A103" s="13"/>
      <c r="B103" s="235"/>
      <c r="C103" s="236"/>
      <c r="D103" s="228" t="s">
        <v>259</v>
      </c>
      <c r="E103" s="237" t="s">
        <v>19</v>
      </c>
      <c r="F103" s="238" t="s">
        <v>1219</v>
      </c>
      <c r="G103" s="236"/>
      <c r="H103" s="239">
        <v>0.5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3"/>
      <c r="U103" s="244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259</v>
      </c>
      <c r="AU103" s="245" t="s">
        <v>84</v>
      </c>
      <c r="AV103" s="13" t="s">
        <v>84</v>
      </c>
      <c r="AW103" s="13" t="s">
        <v>35</v>
      </c>
      <c r="AX103" s="13" t="s">
        <v>73</v>
      </c>
      <c r="AY103" s="245" t="s">
        <v>246</v>
      </c>
    </row>
    <row r="104" s="2" customFormat="1" ht="16.5" customHeight="1">
      <c r="A104" s="40"/>
      <c r="B104" s="41"/>
      <c r="C104" s="215" t="s">
        <v>91</v>
      </c>
      <c r="D104" s="215" t="s">
        <v>250</v>
      </c>
      <c r="E104" s="216" t="s">
        <v>1225</v>
      </c>
      <c r="F104" s="217" t="s">
        <v>1226</v>
      </c>
      <c r="G104" s="218" t="s">
        <v>380</v>
      </c>
      <c r="H104" s="219">
        <v>3.5499999999999998</v>
      </c>
      <c r="I104" s="220"/>
      <c r="J104" s="221">
        <f>ROUND(I104*H104,2)</f>
        <v>0</v>
      </c>
      <c r="K104" s="217" t="s">
        <v>253</v>
      </c>
      <c r="L104" s="46"/>
      <c r="M104" s="222" t="s">
        <v>19</v>
      </c>
      <c r="N104" s="223" t="s">
        <v>45</v>
      </c>
      <c r="O104" s="86"/>
      <c r="P104" s="224">
        <f>O104*H104</f>
        <v>0</v>
      </c>
      <c r="Q104" s="224">
        <v>0.00047649999999999998</v>
      </c>
      <c r="R104" s="224">
        <f>Q104*H104</f>
        <v>0.0016915749999999999</v>
      </c>
      <c r="S104" s="224">
        <v>0</v>
      </c>
      <c r="T104" s="224">
        <f>S104*H104</f>
        <v>0</v>
      </c>
      <c r="U104" s="225" t="s">
        <v>19</v>
      </c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370</v>
      </c>
      <c r="AT104" s="226" t="s">
        <v>250</v>
      </c>
      <c r="AU104" s="226" t="s">
        <v>84</v>
      </c>
      <c r="AY104" s="19" t="s">
        <v>246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84</v>
      </c>
      <c r="BK104" s="227">
        <f>ROUND(I104*H104,2)</f>
        <v>0</v>
      </c>
      <c r="BL104" s="19" t="s">
        <v>370</v>
      </c>
      <c r="BM104" s="226" t="s">
        <v>1227</v>
      </c>
    </row>
    <row r="105" s="2" customFormat="1">
      <c r="A105" s="40"/>
      <c r="B105" s="41"/>
      <c r="C105" s="42"/>
      <c r="D105" s="228" t="s">
        <v>255</v>
      </c>
      <c r="E105" s="42"/>
      <c r="F105" s="229" t="s">
        <v>1228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6"/>
      <c r="U105" s="87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255</v>
      </c>
      <c r="AU105" s="19" t="s">
        <v>84</v>
      </c>
    </row>
    <row r="106" s="2" customFormat="1">
      <c r="A106" s="40"/>
      <c r="B106" s="41"/>
      <c r="C106" s="42"/>
      <c r="D106" s="233" t="s">
        <v>257</v>
      </c>
      <c r="E106" s="42"/>
      <c r="F106" s="234" t="s">
        <v>1229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6"/>
      <c r="U106" s="87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257</v>
      </c>
      <c r="AU106" s="19" t="s">
        <v>84</v>
      </c>
    </row>
    <row r="107" s="13" customFormat="1">
      <c r="A107" s="13"/>
      <c r="B107" s="235"/>
      <c r="C107" s="236"/>
      <c r="D107" s="228" t="s">
        <v>259</v>
      </c>
      <c r="E107" s="237" t="s">
        <v>19</v>
      </c>
      <c r="F107" s="238" t="s">
        <v>1230</v>
      </c>
      <c r="G107" s="236"/>
      <c r="H107" s="239">
        <v>3.5499999999999998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3"/>
      <c r="U107" s="244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259</v>
      </c>
      <c r="AU107" s="245" t="s">
        <v>84</v>
      </c>
      <c r="AV107" s="13" t="s">
        <v>84</v>
      </c>
      <c r="AW107" s="13" t="s">
        <v>35</v>
      </c>
      <c r="AX107" s="13" t="s">
        <v>77</v>
      </c>
      <c r="AY107" s="245" t="s">
        <v>246</v>
      </c>
    </row>
    <row r="108" s="2" customFormat="1" ht="16.5" customHeight="1">
      <c r="A108" s="40"/>
      <c r="B108" s="41"/>
      <c r="C108" s="215" t="s">
        <v>94</v>
      </c>
      <c r="D108" s="215" t="s">
        <v>250</v>
      </c>
      <c r="E108" s="216" t="s">
        <v>1231</v>
      </c>
      <c r="F108" s="217" t="s">
        <v>1232</v>
      </c>
      <c r="G108" s="218" t="s">
        <v>380</v>
      </c>
      <c r="H108" s="219">
        <v>6.1749999999999998</v>
      </c>
      <c r="I108" s="220"/>
      <c r="J108" s="221">
        <f>ROUND(I108*H108,2)</f>
        <v>0</v>
      </c>
      <c r="K108" s="217" t="s">
        <v>253</v>
      </c>
      <c r="L108" s="46"/>
      <c r="M108" s="222" t="s">
        <v>19</v>
      </c>
      <c r="N108" s="223" t="s">
        <v>45</v>
      </c>
      <c r="O108" s="86"/>
      <c r="P108" s="224">
        <f>O108*H108</f>
        <v>0</v>
      </c>
      <c r="Q108" s="224">
        <v>0.00076000000000000004</v>
      </c>
      <c r="R108" s="224">
        <f>Q108*H108</f>
        <v>0.0046930000000000001</v>
      </c>
      <c r="S108" s="224">
        <v>0</v>
      </c>
      <c r="T108" s="224">
        <f>S108*H108</f>
        <v>0</v>
      </c>
      <c r="U108" s="225" t="s">
        <v>19</v>
      </c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6" t="s">
        <v>370</v>
      </c>
      <c r="AT108" s="226" t="s">
        <v>250</v>
      </c>
      <c r="AU108" s="226" t="s">
        <v>84</v>
      </c>
      <c r="AY108" s="19" t="s">
        <v>246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19" t="s">
        <v>84</v>
      </c>
      <c r="BK108" s="227">
        <f>ROUND(I108*H108,2)</f>
        <v>0</v>
      </c>
      <c r="BL108" s="19" t="s">
        <v>370</v>
      </c>
      <c r="BM108" s="226" t="s">
        <v>1233</v>
      </c>
    </row>
    <row r="109" s="2" customFormat="1">
      <c r="A109" s="40"/>
      <c r="B109" s="41"/>
      <c r="C109" s="42"/>
      <c r="D109" s="228" t="s">
        <v>255</v>
      </c>
      <c r="E109" s="42"/>
      <c r="F109" s="229" t="s">
        <v>1234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6"/>
      <c r="U109" s="87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255</v>
      </c>
      <c r="AU109" s="19" t="s">
        <v>84</v>
      </c>
    </row>
    <row r="110" s="2" customFormat="1">
      <c r="A110" s="40"/>
      <c r="B110" s="41"/>
      <c r="C110" s="42"/>
      <c r="D110" s="233" t="s">
        <v>257</v>
      </c>
      <c r="E110" s="42"/>
      <c r="F110" s="234" t="s">
        <v>1235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6"/>
      <c r="U110" s="87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257</v>
      </c>
      <c r="AU110" s="19" t="s">
        <v>84</v>
      </c>
    </row>
    <row r="111" s="13" customFormat="1">
      <c r="A111" s="13"/>
      <c r="B111" s="235"/>
      <c r="C111" s="236"/>
      <c r="D111" s="228" t="s">
        <v>259</v>
      </c>
      <c r="E111" s="237" t="s">
        <v>19</v>
      </c>
      <c r="F111" s="238" t="s">
        <v>1236</v>
      </c>
      <c r="G111" s="236"/>
      <c r="H111" s="239">
        <v>2.1749999999999998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3"/>
      <c r="U111" s="244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259</v>
      </c>
      <c r="AU111" s="245" t="s">
        <v>84</v>
      </c>
      <c r="AV111" s="13" t="s">
        <v>84</v>
      </c>
      <c r="AW111" s="13" t="s">
        <v>35</v>
      </c>
      <c r="AX111" s="13" t="s">
        <v>73</v>
      </c>
      <c r="AY111" s="245" t="s">
        <v>246</v>
      </c>
    </row>
    <row r="112" s="13" customFormat="1">
      <c r="A112" s="13"/>
      <c r="B112" s="235"/>
      <c r="C112" s="236"/>
      <c r="D112" s="228" t="s">
        <v>259</v>
      </c>
      <c r="E112" s="237" t="s">
        <v>19</v>
      </c>
      <c r="F112" s="238" t="s">
        <v>1237</v>
      </c>
      <c r="G112" s="236"/>
      <c r="H112" s="239">
        <v>0.40000000000000002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3"/>
      <c r="U112" s="244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259</v>
      </c>
      <c r="AU112" s="245" t="s">
        <v>84</v>
      </c>
      <c r="AV112" s="13" t="s">
        <v>84</v>
      </c>
      <c r="AW112" s="13" t="s">
        <v>35</v>
      </c>
      <c r="AX112" s="13" t="s">
        <v>73</v>
      </c>
      <c r="AY112" s="245" t="s">
        <v>246</v>
      </c>
    </row>
    <row r="113" s="13" customFormat="1">
      <c r="A113" s="13"/>
      <c r="B113" s="235"/>
      <c r="C113" s="236"/>
      <c r="D113" s="228" t="s">
        <v>259</v>
      </c>
      <c r="E113" s="237" t="s">
        <v>19</v>
      </c>
      <c r="F113" s="238" t="s">
        <v>1238</v>
      </c>
      <c r="G113" s="236"/>
      <c r="H113" s="239">
        <v>3.6000000000000001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3"/>
      <c r="U113" s="244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259</v>
      </c>
      <c r="AU113" s="245" t="s">
        <v>84</v>
      </c>
      <c r="AV113" s="13" t="s">
        <v>84</v>
      </c>
      <c r="AW113" s="13" t="s">
        <v>35</v>
      </c>
      <c r="AX113" s="13" t="s">
        <v>73</v>
      </c>
      <c r="AY113" s="245" t="s">
        <v>246</v>
      </c>
    </row>
    <row r="114" s="2" customFormat="1" ht="16.5" customHeight="1">
      <c r="A114" s="40"/>
      <c r="B114" s="41"/>
      <c r="C114" s="215" t="s">
        <v>97</v>
      </c>
      <c r="D114" s="215" t="s">
        <v>250</v>
      </c>
      <c r="E114" s="216" t="s">
        <v>1239</v>
      </c>
      <c r="F114" s="217" t="s">
        <v>1240</v>
      </c>
      <c r="G114" s="218" t="s">
        <v>373</v>
      </c>
      <c r="H114" s="219">
        <v>4</v>
      </c>
      <c r="I114" s="220"/>
      <c r="J114" s="221">
        <f>ROUND(I114*H114,2)</f>
        <v>0</v>
      </c>
      <c r="K114" s="217" t="s">
        <v>253</v>
      </c>
      <c r="L114" s="46"/>
      <c r="M114" s="222" t="s">
        <v>19</v>
      </c>
      <c r="N114" s="223" t="s">
        <v>45</v>
      </c>
      <c r="O114" s="8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4">
        <f>S114*H114</f>
        <v>0</v>
      </c>
      <c r="U114" s="225" t="s">
        <v>19</v>
      </c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370</v>
      </c>
      <c r="AT114" s="226" t="s">
        <v>250</v>
      </c>
      <c r="AU114" s="226" t="s">
        <v>84</v>
      </c>
      <c r="AY114" s="19" t="s">
        <v>246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84</v>
      </c>
      <c r="BK114" s="227">
        <f>ROUND(I114*H114,2)</f>
        <v>0</v>
      </c>
      <c r="BL114" s="19" t="s">
        <v>370</v>
      </c>
      <c r="BM114" s="226" t="s">
        <v>1241</v>
      </c>
    </row>
    <row r="115" s="2" customFormat="1">
      <c r="A115" s="40"/>
      <c r="B115" s="41"/>
      <c r="C115" s="42"/>
      <c r="D115" s="228" t="s">
        <v>255</v>
      </c>
      <c r="E115" s="42"/>
      <c r="F115" s="229" t="s">
        <v>1242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6"/>
      <c r="U115" s="87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255</v>
      </c>
      <c r="AU115" s="19" t="s">
        <v>84</v>
      </c>
    </row>
    <row r="116" s="2" customFormat="1">
      <c r="A116" s="40"/>
      <c r="B116" s="41"/>
      <c r="C116" s="42"/>
      <c r="D116" s="233" t="s">
        <v>257</v>
      </c>
      <c r="E116" s="42"/>
      <c r="F116" s="234" t="s">
        <v>1243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6"/>
      <c r="U116" s="87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257</v>
      </c>
      <c r="AU116" s="19" t="s">
        <v>84</v>
      </c>
    </row>
    <row r="117" s="13" customFormat="1">
      <c r="A117" s="13"/>
      <c r="B117" s="235"/>
      <c r="C117" s="236"/>
      <c r="D117" s="228" t="s">
        <v>259</v>
      </c>
      <c r="E117" s="237" t="s">
        <v>19</v>
      </c>
      <c r="F117" s="238" t="s">
        <v>91</v>
      </c>
      <c r="G117" s="236"/>
      <c r="H117" s="239">
        <v>4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3"/>
      <c r="U117" s="244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259</v>
      </c>
      <c r="AU117" s="245" t="s">
        <v>84</v>
      </c>
      <c r="AV117" s="13" t="s">
        <v>84</v>
      </c>
      <c r="AW117" s="13" t="s">
        <v>35</v>
      </c>
      <c r="AX117" s="13" t="s">
        <v>73</v>
      </c>
      <c r="AY117" s="245" t="s">
        <v>246</v>
      </c>
    </row>
    <row r="118" s="2" customFormat="1" ht="21.75" customHeight="1">
      <c r="A118" s="40"/>
      <c r="B118" s="41"/>
      <c r="C118" s="267" t="s">
        <v>170</v>
      </c>
      <c r="D118" s="267" t="s">
        <v>508</v>
      </c>
      <c r="E118" s="268" t="s">
        <v>1244</v>
      </c>
      <c r="F118" s="269" t="s">
        <v>1245</v>
      </c>
      <c r="G118" s="270" t="s">
        <v>373</v>
      </c>
      <c r="H118" s="271">
        <v>4</v>
      </c>
      <c r="I118" s="272"/>
      <c r="J118" s="273">
        <f>ROUND(I118*H118,2)</f>
        <v>0</v>
      </c>
      <c r="K118" s="269" t="s">
        <v>253</v>
      </c>
      <c r="L118" s="274"/>
      <c r="M118" s="275" t="s">
        <v>19</v>
      </c>
      <c r="N118" s="276" t="s">
        <v>45</v>
      </c>
      <c r="O118" s="86"/>
      <c r="P118" s="224">
        <f>O118*H118</f>
        <v>0</v>
      </c>
      <c r="Q118" s="224">
        <v>5.0000000000000002E-05</v>
      </c>
      <c r="R118" s="224">
        <f>Q118*H118</f>
        <v>0.00020000000000000001</v>
      </c>
      <c r="S118" s="224">
        <v>0</v>
      </c>
      <c r="T118" s="224">
        <f>S118*H118</f>
        <v>0</v>
      </c>
      <c r="U118" s="225" t="s">
        <v>19</v>
      </c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6" t="s">
        <v>490</v>
      </c>
      <c r="AT118" s="226" t="s">
        <v>508</v>
      </c>
      <c r="AU118" s="226" t="s">
        <v>84</v>
      </c>
      <c r="AY118" s="19" t="s">
        <v>246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19" t="s">
        <v>84</v>
      </c>
      <c r="BK118" s="227">
        <f>ROUND(I118*H118,2)</f>
        <v>0</v>
      </c>
      <c r="BL118" s="19" t="s">
        <v>370</v>
      </c>
      <c r="BM118" s="226" t="s">
        <v>1246</v>
      </c>
    </row>
    <row r="119" s="2" customFormat="1">
      <c r="A119" s="40"/>
      <c r="B119" s="41"/>
      <c r="C119" s="42"/>
      <c r="D119" s="228" t="s">
        <v>255</v>
      </c>
      <c r="E119" s="42"/>
      <c r="F119" s="229" t="s">
        <v>1245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255</v>
      </c>
      <c r="AU119" s="19" t="s">
        <v>84</v>
      </c>
    </row>
    <row r="120" s="13" customFormat="1">
      <c r="A120" s="13"/>
      <c r="B120" s="235"/>
      <c r="C120" s="236"/>
      <c r="D120" s="228" t="s">
        <v>259</v>
      </c>
      <c r="E120" s="237" t="s">
        <v>19</v>
      </c>
      <c r="F120" s="238" t="s">
        <v>91</v>
      </c>
      <c r="G120" s="236"/>
      <c r="H120" s="239">
        <v>4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3"/>
      <c r="U120" s="244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259</v>
      </c>
      <c r="AU120" s="245" t="s">
        <v>84</v>
      </c>
      <c r="AV120" s="13" t="s">
        <v>84</v>
      </c>
      <c r="AW120" s="13" t="s">
        <v>35</v>
      </c>
      <c r="AX120" s="13" t="s">
        <v>73</v>
      </c>
      <c r="AY120" s="245" t="s">
        <v>246</v>
      </c>
    </row>
    <row r="121" s="2" customFormat="1" ht="16.5" customHeight="1">
      <c r="A121" s="40"/>
      <c r="B121" s="41"/>
      <c r="C121" s="215" t="s">
        <v>308</v>
      </c>
      <c r="D121" s="215" t="s">
        <v>250</v>
      </c>
      <c r="E121" s="216" t="s">
        <v>1247</v>
      </c>
      <c r="F121" s="217" t="s">
        <v>1248</v>
      </c>
      <c r="G121" s="218" t="s">
        <v>373</v>
      </c>
      <c r="H121" s="219">
        <v>8</v>
      </c>
      <c r="I121" s="220"/>
      <c r="J121" s="221">
        <f>ROUND(I121*H121,2)</f>
        <v>0</v>
      </c>
      <c r="K121" s="217" t="s">
        <v>253</v>
      </c>
      <c r="L121" s="46"/>
      <c r="M121" s="222" t="s">
        <v>19</v>
      </c>
      <c r="N121" s="223" t="s">
        <v>45</v>
      </c>
      <c r="O121" s="86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4">
        <f>S121*H121</f>
        <v>0</v>
      </c>
      <c r="U121" s="225" t="s">
        <v>19</v>
      </c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6" t="s">
        <v>370</v>
      </c>
      <c r="AT121" s="226" t="s">
        <v>250</v>
      </c>
      <c r="AU121" s="226" t="s">
        <v>84</v>
      </c>
      <c r="AY121" s="19" t="s">
        <v>246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9" t="s">
        <v>84</v>
      </c>
      <c r="BK121" s="227">
        <f>ROUND(I121*H121,2)</f>
        <v>0</v>
      </c>
      <c r="BL121" s="19" t="s">
        <v>370</v>
      </c>
      <c r="BM121" s="226" t="s">
        <v>1249</v>
      </c>
    </row>
    <row r="122" s="2" customFormat="1">
      <c r="A122" s="40"/>
      <c r="B122" s="41"/>
      <c r="C122" s="42"/>
      <c r="D122" s="228" t="s">
        <v>255</v>
      </c>
      <c r="E122" s="42"/>
      <c r="F122" s="229" t="s">
        <v>1250</v>
      </c>
      <c r="G122" s="42"/>
      <c r="H122" s="42"/>
      <c r="I122" s="230"/>
      <c r="J122" s="42"/>
      <c r="K122" s="42"/>
      <c r="L122" s="46"/>
      <c r="M122" s="231"/>
      <c r="N122" s="232"/>
      <c r="O122" s="86"/>
      <c r="P122" s="86"/>
      <c r="Q122" s="86"/>
      <c r="R122" s="86"/>
      <c r="S122" s="86"/>
      <c r="T122" s="86"/>
      <c r="U122" s="87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255</v>
      </c>
      <c r="AU122" s="19" t="s">
        <v>84</v>
      </c>
    </row>
    <row r="123" s="2" customFormat="1">
      <c r="A123" s="40"/>
      <c r="B123" s="41"/>
      <c r="C123" s="42"/>
      <c r="D123" s="233" t="s">
        <v>257</v>
      </c>
      <c r="E123" s="42"/>
      <c r="F123" s="234" t="s">
        <v>1251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6"/>
      <c r="U123" s="87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257</v>
      </c>
      <c r="AU123" s="19" t="s">
        <v>84</v>
      </c>
    </row>
    <row r="124" s="13" customFormat="1">
      <c r="A124" s="13"/>
      <c r="B124" s="235"/>
      <c r="C124" s="236"/>
      <c r="D124" s="228" t="s">
        <v>259</v>
      </c>
      <c r="E124" s="237" t="s">
        <v>19</v>
      </c>
      <c r="F124" s="238" t="s">
        <v>308</v>
      </c>
      <c r="G124" s="236"/>
      <c r="H124" s="239">
        <v>8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3"/>
      <c r="U124" s="244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259</v>
      </c>
      <c r="AU124" s="245" t="s">
        <v>84</v>
      </c>
      <c r="AV124" s="13" t="s">
        <v>84</v>
      </c>
      <c r="AW124" s="13" t="s">
        <v>35</v>
      </c>
      <c r="AX124" s="13" t="s">
        <v>73</v>
      </c>
      <c r="AY124" s="245" t="s">
        <v>246</v>
      </c>
    </row>
    <row r="125" s="2" customFormat="1" ht="16.5" customHeight="1">
      <c r="A125" s="40"/>
      <c r="B125" s="41"/>
      <c r="C125" s="267" t="s">
        <v>314</v>
      </c>
      <c r="D125" s="267" t="s">
        <v>508</v>
      </c>
      <c r="E125" s="268" t="s">
        <v>1252</v>
      </c>
      <c r="F125" s="269" t="s">
        <v>1253</v>
      </c>
      <c r="G125" s="270" t="s">
        <v>373</v>
      </c>
      <c r="H125" s="271">
        <v>4</v>
      </c>
      <c r="I125" s="272"/>
      <c r="J125" s="273">
        <f>ROUND(I125*H125,2)</f>
        <v>0</v>
      </c>
      <c r="K125" s="269" t="s">
        <v>253</v>
      </c>
      <c r="L125" s="274"/>
      <c r="M125" s="275" t="s">
        <v>19</v>
      </c>
      <c r="N125" s="276" t="s">
        <v>45</v>
      </c>
      <c r="O125" s="86"/>
      <c r="P125" s="224">
        <f>O125*H125</f>
        <v>0</v>
      </c>
      <c r="Q125" s="224">
        <v>5.0000000000000002E-05</v>
      </c>
      <c r="R125" s="224">
        <f>Q125*H125</f>
        <v>0.00020000000000000001</v>
      </c>
      <c r="S125" s="224">
        <v>0</v>
      </c>
      <c r="T125" s="224">
        <f>S125*H125</f>
        <v>0</v>
      </c>
      <c r="U125" s="225" t="s">
        <v>19</v>
      </c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6" t="s">
        <v>490</v>
      </c>
      <c r="AT125" s="226" t="s">
        <v>508</v>
      </c>
      <c r="AU125" s="226" t="s">
        <v>84</v>
      </c>
      <c r="AY125" s="19" t="s">
        <v>246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9" t="s">
        <v>84</v>
      </c>
      <c r="BK125" s="227">
        <f>ROUND(I125*H125,2)</f>
        <v>0</v>
      </c>
      <c r="BL125" s="19" t="s">
        <v>370</v>
      </c>
      <c r="BM125" s="226" t="s">
        <v>1254</v>
      </c>
    </row>
    <row r="126" s="2" customFormat="1">
      <c r="A126" s="40"/>
      <c r="B126" s="41"/>
      <c r="C126" s="42"/>
      <c r="D126" s="228" t="s">
        <v>255</v>
      </c>
      <c r="E126" s="42"/>
      <c r="F126" s="229" t="s">
        <v>1253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6"/>
      <c r="U126" s="87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255</v>
      </c>
      <c r="AU126" s="19" t="s">
        <v>84</v>
      </c>
    </row>
    <row r="127" s="13" customFormat="1">
      <c r="A127" s="13"/>
      <c r="B127" s="235"/>
      <c r="C127" s="236"/>
      <c r="D127" s="228" t="s">
        <v>259</v>
      </c>
      <c r="E127" s="237" t="s">
        <v>19</v>
      </c>
      <c r="F127" s="238" t="s">
        <v>91</v>
      </c>
      <c r="G127" s="236"/>
      <c r="H127" s="239">
        <v>4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3"/>
      <c r="U127" s="244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259</v>
      </c>
      <c r="AU127" s="245" t="s">
        <v>84</v>
      </c>
      <c r="AV127" s="13" t="s">
        <v>84</v>
      </c>
      <c r="AW127" s="13" t="s">
        <v>35</v>
      </c>
      <c r="AX127" s="13" t="s">
        <v>77</v>
      </c>
      <c r="AY127" s="245" t="s">
        <v>246</v>
      </c>
    </row>
    <row r="128" s="2" customFormat="1" ht="21.75" customHeight="1">
      <c r="A128" s="40"/>
      <c r="B128" s="41"/>
      <c r="C128" s="267" t="s">
        <v>324</v>
      </c>
      <c r="D128" s="267" t="s">
        <v>508</v>
      </c>
      <c r="E128" s="268" t="s">
        <v>1255</v>
      </c>
      <c r="F128" s="269" t="s">
        <v>1256</v>
      </c>
      <c r="G128" s="270" t="s">
        <v>373</v>
      </c>
      <c r="H128" s="271">
        <v>4</v>
      </c>
      <c r="I128" s="272"/>
      <c r="J128" s="273">
        <f>ROUND(I128*H128,2)</f>
        <v>0</v>
      </c>
      <c r="K128" s="269" t="s">
        <v>253</v>
      </c>
      <c r="L128" s="274"/>
      <c r="M128" s="275" t="s">
        <v>19</v>
      </c>
      <c r="N128" s="276" t="s">
        <v>45</v>
      </c>
      <c r="O128" s="86"/>
      <c r="P128" s="224">
        <f>O128*H128</f>
        <v>0</v>
      </c>
      <c r="Q128" s="224">
        <v>8.0000000000000007E-05</v>
      </c>
      <c r="R128" s="224">
        <f>Q128*H128</f>
        <v>0.00032000000000000003</v>
      </c>
      <c r="S128" s="224">
        <v>0</v>
      </c>
      <c r="T128" s="224">
        <f>S128*H128</f>
        <v>0</v>
      </c>
      <c r="U128" s="225" t="s">
        <v>19</v>
      </c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6" t="s">
        <v>490</v>
      </c>
      <c r="AT128" s="226" t="s">
        <v>508</v>
      </c>
      <c r="AU128" s="226" t="s">
        <v>84</v>
      </c>
      <c r="AY128" s="19" t="s">
        <v>246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9" t="s">
        <v>84</v>
      </c>
      <c r="BK128" s="227">
        <f>ROUND(I128*H128,2)</f>
        <v>0</v>
      </c>
      <c r="BL128" s="19" t="s">
        <v>370</v>
      </c>
      <c r="BM128" s="226" t="s">
        <v>1257</v>
      </c>
    </row>
    <row r="129" s="2" customFormat="1">
      <c r="A129" s="40"/>
      <c r="B129" s="41"/>
      <c r="C129" s="42"/>
      <c r="D129" s="228" t="s">
        <v>255</v>
      </c>
      <c r="E129" s="42"/>
      <c r="F129" s="229" t="s">
        <v>1256</v>
      </c>
      <c r="G129" s="42"/>
      <c r="H129" s="42"/>
      <c r="I129" s="230"/>
      <c r="J129" s="42"/>
      <c r="K129" s="42"/>
      <c r="L129" s="46"/>
      <c r="M129" s="231"/>
      <c r="N129" s="232"/>
      <c r="O129" s="86"/>
      <c r="P129" s="86"/>
      <c r="Q129" s="86"/>
      <c r="R129" s="86"/>
      <c r="S129" s="86"/>
      <c r="T129" s="86"/>
      <c r="U129" s="87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255</v>
      </c>
      <c r="AU129" s="19" t="s">
        <v>84</v>
      </c>
    </row>
    <row r="130" s="13" customFormat="1">
      <c r="A130" s="13"/>
      <c r="B130" s="235"/>
      <c r="C130" s="236"/>
      <c r="D130" s="228" t="s">
        <v>259</v>
      </c>
      <c r="E130" s="237" t="s">
        <v>19</v>
      </c>
      <c r="F130" s="238" t="s">
        <v>91</v>
      </c>
      <c r="G130" s="236"/>
      <c r="H130" s="239">
        <v>4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3"/>
      <c r="U130" s="244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259</v>
      </c>
      <c r="AU130" s="245" t="s">
        <v>84</v>
      </c>
      <c r="AV130" s="13" t="s">
        <v>84</v>
      </c>
      <c r="AW130" s="13" t="s">
        <v>35</v>
      </c>
      <c r="AX130" s="13" t="s">
        <v>77</v>
      </c>
      <c r="AY130" s="245" t="s">
        <v>246</v>
      </c>
    </row>
    <row r="131" s="2" customFormat="1" ht="21.75" customHeight="1">
      <c r="A131" s="40"/>
      <c r="B131" s="41"/>
      <c r="C131" s="215" t="s">
        <v>332</v>
      </c>
      <c r="D131" s="215" t="s">
        <v>250</v>
      </c>
      <c r="E131" s="216" t="s">
        <v>1258</v>
      </c>
      <c r="F131" s="217" t="s">
        <v>1259</v>
      </c>
      <c r="G131" s="218" t="s">
        <v>373</v>
      </c>
      <c r="H131" s="219">
        <v>1</v>
      </c>
      <c r="I131" s="220"/>
      <c r="J131" s="221">
        <f>ROUND(I131*H131,2)</f>
        <v>0</v>
      </c>
      <c r="K131" s="217" t="s">
        <v>253</v>
      </c>
      <c r="L131" s="46"/>
      <c r="M131" s="222" t="s">
        <v>19</v>
      </c>
      <c r="N131" s="223" t="s">
        <v>45</v>
      </c>
      <c r="O131" s="86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4">
        <f>S131*H131</f>
        <v>0</v>
      </c>
      <c r="U131" s="225" t="s">
        <v>19</v>
      </c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370</v>
      </c>
      <c r="AT131" s="226" t="s">
        <v>250</v>
      </c>
      <c r="AU131" s="226" t="s">
        <v>84</v>
      </c>
      <c r="AY131" s="19" t="s">
        <v>246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84</v>
      </c>
      <c r="BK131" s="227">
        <f>ROUND(I131*H131,2)</f>
        <v>0</v>
      </c>
      <c r="BL131" s="19" t="s">
        <v>370</v>
      </c>
      <c r="BM131" s="226" t="s">
        <v>1260</v>
      </c>
    </row>
    <row r="132" s="2" customFormat="1">
      <c r="A132" s="40"/>
      <c r="B132" s="41"/>
      <c r="C132" s="42"/>
      <c r="D132" s="228" t="s">
        <v>255</v>
      </c>
      <c r="E132" s="42"/>
      <c r="F132" s="229" t="s">
        <v>1261</v>
      </c>
      <c r="G132" s="42"/>
      <c r="H132" s="42"/>
      <c r="I132" s="230"/>
      <c r="J132" s="42"/>
      <c r="K132" s="42"/>
      <c r="L132" s="46"/>
      <c r="M132" s="231"/>
      <c r="N132" s="232"/>
      <c r="O132" s="86"/>
      <c r="P132" s="86"/>
      <c r="Q132" s="86"/>
      <c r="R132" s="86"/>
      <c r="S132" s="86"/>
      <c r="T132" s="86"/>
      <c r="U132" s="87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255</v>
      </c>
      <c r="AU132" s="19" t="s">
        <v>84</v>
      </c>
    </row>
    <row r="133" s="2" customFormat="1">
      <c r="A133" s="40"/>
      <c r="B133" s="41"/>
      <c r="C133" s="42"/>
      <c r="D133" s="233" t="s">
        <v>257</v>
      </c>
      <c r="E133" s="42"/>
      <c r="F133" s="234" t="s">
        <v>1262</v>
      </c>
      <c r="G133" s="42"/>
      <c r="H133" s="42"/>
      <c r="I133" s="230"/>
      <c r="J133" s="42"/>
      <c r="K133" s="42"/>
      <c r="L133" s="46"/>
      <c r="M133" s="231"/>
      <c r="N133" s="232"/>
      <c r="O133" s="86"/>
      <c r="P133" s="86"/>
      <c r="Q133" s="86"/>
      <c r="R133" s="86"/>
      <c r="S133" s="86"/>
      <c r="T133" s="86"/>
      <c r="U133" s="87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257</v>
      </c>
      <c r="AU133" s="19" t="s">
        <v>84</v>
      </c>
    </row>
    <row r="134" s="13" customFormat="1">
      <c r="A134" s="13"/>
      <c r="B134" s="235"/>
      <c r="C134" s="236"/>
      <c r="D134" s="228" t="s">
        <v>259</v>
      </c>
      <c r="E134" s="237" t="s">
        <v>19</v>
      </c>
      <c r="F134" s="238" t="s">
        <v>77</v>
      </c>
      <c r="G134" s="236"/>
      <c r="H134" s="239">
        <v>1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3"/>
      <c r="U134" s="244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259</v>
      </c>
      <c r="AU134" s="245" t="s">
        <v>84</v>
      </c>
      <c r="AV134" s="13" t="s">
        <v>84</v>
      </c>
      <c r="AW134" s="13" t="s">
        <v>35</v>
      </c>
      <c r="AX134" s="13" t="s">
        <v>73</v>
      </c>
      <c r="AY134" s="245" t="s">
        <v>246</v>
      </c>
    </row>
    <row r="135" s="2" customFormat="1" ht="16.5" customHeight="1">
      <c r="A135" s="40"/>
      <c r="B135" s="41"/>
      <c r="C135" s="267" t="s">
        <v>8</v>
      </c>
      <c r="D135" s="267" t="s">
        <v>508</v>
      </c>
      <c r="E135" s="268" t="s">
        <v>1263</v>
      </c>
      <c r="F135" s="269" t="s">
        <v>1264</v>
      </c>
      <c r="G135" s="270" t="s">
        <v>373</v>
      </c>
      <c r="H135" s="271">
        <v>1</v>
      </c>
      <c r="I135" s="272"/>
      <c r="J135" s="273">
        <f>ROUND(I135*H135,2)</f>
        <v>0</v>
      </c>
      <c r="K135" s="269" t="s">
        <v>253</v>
      </c>
      <c r="L135" s="274"/>
      <c r="M135" s="275" t="s">
        <v>19</v>
      </c>
      <c r="N135" s="276" t="s">
        <v>45</v>
      </c>
      <c r="O135" s="86"/>
      <c r="P135" s="224">
        <f>O135*H135</f>
        <v>0</v>
      </c>
      <c r="Q135" s="224">
        <v>0.00012</v>
      </c>
      <c r="R135" s="224">
        <f>Q135*H135</f>
        <v>0.00012</v>
      </c>
      <c r="S135" s="224">
        <v>0</v>
      </c>
      <c r="T135" s="224">
        <f>S135*H135</f>
        <v>0</v>
      </c>
      <c r="U135" s="225" t="s">
        <v>19</v>
      </c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6" t="s">
        <v>490</v>
      </c>
      <c r="AT135" s="226" t="s">
        <v>508</v>
      </c>
      <c r="AU135" s="226" t="s">
        <v>84</v>
      </c>
      <c r="AY135" s="19" t="s">
        <v>246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9" t="s">
        <v>84</v>
      </c>
      <c r="BK135" s="227">
        <f>ROUND(I135*H135,2)</f>
        <v>0</v>
      </c>
      <c r="BL135" s="19" t="s">
        <v>370</v>
      </c>
      <c r="BM135" s="226" t="s">
        <v>1265</v>
      </c>
    </row>
    <row r="136" s="2" customFormat="1">
      <c r="A136" s="40"/>
      <c r="B136" s="41"/>
      <c r="C136" s="42"/>
      <c r="D136" s="228" t="s">
        <v>255</v>
      </c>
      <c r="E136" s="42"/>
      <c r="F136" s="229" t="s">
        <v>1264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6"/>
      <c r="U136" s="87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255</v>
      </c>
      <c r="AU136" s="19" t="s">
        <v>84</v>
      </c>
    </row>
    <row r="137" s="13" customFormat="1">
      <c r="A137" s="13"/>
      <c r="B137" s="235"/>
      <c r="C137" s="236"/>
      <c r="D137" s="228" t="s">
        <v>259</v>
      </c>
      <c r="E137" s="237" t="s">
        <v>19</v>
      </c>
      <c r="F137" s="238" t="s">
        <v>77</v>
      </c>
      <c r="G137" s="236"/>
      <c r="H137" s="239">
        <v>1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3"/>
      <c r="U137" s="244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259</v>
      </c>
      <c r="AU137" s="245" t="s">
        <v>84</v>
      </c>
      <c r="AV137" s="13" t="s">
        <v>84</v>
      </c>
      <c r="AW137" s="13" t="s">
        <v>35</v>
      </c>
      <c r="AX137" s="13" t="s">
        <v>73</v>
      </c>
      <c r="AY137" s="245" t="s">
        <v>246</v>
      </c>
    </row>
    <row r="138" s="2" customFormat="1" ht="24.15" customHeight="1">
      <c r="A138" s="40"/>
      <c r="B138" s="41"/>
      <c r="C138" s="267" t="s">
        <v>344</v>
      </c>
      <c r="D138" s="267" t="s">
        <v>508</v>
      </c>
      <c r="E138" s="268" t="s">
        <v>1266</v>
      </c>
      <c r="F138" s="269" t="s">
        <v>1267</v>
      </c>
      <c r="G138" s="270" t="s">
        <v>373</v>
      </c>
      <c r="H138" s="271">
        <v>1</v>
      </c>
      <c r="I138" s="272"/>
      <c r="J138" s="273">
        <f>ROUND(I138*H138,2)</f>
        <v>0</v>
      </c>
      <c r="K138" s="269" t="s">
        <v>253</v>
      </c>
      <c r="L138" s="274"/>
      <c r="M138" s="275" t="s">
        <v>19</v>
      </c>
      <c r="N138" s="276" t="s">
        <v>45</v>
      </c>
      <c r="O138" s="86"/>
      <c r="P138" s="224">
        <f>O138*H138</f>
        <v>0</v>
      </c>
      <c r="Q138" s="224">
        <v>0.00080000000000000004</v>
      </c>
      <c r="R138" s="224">
        <f>Q138*H138</f>
        <v>0.00080000000000000004</v>
      </c>
      <c r="S138" s="224">
        <v>0</v>
      </c>
      <c r="T138" s="224">
        <f>S138*H138</f>
        <v>0</v>
      </c>
      <c r="U138" s="225" t="s">
        <v>19</v>
      </c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6" t="s">
        <v>490</v>
      </c>
      <c r="AT138" s="226" t="s">
        <v>508</v>
      </c>
      <c r="AU138" s="226" t="s">
        <v>84</v>
      </c>
      <c r="AY138" s="19" t="s">
        <v>246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9" t="s">
        <v>84</v>
      </c>
      <c r="BK138" s="227">
        <f>ROUND(I138*H138,2)</f>
        <v>0</v>
      </c>
      <c r="BL138" s="19" t="s">
        <v>370</v>
      </c>
      <c r="BM138" s="226" t="s">
        <v>1268</v>
      </c>
    </row>
    <row r="139" s="2" customFormat="1">
      <c r="A139" s="40"/>
      <c r="B139" s="41"/>
      <c r="C139" s="42"/>
      <c r="D139" s="228" t="s">
        <v>255</v>
      </c>
      <c r="E139" s="42"/>
      <c r="F139" s="229" t="s">
        <v>1267</v>
      </c>
      <c r="G139" s="42"/>
      <c r="H139" s="42"/>
      <c r="I139" s="230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6"/>
      <c r="U139" s="87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255</v>
      </c>
      <c r="AU139" s="19" t="s">
        <v>84</v>
      </c>
    </row>
    <row r="140" s="13" customFormat="1">
      <c r="A140" s="13"/>
      <c r="B140" s="235"/>
      <c r="C140" s="236"/>
      <c r="D140" s="228" t="s">
        <v>259</v>
      </c>
      <c r="E140" s="237" t="s">
        <v>19</v>
      </c>
      <c r="F140" s="238" t="s">
        <v>77</v>
      </c>
      <c r="G140" s="236"/>
      <c r="H140" s="239">
        <v>1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3"/>
      <c r="U140" s="244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259</v>
      </c>
      <c r="AU140" s="245" t="s">
        <v>84</v>
      </c>
      <c r="AV140" s="13" t="s">
        <v>84</v>
      </c>
      <c r="AW140" s="13" t="s">
        <v>35</v>
      </c>
      <c r="AX140" s="13" t="s">
        <v>73</v>
      </c>
      <c r="AY140" s="245" t="s">
        <v>246</v>
      </c>
    </row>
    <row r="141" s="2" customFormat="1" ht="16.5" customHeight="1">
      <c r="A141" s="40"/>
      <c r="B141" s="41"/>
      <c r="C141" s="267" t="s">
        <v>351</v>
      </c>
      <c r="D141" s="267" t="s">
        <v>508</v>
      </c>
      <c r="E141" s="268" t="s">
        <v>1269</v>
      </c>
      <c r="F141" s="269" t="s">
        <v>1270</v>
      </c>
      <c r="G141" s="270" t="s">
        <v>373</v>
      </c>
      <c r="H141" s="271">
        <v>1</v>
      </c>
      <c r="I141" s="272"/>
      <c r="J141" s="273">
        <f>ROUND(I141*H141,2)</f>
        <v>0</v>
      </c>
      <c r="K141" s="269" t="s">
        <v>253</v>
      </c>
      <c r="L141" s="274"/>
      <c r="M141" s="275" t="s">
        <v>19</v>
      </c>
      <c r="N141" s="276" t="s">
        <v>45</v>
      </c>
      <c r="O141" s="86"/>
      <c r="P141" s="224">
        <f>O141*H141</f>
        <v>0</v>
      </c>
      <c r="Q141" s="224">
        <v>0.00034000000000000002</v>
      </c>
      <c r="R141" s="224">
        <f>Q141*H141</f>
        <v>0.00034000000000000002</v>
      </c>
      <c r="S141" s="224">
        <v>0</v>
      </c>
      <c r="T141" s="224">
        <f>S141*H141</f>
        <v>0</v>
      </c>
      <c r="U141" s="225" t="s">
        <v>19</v>
      </c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6" t="s">
        <v>490</v>
      </c>
      <c r="AT141" s="226" t="s">
        <v>508</v>
      </c>
      <c r="AU141" s="226" t="s">
        <v>84</v>
      </c>
      <c r="AY141" s="19" t="s">
        <v>246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9" t="s">
        <v>84</v>
      </c>
      <c r="BK141" s="227">
        <f>ROUND(I141*H141,2)</f>
        <v>0</v>
      </c>
      <c r="BL141" s="19" t="s">
        <v>370</v>
      </c>
      <c r="BM141" s="226" t="s">
        <v>1271</v>
      </c>
    </row>
    <row r="142" s="2" customFormat="1">
      <c r="A142" s="40"/>
      <c r="B142" s="41"/>
      <c r="C142" s="42"/>
      <c r="D142" s="228" t="s">
        <v>255</v>
      </c>
      <c r="E142" s="42"/>
      <c r="F142" s="229" t="s">
        <v>1270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6"/>
      <c r="U142" s="87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255</v>
      </c>
      <c r="AU142" s="19" t="s">
        <v>84</v>
      </c>
    </row>
    <row r="143" s="13" customFormat="1">
      <c r="A143" s="13"/>
      <c r="B143" s="235"/>
      <c r="C143" s="236"/>
      <c r="D143" s="228" t="s">
        <v>259</v>
      </c>
      <c r="E143" s="237" t="s">
        <v>19</v>
      </c>
      <c r="F143" s="238" t="s">
        <v>77</v>
      </c>
      <c r="G143" s="236"/>
      <c r="H143" s="239">
        <v>1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3"/>
      <c r="U143" s="244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259</v>
      </c>
      <c r="AU143" s="245" t="s">
        <v>84</v>
      </c>
      <c r="AV143" s="13" t="s">
        <v>84</v>
      </c>
      <c r="AW143" s="13" t="s">
        <v>35</v>
      </c>
      <c r="AX143" s="13" t="s">
        <v>73</v>
      </c>
      <c r="AY143" s="245" t="s">
        <v>246</v>
      </c>
    </row>
    <row r="144" s="2" customFormat="1" ht="16.5" customHeight="1">
      <c r="A144" s="40"/>
      <c r="B144" s="41"/>
      <c r="C144" s="215" t="s">
        <v>359</v>
      </c>
      <c r="D144" s="215" t="s">
        <v>250</v>
      </c>
      <c r="E144" s="216" t="s">
        <v>1272</v>
      </c>
      <c r="F144" s="217" t="s">
        <v>1273</v>
      </c>
      <c r="G144" s="218" t="s">
        <v>373</v>
      </c>
      <c r="H144" s="219">
        <v>2</v>
      </c>
      <c r="I144" s="220"/>
      <c r="J144" s="221">
        <f>ROUND(I144*H144,2)</f>
        <v>0</v>
      </c>
      <c r="K144" s="217" t="s">
        <v>253</v>
      </c>
      <c r="L144" s="46"/>
      <c r="M144" s="222" t="s">
        <v>19</v>
      </c>
      <c r="N144" s="223" t="s">
        <v>45</v>
      </c>
      <c r="O144" s="86"/>
      <c r="P144" s="224">
        <f>O144*H144</f>
        <v>0</v>
      </c>
      <c r="Q144" s="224">
        <v>0</v>
      </c>
      <c r="R144" s="224">
        <f>Q144*H144</f>
        <v>0</v>
      </c>
      <c r="S144" s="224">
        <v>0.0030999999999999999</v>
      </c>
      <c r="T144" s="224">
        <f>S144*H144</f>
        <v>0.0061999999999999998</v>
      </c>
      <c r="U144" s="225" t="s">
        <v>19</v>
      </c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6" t="s">
        <v>370</v>
      </c>
      <c r="AT144" s="226" t="s">
        <v>250</v>
      </c>
      <c r="AU144" s="226" t="s">
        <v>84</v>
      </c>
      <c r="AY144" s="19" t="s">
        <v>246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9" t="s">
        <v>84</v>
      </c>
      <c r="BK144" s="227">
        <f>ROUND(I144*H144,2)</f>
        <v>0</v>
      </c>
      <c r="BL144" s="19" t="s">
        <v>370</v>
      </c>
      <c r="BM144" s="226" t="s">
        <v>1274</v>
      </c>
    </row>
    <row r="145" s="2" customFormat="1">
      <c r="A145" s="40"/>
      <c r="B145" s="41"/>
      <c r="C145" s="42"/>
      <c r="D145" s="228" t="s">
        <v>255</v>
      </c>
      <c r="E145" s="42"/>
      <c r="F145" s="229" t="s">
        <v>1275</v>
      </c>
      <c r="G145" s="42"/>
      <c r="H145" s="42"/>
      <c r="I145" s="230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6"/>
      <c r="U145" s="87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255</v>
      </c>
      <c r="AU145" s="19" t="s">
        <v>84</v>
      </c>
    </row>
    <row r="146" s="2" customFormat="1">
      <c r="A146" s="40"/>
      <c r="B146" s="41"/>
      <c r="C146" s="42"/>
      <c r="D146" s="233" t="s">
        <v>257</v>
      </c>
      <c r="E146" s="42"/>
      <c r="F146" s="234" t="s">
        <v>1276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6"/>
      <c r="U146" s="87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257</v>
      </c>
      <c r="AU146" s="19" t="s">
        <v>84</v>
      </c>
    </row>
    <row r="147" s="13" customFormat="1">
      <c r="A147" s="13"/>
      <c r="B147" s="235"/>
      <c r="C147" s="236"/>
      <c r="D147" s="228" t="s">
        <v>259</v>
      </c>
      <c r="E147" s="237" t="s">
        <v>19</v>
      </c>
      <c r="F147" s="238" t="s">
        <v>84</v>
      </c>
      <c r="G147" s="236"/>
      <c r="H147" s="239">
        <v>2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3"/>
      <c r="U147" s="244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259</v>
      </c>
      <c r="AU147" s="245" t="s">
        <v>84</v>
      </c>
      <c r="AV147" s="13" t="s">
        <v>84</v>
      </c>
      <c r="AW147" s="13" t="s">
        <v>35</v>
      </c>
      <c r="AX147" s="13" t="s">
        <v>73</v>
      </c>
      <c r="AY147" s="245" t="s">
        <v>246</v>
      </c>
    </row>
    <row r="148" s="2" customFormat="1" ht="24.15" customHeight="1">
      <c r="A148" s="40"/>
      <c r="B148" s="41"/>
      <c r="C148" s="215" t="s">
        <v>370</v>
      </c>
      <c r="D148" s="215" t="s">
        <v>250</v>
      </c>
      <c r="E148" s="216" t="s">
        <v>1277</v>
      </c>
      <c r="F148" s="217" t="s">
        <v>1278</v>
      </c>
      <c r="G148" s="218" t="s">
        <v>373</v>
      </c>
      <c r="H148" s="219">
        <v>2</v>
      </c>
      <c r="I148" s="220"/>
      <c r="J148" s="221">
        <f>ROUND(I148*H148,2)</f>
        <v>0</v>
      </c>
      <c r="K148" s="217" t="s">
        <v>253</v>
      </c>
      <c r="L148" s="46"/>
      <c r="M148" s="222" t="s">
        <v>19</v>
      </c>
      <c r="N148" s="223" t="s">
        <v>45</v>
      </c>
      <c r="O148" s="86"/>
      <c r="P148" s="224">
        <f>O148*H148</f>
        <v>0</v>
      </c>
      <c r="Q148" s="224">
        <v>0.00034000000000000002</v>
      </c>
      <c r="R148" s="224">
        <f>Q148*H148</f>
        <v>0.00068000000000000005</v>
      </c>
      <c r="S148" s="224">
        <v>0</v>
      </c>
      <c r="T148" s="224">
        <f>S148*H148</f>
        <v>0</v>
      </c>
      <c r="U148" s="225" t="s">
        <v>19</v>
      </c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6" t="s">
        <v>370</v>
      </c>
      <c r="AT148" s="226" t="s">
        <v>250</v>
      </c>
      <c r="AU148" s="226" t="s">
        <v>84</v>
      </c>
      <c r="AY148" s="19" t="s">
        <v>246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9" t="s">
        <v>84</v>
      </c>
      <c r="BK148" s="227">
        <f>ROUND(I148*H148,2)</f>
        <v>0</v>
      </c>
      <c r="BL148" s="19" t="s">
        <v>370</v>
      </c>
      <c r="BM148" s="226" t="s">
        <v>1279</v>
      </c>
    </row>
    <row r="149" s="2" customFormat="1">
      <c r="A149" s="40"/>
      <c r="B149" s="41"/>
      <c r="C149" s="42"/>
      <c r="D149" s="228" t="s">
        <v>255</v>
      </c>
      <c r="E149" s="42"/>
      <c r="F149" s="229" t="s">
        <v>1280</v>
      </c>
      <c r="G149" s="42"/>
      <c r="H149" s="42"/>
      <c r="I149" s="230"/>
      <c r="J149" s="42"/>
      <c r="K149" s="42"/>
      <c r="L149" s="46"/>
      <c r="M149" s="231"/>
      <c r="N149" s="232"/>
      <c r="O149" s="86"/>
      <c r="P149" s="86"/>
      <c r="Q149" s="86"/>
      <c r="R149" s="86"/>
      <c r="S149" s="86"/>
      <c r="T149" s="86"/>
      <c r="U149" s="87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255</v>
      </c>
      <c r="AU149" s="19" t="s">
        <v>84</v>
      </c>
    </row>
    <row r="150" s="2" customFormat="1">
      <c r="A150" s="40"/>
      <c r="B150" s="41"/>
      <c r="C150" s="42"/>
      <c r="D150" s="233" t="s">
        <v>257</v>
      </c>
      <c r="E150" s="42"/>
      <c r="F150" s="234" t="s">
        <v>1281</v>
      </c>
      <c r="G150" s="42"/>
      <c r="H150" s="42"/>
      <c r="I150" s="230"/>
      <c r="J150" s="42"/>
      <c r="K150" s="42"/>
      <c r="L150" s="46"/>
      <c r="M150" s="231"/>
      <c r="N150" s="232"/>
      <c r="O150" s="86"/>
      <c r="P150" s="86"/>
      <c r="Q150" s="86"/>
      <c r="R150" s="86"/>
      <c r="S150" s="86"/>
      <c r="T150" s="86"/>
      <c r="U150" s="87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257</v>
      </c>
      <c r="AU150" s="19" t="s">
        <v>84</v>
      </c>
    </row>
    <row r="151" s="13" customFormat="1">
      <c r="A151" s="13"/>
      <c r="B151" s="235"/>
      <c r="C151" s="236"/>
      <c r="D151" s="228" t="s">
        <v>259</v>
      </c>
      <c r="E151" s="237" t="s">
        <v>19</v>
      </c>
      <c r="F151" s="238" t="s">
        <v>84</v>
      </c>
      <c r="G151" s="236"/>
      <c r="H151" s="239">
        <v>2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3"/>
      <c r="U151" s="244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259</v>
      </c>
      <c r="AU151" s="245" t="s">
        <v>84</v>
      </c>
      <c r="AV151" s="13" t="s">
        <v>84</v>
      </c>
      <c r="AW151" s="13" t="s">
        <v>35</v>
      </c>
      <c r="AX151" s="13" t="s">
        <v>77</v>
      </c>
      <c r="AY151" s="245" t="s">
        <v>246</v>
      </c>
    </row>
    <row r="152" s="2" customFormat="1" ht="24.15" customHeight="1">
      <c r="A152" s="40"/>
      <c r="B152" s="41"/>
      <c r="C152" s="215" t="s">
        <v>377</v>
      </c>
      <c r="D152" s="215" t="s">
        <v>250</v>
      </c>
      <c r="E152" s="216" t="s">
        <v>1282</v>
      </c>
      <c r="F152" s="217" t="s">
        <v>1283</v>
      </c>
      <c r="G152" s="218" t="s">
        <v>373</v>
      </c>
      <c r="H152" s="219">
        <v>1</v>
      </c>
      <c r="I152" s="220"/>
      <c r="J152" s="221">
        <f>ROUND(I152*H152,2)</f>
        <v>0</v>
      </c>
      <c r="K152" s="217" t="s">
        <v>253</v>
      </c>
      <c r="L152" s="46"/>
      <c r="M152" s="222" t="s">
        <v>19</v>
      </c>
      <c r="N152" s="223" t="s">
        <v>45</v>
      </c>
      <c r="O152" s="86"/>
      <c r="P152" s="224">
        <f>O152*H152</f>
        <v>0</v>
      </c>
      <c r="Q152" s="224">
        <v>6.0000000000000002E-05</v>
      </c>
      <c r="R152" s="224">
        <f>Q152*H152</f>
        <v>6.0000000000000002E-05</v>
      </c>
      <c r="S152" s="224">
        <v>0</v>
      </c>
      <c r="T152" s="224">
        <f>S152*H152</f>
        <v>0</v>
      </c>
      <c r="U152" s="225" t="s">
        <v>19</v>
      </c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370</v>
      </c>
      <c r="AT152" s="226" t="s">
        <v>250</v>
      </c>
      <c r="AU152" s="226" t="s">
        <v>84</v>
      </c>
      <c r="AY152" s="19" t="s">
        <v>246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84</v>
      </c>
      <c r="BK152" s="227">
        <f>ROUND(I152*H152,2)</f>
        <v>0</v>
      </c>
      <c r="BL152" s="19" t="s">
        <v>370</v>
      </c>
      <c r="BM152" s="226" t="s">
        <v>1284</v>
      </c>
    </row>
    <row r="153" s="2" customFormat="1">
      <c r="A153" s="40"/>
      <c r="B153" s="41"/>
      <c r="C153" s="42"/>
      <c r="D153" s="228" t="s">
        <v>255</v>
      </c>
      <c r="E153" s="42"/>
      <c r="F153" s="229" t="s">
        <v>1285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6"/>
      <c r="U153" s="87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255</v>
      </c>
      <c r="AU153" s="19" t="s">
        <v>84</v>
      </c>
    </row>
    <row r="154" s="2" customFormat="1">
      <c r="A154" s="40"/>
      <c r="B154" s="41"/>
      <c r="C154" s="42"/>
      <c r="D154" s="233" t="s">
        <v>257</v>
      </c>
      <c r="E154" s="42"/>
      <c r="F154" s="234" t="s">
        <v>1286</v>
      </c>
      <c r="G154" s="42"/>
      <c r="H154" s="42"/>
      <c r="I154" s="230"/>
      <c r="J154" s="42"/>
      <c r="K154" s="42"/>
      <c r="L154" s="46"/>
      <c r="M154" s="231"/>
      <c r="N154" s="232"/>
      <c r="O154" s="86"/>
      <c r="P154" s="86"/>
      <c r="Q154" s="86"/>
      <c r="R154" s="86"/>
      <c r="S154" s="86"/>
      <c r="T154" s="86"/>
      <c r="U154" s="87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257</v>
      </c>
      <c r="AU154" s="19" t="s">
        <v>84</v>
      </c>
    </row>
    <row r="155" s="13" customFormat="1">
      <c r="A155" s="13"/>
      <c r="B155" s="235"/>
      <c r="C155" s="236"/>
      <c r="D155" s="228" t="s">
        <v>259</v>
      </c>
      <c r="E155" s="237" t="s">
        <v>19</v>
      </c>
      <c r="F155" s="238" t="s">
        <v>77</v>
      </c>
      <c r="G155" s="236"/>
      <c r="H155" s="239">
        <v>1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3"/>
      <c r="U155" s="244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259</v>
      </c>
      <c r="AU155" s="245" t="s">
        <v>84</v>
      </c>
      <c r="AV155" s="13" t="s">
        <v>84</v>
      </c>
      <c r="AW155" s="13" t="s">
        <v>35</v>
      </c>
      <c r="AX155" s="13" t="s">
        <v>73</v>
      </c>
      <c r="AY155" s="245" t="s">
        <v>246</v>
      </c>
    </row>
    <row r="156" s="2" customFormat="1" ht="24.15" customHeight="1">
      <c r="A156" s="40"/>
      <c r="B156" s="41"/>
      <c r="C156" s="267" t="s">
        <v>386</v>
      </c>
      <c r="D156" s="267" t="s">
        <v>508</v>
      </c>
      <c r="E156" s="268" t="s">
        <v>1287</v>
      </c>
      <c r="F156" s="269" t="s">
        <v>1288</v>
      </c>
      <c r="G156" s="270" t="s">
        <v>373</v>
      </c>
      <c r="H156" s="271">
        <v>1</v>
      </c>
      <c r="I156" s="272"/>
      <c r="J156" s="273">
        <f>ROUND(I156*H156,2)</f>
        <v>0</v>
      </c>
      <c r="K156" s="269" t="s">
        <v>253</v>
      </c>
      <c r="L156" s="274"/>
      <c r="M156" s="275" t="s">
        <v>19</v>
      </c>
      <c r="N156" s="276" t="s">
        <v>45</v>
      </c>
      <c r="O156" s="86"/>
      <c r="P156" s="224">
        <f>O156*H156</f>
        <v>0</v>
      </c>
      <c r="Q156" s="224">
        <v>0.00012999999999999999</v>
      </c>
      <c r="R156" s="224">
        <f>Q156*H156</f>
        <v>0.00012999999999999999</v>
      </c>
      <c r="S156" s="224">
        <v>0</v>
      </c>
      <c r="T156" s="224">
        <f>S156*H156</f>
        <v>0</v>
      </c>
      <c r="U156" s="225" t="s">
        <v>19</v>
      </c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6" t="s">
        <v>490</v>
      </c>
      <c r="AT156" s="226" t="s">
        <v>508</v>
      </c>
      <c r="AU156" s="226" t="s">
        <v>84</v>
      </c>
      <c r="AY156" s="19" t="s">
        <v>246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9" t="s">
        <v>84</v>
      </c>
      <c r="BK156" s="227">
        <f>ROUND(I156*H156,2)</f>
        <v>0</v>
      </c>
      <c r="BL156" s="19" t="s">
        <v>370</v>
      </c>
      <c r="BM156" s="226" t="s">
        <v>1289</v>
      </c>
    </row>
    <row r="157" s="2" customFormat="1">
      <c r="A157" s="40"/>
      <c r="B157" s="41"/>
      <c r="C157" s="42"/>
      <c r="D157" s="228" t="s">
        <v>255</v>
      </c>
      <c r="E157" s="42"/>
      <c r="F157" s="229" t="s">
        <v>1288</v>
      </c>
      <c r="G157" s="42"/>
      <c r="H157" s="42"/>
      <c r="I157" s="230"/>
      <c r="J157" s="42"/>
      <c r="K157" s="42"/>
      <c r="L157" s="46"/>
      <c r="M157" s="231"/>
      <c r="N157" s="232"/>
      <c r="O157" s="86"/>
      <c r="P157" s="86"/>
      <c r="Q157" s="86"/>
      <c r="R157" s="86"/>
      <c r="S157" s="86"/>
      <c r="T157" s="86"/>
      <c r="U157" s="87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255</v>
      </c>
      <c r="AU157" s="19" t="s">
        <v>84</v>
      </c>
    </row>
    <row r="158" s="13" customFormat="1">
      <c r="A158" s="13"/>
      <c r="B158" s="235"/>
      <c r="C158" s="236"/>
      <c r="D158" s="228" t="s">
        <v>259</v>
      </c>
      <c r="E158" s="237" t="s">
        <v>19</v>
      </c>
      <c r="F158" s="238" t="s">
        <v>77</v>
      </c>
      <c r="G158" s="236"/>
      <c r="H158" s="239">
        <v>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3"/>
      <c r="U158" s="244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259</v>
      </c>
      <c r="AU158" s="245" t="s">
        <v>84</v>
      </c>
      <c r="AV158" s="13" t="s">
        <v>84</v>
      </c>
      <c r="AW158" s="13" t="s">
        <v>35</v>
      </c>
      <c r="AX158" s="13" t="s">
        <v>77</v>
      </c>
      <c r="AY158" s="245" t="s">
        <v>246</v>
      </c>
    </row>
    <row r="159" s="2" customFormat="1" ht="24.15" customHeight="1">
      <c r="A159" s="40"/>
      <c r="B159" s="41"/>
      <c r="C159" s="267" t="s">
        <v>395</v>
      </c>
      <c r="D159" s="267" t="s">
        <v>508</v>
      </c>
      <c r="E159" s="268" t="s">
        <v>1290</v>
      </c>
      <c r="F159" s="269" t="s">
        <v>1291</v>
      </c>
      <c r="G159" s="270" t="s">
        <v>373</v>
      </c>
      <c r="H159" s="271">
        <v>1</v>
      </c>
      <c r="I159" s="272"/>
      <c r="J159" s="273">
        <f>ROUND(I159*H159,2)</f>
        <v>0</v>
      </c>
      <c r="K159" s="269" t="s">
        <v>253</v>
      </c>
      <c r="L159" s="274"/>
      <c r="M159" s="275" t="s">
        <v>19</v>
      </c>
      <c r="N159" s="276" t="s">
        <v>45</v>
      </c>
      <c r="O159" s="86"/>
      <c r="P159" s="224">
        <f>O159*H159</f>
        <v>0</v>
      </c>
      <c r="Q159" s="224">
        <v>0.00059000000000000003</v>
      </c>
      <c r="R159" s="224">
        <f>Q159*H159</f>
        <v>0.00059000000000000003</v>
      </c>
      <c r="S159" s="224">
        <v>0</v>
      </c>
      <c r="T159" s="224">
        <f>S159*H159</f>
        <v>0</v>
      </c>
      <c r="U159" s="225" t="s">
        <v>19</v>
      </c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490</v>
      </c>
      <c r="AT159" s="226" t="s">
        <v>508</v>
      </c>
      <c r="AU159" s="226" t="s">
        <v>84</v>
      </c>
      <c r="AY159" s="19" t="s">
        <v>246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84</v>
      </c>
      <c r="BK159" s="227">
        <f>ROUND(I159*H159,2)</f>
        <v>0</v>
      </c>
      <c r="BL159" s="19" t="s">
        <v>370</v>
      </c>
      <c r="BM159" s="226" t="s">
        <v>1292</v>
      </c>
    </row>
    <row r="160" s="2" customFormat="1">
      <c r="A160" s="40"/>
      <c r="B160" s="41"/>
      <c r="C160" s="42"/>
      <c r="D160" s="228" t="s">
        <v>255</v>
      </c>
      <c r="E160" s="42"/>
      <c r="F160" s="229" t="s">
        <v>1291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6"/>
      <c r="U160" s="87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255</v>
      </c>
      <c r="AU160" s="19" t="s">
        <v>84</v>
      </c>
    </row>
    <row r="161" s="2" customFormat="1" ht="16.5" customHeight="1">
      <c r="A161" s="40"/>
      <c r="B161" s="41"/>
      <c r="C161" s="267" t="s">
        <v>402</v>
      </c>
      <c r="D161" s="267" t="s">
        <v>508</v>
      </c>
      <c r="E161" s="268" t="s">
        <v>1293</v>
      </c>
      <c r="F161" s="269" t="s">
        <v>1294</v>
      </c>
      <c r="G161" s="270" t="s">
        <v>373</v>
      </c>
      <c r="H161" s="271">
        <v>2</v>
      </c>
      <c r="I161" s="272"/>
      <c r="J161" s="273">
        <f>ROUND(I161*H161,2)</f>
        <v>0</v>
      </c>
      <c r="K161" s="269" t="s">
        <v>253</v>
      </c>
      <c r="L161" s="274"/>
      <c r="M161" s="275" t="s">
        <v>19</v>
      </c>
      <c r="N161" s="276" t="s">
        <v>45</v>
      </c>
      <c r="O161" s="86"/>
      <c r="P161" s="224">
        <f>O161*H161</f>
        <v>0</v>
      </c>
      <c r="Q161" s="224">
        <v>8.0000000000000007E-05</v>
      </c>
      <c r="R161" s="224">
        <f>Q161*H161</f>
        <v>0.00016000000000000001</v>
      </c>
      <c r="S161" s="224">
        <v>0</v>
      </c>
      <c r="T161" s="224">
        <f>S161*H161</f>
        <v>0</v>
      </c>
      <c r="U161" s="225" t="s">
        <v>19</v>
      </c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6" t="s">
        <v>490</v>
      </c>
      <c r="AT161" s="226" t="s">
        <v>508</v>
      </c>
      <c r="AU161" s="226" t="s">
        <v>84</v>
      </c>
      <c r="AY161" s="19" t="s">
        <v>246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9" t="s">
        <v>84</v>
      </c>
      <c r="BK161" s="227">
        <f>ROUND(I161*H161,2)</f>
        <v>0</v>
      </c>
      <c r="BL161" s="19" t="s">
        <v>370</v>
      </c>
      <c r="BM161" s="226" t="s">
        <v>1295</v>
      </c>
    </row>
    <row r="162" s="2" customFormat="1">
      <c r="A162" s="40"/>
      <c r="B162" s="41"/>
      <c r="C162" s="42"/>
      <c r="D162" s="228" t="s">
        <v>255</v>
      </c>
      <c r="E162" s="42"/>
      <c r="F162" s="229" t="s">
        <v>1294</v>
      </c>
      <c r="G162" s="42"/>
      <c r="H162" s="42"/>
      <c r="I162" s="230"/>
      <c r="J162" s="42"/>
      <c r="K162" s="42"/>
      <c r="L162" s="46"/>
      <c r="M162" s="231"/>
      <c r="N162" s="232"/>
      <c r="O162" s="86"/>
      <c r="P162" s="86"/>
      <c r="Q162" s="86"/>
      <c r="R162" s="86"/>
      <c r="S162" s="86"/>
      <c r="T162" s="86"/>
      <c r="U162" s="87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255</v>
      </c>
      <c r="AU162" s="19" t="s">
        <v>84</v>
      </c>
    </row>
    <row r="163" s="2" customFormat="1" ht="21.75" customHeight="1">
      <c r="A163" s="40"/>
      <c r="B163" s="41"/>
      <c r="C163" s="215" t="s">
        <v>7</v>
      </c>
      <c r="D163" s="215" t="s">
        <v>250</v>
      </c>
      <c r="E163" s="216" t="s">
        <v>1296</v>
      </c>
      <c r="F163" s="217" t="s">
        <v>1297</v>
      </c>
      <c r="G163" s="218" t="s">
        <v>380</v>
      </c>
      <c r="H163" s="219">
        <v>10.225</v>
      </c>
      <c r="I163" s="220"/>
      <c r="J163" s="221">
        <f>ROUND(I163*H163,2)</f>
        <v>0</v>
      </c>
      <c r="K163" s="217" t="s">
        <v>253</v>
      </c>
      <c r="L163" s="46"/>
      <c r="M163" s="222" t="s">
        <v>19</v>
      </c>
      <c r="N163" s="223" t="s">
        <v>45</v>
      </c>
      <c r="O163" s="86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4">
        <f>S163*H163</f>
        <v>0</v>
      </c>
      <c r="U163" s="225" t="s">
        <v>19</v>
      </c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6" t="s">
        <v>370</v>
      </c>
      <c r="AT163" s="226" t="s">
        <v>250</v>
      </c>
      <c r="AU163" s="226" t="s">
        <v>84</v>
      </c>
      <c r="AY163" s="19" t="s">
        <v>246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9" t="s">
        <v>84</v>
      </c>
      <c r="BK163" s="227">
        <f>ROUND(I163*H163,2)</f>
        <v>0</v>
      </c>
      <c r="BL163" s="19" t="s">
        <v>370</v>
      </c>
      <c r="BM163" s="226" t="s">
        <v>1298</v>
      </c>
    </row>
    <row r="164" s="2" customFormat="1">
      <c r="A164" s="40"/>
      <c r="B164" s="41"/>
      <c r="C164" s="42"/>
      <c r="D164" s="228" t="s">
        <v>255</v>
      </c>
      <c r="E164" s="42"/>
      <c r="F164" s="229" t="s">
        <v>1299</v>
      </c>
      <c r="G164" s="42"/>
      <c r="H164" s="42"/>
      <c r="I164" s="230"/>
      <c r="J164" s="42"/>
      <c r="K164" s="42"/>
      <c r="L164" s="46"/>
      <c r="M164" s="231"/>
      <c r="N164" s="232"/>
      <c r="O164" s="86"/>
      <c r="P164" s="86"/>
      <c r="Q164" s="86"/>
      <c r="R164" s="86"/>
      <c r="S164" s="86"/>
      <c r="T164" s="86"/>
      <c r="U164" s="87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255</v>
      </c>
      <c r="AU164" s="19" t="s">
        <v>84</v>
      </c>
    </row>
    <row r="165" s="2" customFormat="1">
      <c r="A165" s="40"/>
      <c r="B165" s="41"/>
      <c r="C165" s="42"/>
      <c r="D165" s="233" t="s">
        <v>257</v>
      </c>
      <c r="E165" s="42"/>
      <c r="F165" s="234" t="s">
        <v>1300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6"/>
      <c r="U165" s="87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257</v>
      </c>
      <c r="AU165" s="19" t="s">
        <v>84</v>
      </c>
    </row>
    <row r="166" s="13" customFormat="1">
      <c r="A166" s="13"/>
      <c r="B166" s="235"/>
      <c r="C166" s="236"/>
      <c r="D166" s="228" t="s">
        <v>259</v>
      </c>
      <c r="E166" s="237" t="s">
        <v>19</v>
      </c>
      <c r="F166" s="238" t="s">
        <v>1219</v>
      </c>
      <c r="G166" s="236"/>
      <c r="H166" s="239">
        <v>0.5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3"/>
      <c r="U166" s="244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259</v>
      </c>
      <c r="AU166" s="245" t="s">
        <v>84</v>
      </c>
      <c r="AV166" s="13" t="s">
        <v>84</v>
      </c>
      <c r="AW166" s="13" t="s">
        <v>35</v>
      </c>
      <c r="AX166" s="13" t="s">
        <v>73</v>
      </c>
      <c r="AY166" s="245" t="s">
        <v>246</v>
      </c>
    </row>
    <row r="167" s="13" customFormat="1">
      <c r="A167" s="13"/>
      <c r="B167" s="235"/>
      <c r="C167" s="236"/>
      <c r="D167" s="228" t="s">
        <v>259</v>
      </c>
      <c r="E167" s="237" t="s">
        <v>19</v>
      </c>
      <c r="F167" s="238" t="s">
        <v>1301</v>
      </c>
      <c r="G167" s="236"/>
      <c r="H167" s="239">
        <v>3.5499999999999998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3"/>
      <c r="U167" s="244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259</v>
      </c>
      <c r="AU167" s="245" t="s">
        <v>84</v>
      </c>
      <c r="AV167" s="13" t="s">
        <v>84</v>
      </c>
      <c r="AW167" s="13" t="s">
        <v>35</v>
      </c>
      <c r="AX167" s="13" t="s">
        <v>73</v>
      </c>
      <c r="AY167" s="245" t="s">
        <v>246</v>
      </c>
    </row>
    <row r="168" s="13" customFormat="1">
      <c r="A168" s="13"/>
      <c r="B168" s="235"/>
      <c r="C168" s="236"/>
      <c r="D168" s="228" t="s">
        <v>259</v>
      </c>
      <c r="E168" s="237" t="s">
        <v>19</v>
      </c>
      <c r="F168" s="238" t="s">
        <v>1302</v>
      </c>
      <c r="G168" s="236"/>
      <c r="H168" s="239">
        <v>6.1749999999999998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3"/>
      <c r="U168" s="244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259</v>
      </c>
      <c r="AU168" s="245" t="s">
        <v>84</v>
      </c>
      <c r="AV168" s="13" t="s">
        <v>84</v>
      </c>
      <c r="AW168" s="13" t="s">
        <v>35</v>
      </c>
      <c r="AX168" s="13" t="s">
        <v>73</v>
      </c>
      <c r="AY168" s="245" t="s">
        <v>246</v>
      </c>
    </row>
    <row r="169" s="14" customFormat="1">
      <c r="A169" s="14"/>
      <c r="B169" s="246"/>
      <c r="C169" s="247"/>
      <c r="D169" s="228" t="s">
        <v>259</v>
      </c>
      <c r="E169" s="248" t="s">
        <v>19</v>
      </c>
      <c r="F169" s="249" t="s">
        <v>262</v>
      </c>
      <c r="G169" s="247"/>
      <c r="H169" s="250">
        <v>10.225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4"/>
      <c r="U169" s="255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259</v>
      </c>
      <c r="AU169" s="256" t="s">
        <v>84</v>
      </c>
      <c r="AV169" s="14" t="s">
        <v>91</v>
      </c>
      <c r="AW169" s="14" t="s">
        <v>35</v>
      </c>
      <c r="AX169" s="14" t="s">
        <v>77</v>
      </c>
      <c r="AY169" s="256" t="s">
        <v>246</v>
      </c>
    </row>
    <row r="170" s="2" customFormat="1" ht="21.75" customHeight="1">
      <c r="A170" s="40"/>
      <c r="B170" s="41"/>
      <c r="C170" s="215" t="s">
        <v>413</v>
      </c>
      <c r="D170" s="215" t="s">
        <v>250</v>
      </c>
      <c r="E170" s="216" t="s">
        <v>1303</v>
      </c>
      <c r="F170" s="217" t="s">
        <v>1304</v>
      </c>
      <c r="G170" s="218" t="s">
        <v>717</v>
      </c>
      <c r="H170" s="278"/>
      <c r="I170" s="220"/>
      <c r="J170" s="221">
        <f>ROUND(I170*H170,2)</f>
        <v>0</v>
      </c>
      <c r="K170" s="217" t="s">
        <v>19</v>
      </c>
      <c r="L170" s="46"/>
      <c r="M170" s="222" t="s">
        <v>19</v>
      </c>
      <c r="N170" s="223" t="s">
        <v>45</v>
      </c>
      <c r="O170" s="86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4">
        <f>S170*H170</f>
        <v>0</v>
      </c>
      <c r="U170" s="225" t="s">
        <v>19</v>
      </c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6" t="s">
        <v>370</v>
      </c>
      <c r="AT170" s="226" t="s">
        <v>250</v>
      </c>
      <c r="AU170" s="226" t="s">
        <v>84</v>
      </c>
      <c r="AY170" s="19" t="s">
        <v>246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9" t="s">
        <v>84</v>
      </c>
      <c r="BK170" s="227">
        <f>ROUND(I170*H170,2)</f>
        <v>0</v>
      </c>
      <c r="BL170" s="19" t="s">
        <v>370</v>
      </c>
      <c r="BM170" s="226" t="s">
        <v>1305</v>
      </c>
    </row>
    <row r="171" s="2" customFormat="1">
      <c r="A171" s="40"/>
      <c r="B171" s="41"/>
      <c r="C171" s="42"/>
      <c r="D171" s="228" t="s">
        <v>255</v>
      </c>
      <c r="E171" s="42"/>
      <c r="F171" s="229" t="s">
        <v>1306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6"/>
      <c r="U171" s="87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255</v>
      </c>
      <c r="AU171" s="19" t="s">
        <v>84</v>
      </c>
    </row>
    <row r="172" s="2" customFormat="1" ht="24.15" customHeight="1">
      <c r="A172" s="40"/>
      <c r="B172" s="41"/>
      <c r="C172" s="215" t="s">
        <v>419</v>
      </c>
      <c r="D172" s="215" t="s">
        <v>250</v>
      </c>
      <c r="E172" s="216" t="s">
        <v>1307</v>
      </c>
      <c r="F172" s="217" t="s">
        <v>1308</v>
      </c>
      <c r="G172" s="218" t="s">
        <v>717</v>
      </c>
      <c r="H172" s="278"/>
      <c r="I172" s="220"/>
      <c r="J172" s="221">
        <f>ROUND(I172*H172,2)</f>
        <v>0</v>
      </c>
      <c r="K172" s="217" t="s">
        <v>253</v>
      </c>
      <c r="L172" s="46"/>
      <c r="M172" s="222" t="s">
        <v>19</v>
      </c>
      <c r="N172" s="223" t="s">
        <v>45</v>
      </c>
      <c r="O172" s="86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4">
        <f>S172*H172</f>
        <v>0</v>
      </c>
      <c r="U172" s="225" t="s">
        <v>19</v>
      </c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6" t="s">
        <v>370</v>
      </c>
      <c r="AT172" s="226" t="s">
        <v>250</v>
      </c>
      <c r="AU172" s="226" t="s">
        <v>84</v>
      </c>
      <c r="AY172" s="19" t="s">
        <v>246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9" t="s">
        <v>84</v>
      </c>
      <c r="BK172" s="227">
        <f>ROUND(I172*H172,2)</f>
        <v>0</v>
      </c>
      <c r="BL172" s="19" t="s">
        <v>370</v>
      </c>
      <c r="BM172" s="226" t="s">
        <v>1309</v>
      </c>
    </row>
    <row r="173" s="2" customFormat="1">
      <c r="A173" s="40"/>
      <c r="B173" s="41"/>
      <c r="C173" s="42"/>
      <c r="D173" s="228" t="s">
        <v>255</v>
      </c>
      <c r="E173" s="42"/>
      <c r="F173" s="229" t="s">
        <v>1310</v>
      </c>
      <c r="G173" s="42"/>
      <c r="H173" s="42"/>
      <c r="I173" s="230"/>
      <c r="J173" s="42"/>
      <c r="K173" s="42"/>
      <c r="L173" s="46"/>
      <c r="M173" s="231"/>
      <c r="N173" s="232"/>
      <c r="O173" s="86"/>
      <c r="P173" s="86"/>
      <c r="Q173" s="86"/>
      <c r="R173" s="86"/>
      <c r="S173" s="86"/>
      <c r="T173" s="86"/>
      <c r="U173" s="87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255</v>
      </c>
      <c r="AU173" s="19" t="s">
        <v>84</v>
      </c>
    </row>
    <row r="174" s="2" customFormat="1">
      <c r="A174" s="40"/>
      <c r="B174" s="41"/>
      <c r="C174" s="42"/>
      <c r="D174" s="233" t="s">
        <v>257</v>
      </c>
      <c r="E174" s="42"/>
      <c r="F174" s="234" t="s">
        <v>1311</v>
      </c>
      <c r="G174" s="42"/>
      <c r="H174" s="42"/>
      <c r="I174" s="230"/>
      <c r="J174" s="42"/>
      <c r="K174" s="42"/>
      <c r="L174" s="46"/>
      <c r="M174" s="282"/>
      <c r="N174" s="283"/>
      <c r="O174" s="284"/>
      <c r="P174" s="284"/>
      <c r="Q174" s="284"/>
      <c r="R174" s="284"/>
      <c r="S174" s="284"/>
      <c r="T174" s="284"/>
      <c r="U174" s="285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257</v>
      </c>
      <c r="AU174" s="19" t="s">
        <v>84</v>
      </c>
    </row>
    <row r="175" s="2" customFormat="1" ht="6.96" customHeight="1">
      <c r="A175" s="40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46"/>
      <c r="M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</row>
  </sheetData>
  <sheetProtection sheet="1" autoFilter="0" formatColumns="0" formatRows="0" objects="1" scenarios="1" spinCount="100000" saltValue="yqx5Hz7y22JxeCs6tGqYalC3d9Io35t7BCefq5e1tU1mfYc9Wkc+VYq0tt2Unv0XShZ5lHxrTsnTaYc4qP5voA==" hashValue="ZZXG79io/pbJUYzjTGtrUryjkWtT3YPwC0/nGKdSEfewVnS93Ih0M9vU4ZnRIbMbtSHjbUqZu0wsLLxB9TgJRw==" algorithmName="SHA-512" password="CC35"/>
  <autoFilter ref="C86:K17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1/721171803"/>
    <hyperlink ref="F98" r:id="rId2" display="https://podminky.urs.cz/item/CS_URS_2025_01/721171808"/>
    <hyperlink ref="F102" r:id="rId3" display="https://podminky.urs.cz/item/CS_URS_2025_01/721174005"/>
    <hyperlink ref="F106" r:id="rId4" display="https://podminky.urs.cz/item/CS_URS_2025_01/721174043"/>
    <hyperlink ref="F110" r:id="rId5" display="https://podminky.urs.cz/item/CS_URS_2025_01/721174044"/>
    <hyperlink ref="F116" r:id="rId6" display="https://podminky.urs.cz/item/CS_URS_2025_01/721194105"/>
    <hyperlink ref="F123" r:id="rId7" display="https://podminky.urs.cz/item/CS_URS_2025_01/721194107"/>
    <hyperlink ref="F133" r:id="rId8" display="https://podminky.urs.cz/item/CS_URS_2025_01/721194109"/>
    <hyperlink ref="F146" r:id="rId9" display="https://podminky.urs.cz/item/CS_URS_2025_01/721220801"/>
    <hyperlink ref="F150" r:id="rId10" display="https://podminky.urs.cz/item/CS_URS_2025_01/721226511"/>
    <hyperlink ref="F154" r:id="rId11" display="https://podminky.urs.cz/item/CS_URS_2025_01/721229111"/>
    <hyperlink ref="F165" r:id="rId12" display="https://podminky.urs.cz/item/CS_URS_2025_01/721290111"/>
    <hyperlink ref="F174" r:id="rId13" display="https://podminky.urs.cz/item/CS_URS_2025_01/99872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77</v>
      </c>
    </row>
    <row r="4" s="1" customFormat="1" ht="24.96" customHeight="1">
      <c r="B4" s="22"/>
      <c r="D4" s="143" t="s">
        <v>113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Oprava bytu Seifertova č.p. 105, Bílina - bytová jednotka</v>
      </c>
      <c r="F7" s="145"/>
      <c r="G7" s="145"/>
      <c r="H7" s="145"/>
      <c r="L7" s="22"/>
    </row>
    <row r="8" s="1" customFormat="1" ht="12" customHeight="1">
      <c r="B8" s="22"/>
      <c r="D8" s="145" t="s">
        <v>125</v>
      </c>
      <c r="L8" s="22"/>
    </row>
    <row r="9" s="2" customFormat="1" ht="16.5" customHeight="1">
      <c r="A9" s="40"/>
      <c r="B9" s="46"/>
      <c r="C9" s="40"/>
      <c r="D9" s="40"/>
      <c r="E9" s="146" t="s">
        <v>128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132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1312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27. 10. 2025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27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30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31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33</v>
      </c>
      <c r="E22" s="40"/>
      <c r="F22" s="40"/>
      <c r="G22" s="40"/>
      <c r="H22" s="40"/>
      <c r="I22" s="145" t="s">
        <v>26</v>
      </c>
      <c r="J22" s="135" t="str">
        <f>IF('Rekapitulace stavby'!AN16="","",'Rekapitulace stavby'!AN16)</f>
        <v/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5" t="s">
        <v>29</v>
      </c>
      <c r="J23" s="135" t="str">
        <f>IF('Rekapitulace stavby'!AN17="","",'Rekapitulace stavby'!AN17)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36</v>
      </c>
      <c r="E25" s="40"/>
      <c r="F25" s="40"/>
      <c r="G25" s="40"/>
      <c r="H25" s="40"/>
      <c r="I25" s="145" t="s">
        <v>26</v>
      </c>
      <c r="J25" s="135" t="str">
        <f>IF('Rekapitulace stavby'!AN19="","",'Rekapitulace stavby'!AN19)</f>
        <v/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5" t="s">
        <v>29</v>
      </c>
      <c r="J26" s="135" t="str">
        <f>IF('Rekapitulace stavby'!AN20="","",'Rekapitulace stavby'!AN20)</f>
        <v/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39</v>
      </c>
      <c r="E32" s="40"/>
      <c r="F32" s="40"/>
      <c r="G32" s="40"/>
      <c r="H32" s="40"/>
      <c r="I32" s="40"/>
      <c r="J32" s="157">
        <f>ROUND(J87,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41</v>
      </c>
      <c r="G34" s="40"/>
      <c r="H34" s="40"/>
      <c r="I34" s="158" t="s">
        <v>40</v>
      </c>
      <c r="J34" s="158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9" t="s">
        <v>43</v>
      </c>
      <c r="E35" s="145" t="s">
        <v>44</v>
      </c>
      <c r="F35" s="160">
        <f>ROUND((SUM(BE87:BE175)),  2)</f>
        <v>0</v>
      </c>
      <c r="G35" s="40"/>
      <c r="H35" s="40"/>
      <c r="I35" s="161">
        <v>0.20999999999999999</v>
      </c>
      <c r="J35" s="160">
        <f>ROUND(((SUM(BE87:BE175))*I35),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60">
        <f>ROUND((SUM(BF87:BF175)),  2)</f>
        <v>0</v>
      </c>
      <c r="G36" s="40"/>
      <c r="H36" s="40"/>
      <c r="I36" s="161">
        <v>0.12</v>
      </c>
      <c r="J36" s="160">
        <f>ROUND(((SUM(BF87:BF175))*I36),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60">
        <f>ROUND((SUM(BG87:BG175)),  2)</f>
        <v>0</v>
      </c>
      <c r="G37" s="40"/>
      <c r="H37" s="40"/>
      <c r="I37" s="161">
        <v>0.20999999999999999</v>
      </c>
      <c r="J37" s="160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60">
        <f>ROUND((SUM(BH87:BH175)),  2)</f>
        <v>0</v>
      </c>
      <c r="G38" s="40"/>
      <c r="H38" s="40"/>
      <c r="I38" s="161">
        <v>0.12</v>
      </c>
      <c r="J38" s="160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60">
        <f>ROUND((SUM(BI87:BI175)),  2)</f>
        <v>0</v>
      </c>
      <c r="G39" s="40"/>
      <c r="H39" s="40"/>
      <c r="I39" s="161">
        <v>0</v>
      </c>
      <c r="J39" s="160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2"/>
      <c r="D41" s="163" t="s">
        <v>49</v>
      </c>
      <c r="E41" s="164"/>
      <c r="F41" s="164"/>
      <c r="G41" s="165" t="s">
        <v>50</v>
      </c>
      <c r="H41" s="166" t="s">
        <v>51</v>
      </c>
      <c r="I41" s="164"/>
      <c r="J41" s="167">
        <f>SUM(J32:J39)</f>
        <v>0</v>
      </c>
      <c r="K41" s="168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204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3" t="str">
        <f>E7</f>
        <v>Oprava bytu Seifertova č.p. 105, Bílina - bytová jednotka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3" t="s">
        <v>128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4 - Zdravotní instalace - zařizovací předměty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Bílina</v>
      </c>
      <c r="G56" s="42"/>
      <c r="H56" s="42"/>
      <c r="I56" s="34" t="s">
        <v>23</v>
      </c>
      <c r="J56" s="74" t="str">
        <f>IF(J14="","",J14)</f>
        <v>27. 10. 2025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Bílina, Břežánská 50/4, 418 01 Bílina</v>
      </c>
      <c r="G58" s="42"/>
      <c r="H58" s="42"/>
      <c r="I58" s="34" t="s">
        <v>33</v>
      </c>
      <c r="J58" s="38" t="str">
        <f>E23</f>
        <v xml:space="preserve"> 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205</v>
      </c>
      <c r="D61" s="175"/>
      <c r="E61" s="175"/>
      <c r="F61" s="175"/>
      <c r="G61" s="175"/>
      <c r="H61" s="175"/>
      <c r="I61" s="175"/>
      <c r="J61" s="176" t="s">
        <v>206</v>
      </c>
      <c r="K61" s="175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71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207</v>
      </c>
    </row>
    <row r="64" s="9" customFormat="1" ht="24.96" customHeight="1">
      <c r="A64" s="9"/>
      <c r="B64" s="178"/>
      <c r="C64" s="179"/>
      <c r="D64" s="180" t="s">
        <v>220</v>
      </c>
      <c r="E64" s="181"/>
      <c r="F64" s="181"/>
      <c r="G64" s="181"/>
      <c r="H64" s="181"/>
      <c r="I64" s="181"/>
      <c r="J64" s="182">
        <f>J88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1313</v>
      </c>
      <c r="E65" s="186"/>
      <c r="F65" s="186"/>
      <c r="G65" s="186"/>
      <c r="H65" s="186"/>
      <c r="I65" s="186"/>
      <c r="J65" s="187">
        <f>J89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230</v>
      </c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3" t="str">
        <f>E7</f>
        <v>Oprava bytu Seifertova č.p. 105, Bílina - bytová jednotka</v>
      </c>
      <c r="F75" s="34"/>
      <c r="G75" s="34"/>
      <c r="H75" s="34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125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3" t="s">
        <v>128</v>
      </c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132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4 - Zdravotní instalace - zařizovací předměty</v>
      </c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>Bílina</v>
      </c>
      <c r="G81" s="42"/>
      <c r="H81" s="42"/>
      <c r="I81" s="34" t="s">
        <v>23</v>
      </c>
      <c r="J81" s="74" t="str">
        <f>IF(J14="","",J14)</f>
        <v>27. 10. 2025</v>
      </c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Město Bílina, Břežánská 50/4, 418 01 Bílina</v>
      </c>
      <c r="G83" s="42"/>
      <c r="H83" s="42"/>
      <c r="I83" s="34" t="s">
        <v>33</v>
      </c>
      <c r="J83" s="38" t="str">
        <f>E23</f>
        <v xml:space="preserve"> 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IF(E20="","",E20)</f>
        <v>Vyplň údaj</v>
      </c>
      <c r="G84" s="42"/>
      <c r="H84" s="42"/>
      <c r="I84" s="34" t="s">
        <v>36</v>
      </c>
      <c r="J84" s="38" t="str">
        <f>E26</f>
        <v xml:space="preserve"> </v>
      </c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9"/>
      <c r="B86" s="190"/>
      <c r="C86" s="191" t="s">
        <v>231</v>
      </c>
      <c r="D86" s="192" t="s">
        <v>58</v>
      </c>
      <c r="E86" s="192" t="s">
        <v>54</v>
      </c>
      <c r="F86" s="192" t="s">
        <v>55</v>
      </c>
      <c r="G86" s="192" t="s">
        <v>232</v>
      </c>
      <c r="H86" s="192" t="s">
        <v>233</v>
      </c>
      <c r="I86" s="192" t="s">
        <v>234</v>
      </c>
      <c r="J86" s="192" t="s">
        <v>206</v>
      </c>
      <c r="K86" s="193" t="s">
        <v>235</v>
      </c>
      <c r="L86" s="194"/>
      <c r="M86" s="94" t="s">
        <v>19</v>
      </c>
      <c r="N86" s="95" t="s">
        <v>43</v>
      </c>
      <c r="O86" s="95" t="s">
        <v>236</v>
      </c>
      <c r="P86" s="95" t="s">
        <v>237</v>
      </c>
      <c r="Q86" s="95" t="s">
        <v>238</v>
      </c>
      <c r="R86" s="95" t="s">
        <v>239</v>
      </c>
      <c r="S86" s="95" t="s">
        <v>240</v>
      </c>
      <c r="T86" s="95" t="s">
        <v>241</v>
      </c>
      <c r="U86" s="96" t="s">
        <v>242</v>
      </c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</row>
    <row r="87" s="2" customFormat="1" ht="22.8" customHeight="1">
      <c r="A87" s="40"/>
      <c r="B87" s="41"/>
      <c r="C87" s="101" t="s">
        <v>243</v>
      </c>
      <c r="D87" s="42"/>
      <c r="E87" s="42"/>
      <c r="F87" s="42"/>
      <c r="G87" s="42"/>
      <c r="H87" s="42"/>
      <c r="I87" s="42"/>
      <c r="J87" s="195">
        <f>BK87</f>
        <v>0</v>
      </c>
      <c r="K87" s="42"/>
      <c r="L87" s="46"/>
      <c r="M87" s="97"/>
      <c r="N87" s="196"/>
      <c r="O87" s="98"/>
      <c r="P87" s="197">
        <f>P88</f>
        <v>0</v>
      </c>
      <c r="Q87" s="98"/>
      <c r="R87" s="197">
        <f>R88</f>
        <v>0.075965859200000013</v>
      </c>
      <c r="S87" s="98"/>
      <c r="T87" s="197">
        <f>T88</f>
        <v>0.066250000000000003</v>
      </c>
      <c r="U87" s="99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207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72</v>
      </c>
      <c r="E88" s="202" t="s">
        <v>440</v>
      </c>
      <c r="F88" s="202" t="s">
        <v>441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0.075965859200000013</v>
      </c>
      <c r="S88" s="207"/>
      <c r="T88" s="208">
        <f>T89</f>
        <v>0.066250000000000003</v>
      </c>
      <c r="U88" s="209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84</v>
      </c>
      <c r="AT88" s="211" t="s">
        <v>72</v>
      </c>
      <c r="AU88" s="211" t="s">
        <v>73</v>
      </c>
      <c r="AY88" s="210" t="s">
        <v>246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72</v>
      </c>
      <c r="E89" s="213" t="s">
        <v>1314</v>
      </c>
      <c r="F89" s="213" t="s">
        <v>1315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SUM(P90:P175)</f>
        <v>0</v>
      </c>
      <c r="Q89" s="207"/>
      <c r="R89" s="208">
        <f>SUM(R90:R175)</f>
        <v>0.075965859200000013</v>
      </c>
      <c r="S89" s="207"/>
      <c r="T89" s="208">
        <f>SUM(T90:T175)</f>
        <v>0.066250000000000003</v>
      </c>
      <c r="U89" s="209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84</v>
      </c>
      <c r="AT89" s="211" t="s">
        <v>72</v>
      </c>
      <c r="AU89" s="211" t="s">
        <v>77</v>
      </c>
      <c r="AY89" s="210" t="s">
        <v>246</v>
      </c>
      <c r="BK89" s="212">
        <f>SUM(BK90:BK175)</f>
        <v>0</v>
      </c>
    </row>
    <row r="90" s="2" customFormat="1" ht="16.5" customHeight="1">
      <c r="A90" s="40"/>
      <c r="B90" s="41"/>
      <c r="C90" s="215" t="s">
        <v>77</v>
      </c>
      <c r="D90" s="215" t="s">
        <v>250</v>
      </c>
      <c r="E90" s="216" t="s">
        <v>1316</v>
      </c>
      <c r="F90" s="217" t="s">
        <v>1317</v>
      </c>
      <c r="G90" s="218" t="s">
        <v>1174</v>
      </c>
      <c r="H90" s="219">
        <v>1</v>
      </c>
      <c r="I90" s="220"/>
      <c r="J90" s="221">
        <f>ROUND(I90*H90,2)</f>
        <v>0</v>
      </c>
      <c r="K90" s="217" t="s">
        <v>253</v>
      </c>
      <c r="L90" s="46"/>
      <c r="M90" s="222" t="s">
        <v>19</v>
      </c>
      <c r="N90" s="223" t="s">
        <v>45</v>
      </c>
      <c r="O90" s="86"/>
      <c r="P90" s="224">
        <f>O90*H90</f>
        <v>0</v>
      </c>
      <c r="Q90" s="224">
        <v>0</v>
      </c>
      <c r="R90" s="224">
        <f>Q90*H90</f>
        <v>0</v>
      </c>
      <c r="S90" s="224">
        <v>0.01933</v>
      </c>
      <c r="T90" s="224">
        <f>S90*H90</f>
        <v>0.01933</v>
      </c>
      <c r="U90" s="225" t="s">
        <v>19</v>
      </c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6" t="s">
        <v>370</v>
      </c>
      <c r="AT90" s="226" t="s">
        <v>250</v>
      </c>
      <c r="AU90" s="226" t="s">
        <v>84</v>
      </c>
      <c r="AY90" s="19" t="s">
        <v>246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19" t="s">
        <v>84</v>
      </c>
      <c r="BK90" s="227">
        <f>ROUND(I90*H90,2)</f>
        <v>0</v>
      </c>
      <c r="BL90" s="19" t="s">
        <v>370</v>
      </c>
      <c r="BM90" s="226" t="s">
        <v>1318</v>
      </c>
    </row>
    <row r="91" s="2" customFormat="1">
      <c r="A91" s="40"/>
      <c r="B91" s="41"/>
      <c r="C91" s="42"/>
      <c r="D91" s="228" t="s">
        <v>255</v>
      </c>
      <c r="E91" s="42"/>
      <c r="F91" s="229" t="s">
        <v>1319</v>
      </c>
      <c r="G91" s="42"/>
      <c r="H91" s="42"/>
      <c r="I91" s="230"/>
      <c r="J91" s="42"/>
      <c r="K91" s="42"/>
      <c r="L91" s="46"/>
      <c r="M91" s="231"/>
      <c r="N91" s="232"/>
      <c r="O91" s="86"/>
      <c r="P91" s="86"/>
      <c r="Q91" s="86"/>
      <c r="R91" s="86"/>
      <c r="S91" s="86"/>
      <c r="T91" s="86"/>
      <c r="U91" s="87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255</v>
      </c>
      <c r="AU91" s="19" t="s">
        <v>84</v>
      </c>
    </row>
    <row r="92" s="2" customFormat="1">
      <c r="A92" s="40"/>
      <c r="B92" s="41"/>
      <c r="C92" s="42"/>
      <c r="D92" s="233" t="s">
        <v>257</v>
      </c>
      <c r="E92" s="42"/>
      <c r="F92" s="234" t="s">
        <v>1320</v>
      </c>
      <c r="G92" s="42"/>
      <c r="H92" s="42"/>
      <c r="I92" s="230"/>
      <c r="J92" s="42"/>
      <c r="K92" s="42"/>
      <c r="L92" s="46"/>
      <c r="M92" s="231"/>
      <c r="N92" s="232"/>
      <c r="O92" s="86"/>
      <c r="P92" s="86"/>
      <c r="Q92" s="86"/>
      <c r="R92" s="86"/>
      <c r="S92" s="86"/>
      <c r="T92" s="86"/>
      <c r="U92" s="87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257</v>
      </c>
      <c r="AU92" s="19" t="s">
        <v>84</v>
      </c>
    </row>
    <row r="93" s="2" customFormat="1" ht="16.5" customHeight="1">
      <c r="A93" s="40"/>
      <c r="B93" s="41"/>
      <c r="C93" s="215" t="s">
        <v>84</v>
      </c>
      <c r="D93" s="215" t="s">
        <v>250</v>
      </c>
      <c r="E93" s="216" t="s">
        <v>1321</v>
      </c>
      <c r="F93" s="217" t="s">
        <v>1322</v>
      </c>
      <c r="G93" s="218" t="s">
        <v>373</v>
      </c>
      <c r="H93" s="219">
        <v>1</v>
      </c>
      <c r="I93" s="220"/>
      <c r="J93" s="221">
        <f>ROUND(I93*H93,2)</f>
        <v>0</v>
      </c>
      <c r="K93" s="217" t="s">
        <v>253</v>
      </c>
      <c r="L93" s="46"/>
      <c r="M93" s="222" t="s">
        <v>19</v>
      </c>
      <c r="N93" s="223" t="s">
        <v>45</v>
      </c>
      <c r="O93" s="86"/>
      <c r="P93" s="224">
        <f>O93*H93</f>
        <v>0</v>
      </c>
      <c r="Q93" s="224">
        <v>0.00063000000000000003</v>
      </c>
      <c r="R93" s="224">
        <f>Q93*H93</f>
        <v>0.00063000000000000003</v>
      </c>
      <c r="S93" s="224">
        <v>0</v>
      </c>
      <c r="T93" s="224">
        <f>S93*H93</f>
        <v>0</v>
      </c>
      <c r="U93" s="225" t="s">
        <v>19</v>
      </c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6" t="s">
        <v>370</v>
      </c>
      <c r="AT93" s="226" t="s">
        <v>250</v>
      </c>
      <c r="AU93" s="226" t="s">
        <v>84</v>
      </c>
      <c r="AY93" s="19" t="s">
        <v>246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19" t="s">
        <v>84</v>
      </c>
      <c r="BK93" s="227">
        <f>ROUND(I93*H93,2)</f>
        <v>0</v>
      </c>
      <c r="BL93" s="19" t="s">
        <v>370</v>
      </c>
      <c r="BM93" s="226" t="s">
        <v>1323</v>
      </c>
    </row>
    <row r="94" s="2" customFormat="1">
      <c r="A94" s="40"/>
      <c r="B94" s="41"/>
      <c r="C94" s="42"/>
      <c r="D94" s="228" t="s">
        <v>255</v>
      </c>
      <c r="E94" s="42"/>
      <c r="F94" s="229" t="s">
        <v>1324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6"/>
      <c r="U94" s="87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255</v>
      </c>
      <c r="AU94" s="19" t="s">
        <v>84</v>
      </c>
    </row>
    <row r="95" s="2" customFormat="1">
      <c r="A95" s="40"/>
      <c r="B95" s="41"/>
      <c r="C95" s="42"/>
      <c r="D95" s="233" t="s">
        <v>257</v>
      </c>
      <c r="E95" s="42"/>
      <c r="F95" s="234" t="s">
        <v>1325</v>
      </c>
      <c r="G95" s="42"/>
      <c r="H95" s="42"/>
      <c r="I95" s="230"/>
      <c r="J95" s="42"/>
      <c r="K95" s="42"/>
      <c r="L95" s="46"/>
      <c r="M95" s="231"/>
      <c r="N95" s="232"/>
      <c r="O95" s="86"/>
      <c r="P95" s="86"/>
      <c r="Q95" s="86"/>
      <c r="R95" s="86"/>
      <c r="S95" s="86"/>
      <c r="T95" s="86"/>
      <c r="U95" s="87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257</v>
      </c>
      <c r="AU95" s="19" t="s">
        <v>84</v>
      </c>
    </row>
    <row r="96" s="2" customFormat="1" ht="37.8" customHeight="1">
      <c r="A96" s="40"/>
      <c r="B96" s="41"/>
      <c r="C96" s="267" t="s">
        <v>88</v>
      </c>
      <c r="D96" s="267" t="s">
        <v>508</v>
      </c>
      <c r="E96" s="268" t="s">
        <v>1326</v>
      </c>
      <c r="F96" s="269" t="s">
        <v>1327</v>
      </c>
      <c r="G96" s="270" t="s">
        <v>373</v>
      </c>
      <c r="H96" s="271">
        <v>1</v>
      </c>
      <c r="I96" s="272"/>
      <c r="J96" s="273">
        <f>ROUND(I96*H96,2)</f>
        <v>0</v>
      </c>
      <c r="K96" s="269" t="s">
        <v>253</v>
      </c>
      <c r="L96" s="274"/>
      <c r="M96" s="275" t="s">
        <v>19</v>
      </c>
      <c r="N96" s="276" t="s">
        <v>45</v>
      </c>
      <c r="O96" s="86"/>
      <c r="P96" s="224">
        <f>O96*H96</f>
        <v>0</v>
      </c>
      <c r="Q96" s="224">
        <v>0.029700000000000001</v>
      </c>
      <c r="R96" s="224">
        <f>Q96*H96</f>
        <v>0.029700000000000001</v>
      </c>
      <c r="S96" s="224">
        <v>0</v>
      </c>
      <c r="T96" s="224">
        <f>S96*H96</f>
        <v>0</v>
      </c>
      <c r="U96" s="225" t="s">
        <v>19</v>
      </c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490</v>
      </c>
      <c r="AT96" s="226" t="s">
        <v>508</v>
      </c>
      <c r="AU96" s="226" t="s">
        <v>84</v>
      </c>
      <c r="AY96" s="19" t="s">
        <v>246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84</v>
      </c>
      <c r="BK96" s="227">
        <f>ROUND(I96*H96,2)</f>
        <v>0</v>
      </c>
      <c r="BL96" s="19" t="s">
        <v>370</v>
      </c>
      <c r="BM96" s="226" t="s">
        <v>1328</v>
      </c>
    </row>
    <row r="97" s="2" customFormat="1">
      <c r="A97" s="40"/>
      <c r="B97" s="41"/>
      <c r="C97" s="42"/>
      <c r="D97" s="228" t="s">
        <v>255</v>
      </c>
      <c r="E97" s="42"/>
      <c r="F97" s="229" t="s">
        <v>1327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6"/>
      <c r="U97" s="87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255</v>
      </c>
      <c r="AU97" s="19" t="s">
        <v>84</v>
      </c>
    </row>
    <row r="98" s="2" customFormat="1" ht="16.5" customHeight="1">
      <c r="A98" s="40"/>
      <c r="B98" s="41"/>
      <c r="C98" s="215" t="s">
        <v>91</v>
      </c>
      <c r="D98" s="215" t="s">
        <v>250</v>
      </c>
      <c r="E98" s="216" t="s">
        <v>1329</v>
      </c>
      <c r="F98" s="217" t="s">
        <v>1330</v>
      </c>
      <c r="G98" s="218" t="s">
        <v>373</v>
      </c>
      <c r="H98" s="219">
        <v>1</v>
      </c>
      <c r="I98" s="220"/>
      <c r="J98" s="221">
        <f>ROUND(I98*H98,2)</f>
        <v>0</v>
      </c>
      <c r="K98" s="217" t="s">
        <v>253</v>
      </c>
      <c r="L98" s="46"/>
      <c r="M98" s="222" t="s">
        <v>19</v>
      </c>
      <c r="N98" s="223" t="s">
        <v>45</v>
      </c>
      <c r="O98" s="86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4">
        <f>S98*H98</f>
        <v>0</v>
      </c>
      <c r="U98" s="225" t="s">
        <v>19</v>
      </c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6" t="s">
        <v>370</v>
      </c>
      <c r="AT98" s="226" t="s">
        <v>250</v>
      </c>
      <c r="AU98" s="226" t="s">
        <v>84</v>
      </c>
      <c r="AY98" s="19" t="s">
        <v>246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19" t="s">
        <v>84</v>
      </c>
      <c r="BK98" s="227">
        <f>ROUND(I98*H98,2)</f>
        <v>0</v>
      </c>
      <c r="BL98" s="19" t="s">
        <v>370</v>
      </c>
      <c r="BM98" s="226" t="s">
        <v>1331</v>
      </c>
    </row>
    <row r="99" s="2" customFormat="1">
      <c r="A99" s="40"/>
      <c r="B99" s="41"/>
      <c r="C99" s="42"/>
      <c r="D99" s="228" t="s">
        <v>255</v>
      </c>
      <c r="E99" s="42"/>
      <c r="F99" s="229" t="s">
        <v>1332</v>
      </c>
      <c r="G99" s="42"/>
      <c r="H99" s="42"/>
      <c r="I99" s="230"/>
      <c r="J99" s="42"/>
      <c r="K99" s="42"/>
      <c r="L99" s="46"/>
      <c r="M99" s="231"/>
      <c r="N99" s="232"/>
      <c r="O99" s="86"/>
      <c r="P99" s="86"/>
      <c r="Q99" s="86"/>
      <c r="R99" s="86"/>
      <c r="S99" s="86"/>
      <c r="T99" s="86"/>
      <c r="U99" s="87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255</v>
      </c>
      <c r="AU99" s="19" t="s">
        <v>84</v>
      </c>
    </row>
    <row r="100" s="2" customFormat="1">
      <c r="A100" s="40"/>
      <c r="B100" s="41"/>
      <c r="C100" s="42"/>
      <c r="D100" s="233" t="s">
        <v>257</v>
      </c>
      <c r="E100" s="42"/>
      <c r="F100" s="234" t="s">
        <v>1333</v>
      </c>
      <c r="G100" s="42"/>
      <c r="H100" s="42"/>
      <c r="I100" s="230"/>
      <c r="J100" s="42"/>
      <c r="K100" s="42"/>
      <c r="L100" s="46"/>
      <c r="M100" s="231"/>
      <c r="N100" s="232"/>
      <c r="O100" s="86"/>
      <c r="P100" s="86"/>
      <c r="Q100" s="86"/>
      <c r="R100" s="86"/>
      <c r="S100" s="86"/>
      <c r="T100" s="86"/>
      <c r="U100" s="87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257</v>
      </c>
      <c r="AU100" s="19" t="s">
        <v>84</v>
      </c>
    </row>
    <row r="101" s="2" customFormat="1" ht="24.15" customHeight="1">
      <c r="A101" s="40"/>
      <c r="B101" s="41"/>
      <c r="C101" s="267" t="s">
        <v>94</v>
      </c>
      <c r="D101" s="267" t="s">
        <v>508</v>
      </c>
      <c r="E101" s="268" t="s">
        <v>1334</v>
      </c>
      <c r="F101" s="269" t="s">
        <v>1335</v>
      </c>
      <c r="G101" s="270" t="s">
        <v>373</v>
      </c>
      <c r="H101" s="271">
        <v>1</v>
      </c>
      <c r="I101" s="272"/>
      <c r="J101" s="273">
        <f>ROUND(I101*H101,2)</f>
        <v>0</v>
      </c>
      <c r="K101" s="269" t="s">
        <v>253</v>
      </c>
      <c r="L101" s="274"/>
      <c r="M101" s="275" t="s">
        <v>19</v>
      </c>
      <c r="N101" s="276" t="s">
        <v>45</v>
      </c>
      <c r="O101" s="86"/>
      <c r="P101" s="224">
        <f>O101*H101</f>
        <v>0</v>
      </c>
      <c r="Q101" s="224">
        <v>0.0012800000000000001</v>
      </c>
      <c r="R101" s="224">
        <f>Q101*H101</f>
        <v>0.0012800000000000001</v>
      </c>
      <c r="S101" s="224">
        <v>0</v>
      </c>
      <c r="T101" s="224">
        <f>S101*H101</f>
        <v>0</v>
      </c>
      <c r="U101" s="225" t="s">
        <v>19</v>
      </c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6" t="s">
        <v>490</v>
      </c>
      <c r="AT101" s="226" t="s">
        <v>508</v>
      </c>
      <c r="AU101" s="226" t="s">
        <v>84</v>
      </c>
      <c r="AY101" s="19" t="s">
        <v>246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19" t="s">
        <v>84</v>
      </c>
      <c r="BK101" s="227">
        <f>ROUND(I101*H101,2)</f>
        <v>0</v>
      </c>
      <c r="BL101" s="19" t="s">
        <v>370</v>
      </c>
      <c r="BM101" s="226" t="s">
        <v>1336</v>
      </c>
    </row>
    <row r="102" s="2" customFormat="1">
      <c r="A102" s="40"/>
      <c r="B102" s="41"/>
      <c r="C102" s="42"/>
      <c r="D102" s="228" t="s">
        <v>255</v>
      </c>
      <c r="E102" s="42"/>
      <c r="F102" s="229" t="s">
        <v>1335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6"/>
      <c r="U102" s="87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255</v>
      </c>
      <c r="AU102" s="19" t="s">
        <v>84</v>
      </c>
    </row>
    <row r="103" s="2" customFormat="1" ht="21.75" customHeight="1">
      <c r="A103" s="40"/>
      <c r="B103" s="41"/>
      <c r="C103" s="215" t="s">
        <v>97</v>
      </c>
      <c r="D103" s="215" t="s">
        <v>250</v>
      </c>
      <c r="E103" s="216" t="s">
        <v>1337</v>
      </c>
      <c r="F103" s="217" t="s">
        <v>1338</v>
      </c>
      <c r="G103" s="218" t="s">
        <v>1174</v>
      </c>
      <c r="H103" s="219">
        <v>1</v>
      </c>
      <c r="I103" s="220"/>
      <c r="J103" s="221">
        <f>ROUND(I103*H103,2)</f>
        <v>0</v>
      </c>
      <c r="K103" s="217" t="s">
        <v>253</v>
      </c>
      <c r="L103" s="46"/>
      <c r="M103" s="222" t="s">
        <v>19</v>
      </c>
      <c r="N103" s="223" t="s">
        <v>45</v>
      </c>
      <c r="O103" s="86"/>
      <c r="P103" s="224">
        <f>O103*H103</f>
        <v>0</v>
      </c>
      <c r="Q103" s="224">
        <v>0.0017285897</v>
      </c>
      <c r="R103" s="224">
        <f>Q103*H103</f>
        <v>0.0017285897</v>
      </c>
      <c r="S103" s="224">
        <v>0</v>
      </c>
      <c r="T103" s="224">
        <f>S103*H103</f>
        <v>0</v>
      </c>
      <c r="U103" s="225" t="s">
        <v>19</v>
      </c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6" t="s">
        <v>370</v>
      </c>
      <c r="AT103" s="226" t="s">
        <v>250</v>
      </c>
      <c r="AU103" s="226" t="s">
        <v>84</v>
      </c>
      <c r="AY103" s="19" t="s">
        <v>246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19" t="s">
        <v>84</v>
      </c>
      <c r="BK103" s="227">
        <f>ROUND(I103*H103,2)</f>
        <v>0</v>
      </c>
      <c r="BL103" s="19" t="s">
        <v>370</v>
      </c>
      <c r="BM103" s="226" t="s">
        <v>1339</v>
      </c>
    </row>
    <row r="104" s="2" customFormat="1">
      <c r="A104" s="40"/>
      <c r="B104" s="41"/>
      <c r="C104" s="42"/>
      <c r="D104" s="228" t="s">
        <v>255</v>
      </c>
      <c r="E104" s="42"/>
      <c r="F104" s="229" t="s">
        <v>1340</v>
      </c>
      <c r="G104" s="42"/>
      <c r="H104" s="42"/>
      <c r="I104" s="230"/>
      <c r="J104" s="42"/>
      <c r="K104" s="42"/>
      <c r="L104" s="46"/>
      <c r="M104" s="231"/>
      <c r="N104" s="232"/>
      <c r="O104" s="86"/>
      <c r="P104" s="86"/>
      <c r="Q104" s="86"/>
      <c r="R104" s="86"/>
      <c r="S104" s="86"/>
      <c r="T104" s="86"/>
      <c r="U104" s="87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255</v>
      </c>
      <c r="AU104" s="19" t="s">
        <v>84</v>
      </c>
    </row>
    <row r="105" s="2" customFormat="1">
      <c r="A105" s="40"/>
      <c r="B105" s="41"/>
      <c r="C105" s="42"/>
      <c r="D105" s="233" t="s">
        <v>257</v>
      </c>
      <c r="E105" s="42"/>
      <c r="F105" s="234" t="s">
        <v>1341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6"/>
      <c r="U105" s="87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257</v>
      </c>
      <c r="AU105" s="19" t="s">
        <v>84</v>
      </c>
    </row>
    <row r="106" s="2" customFormat="1" ht="16.5" customHeight="1">
      <c r="A106" s="40"/>
      <c r="B106" s="41"/>
      <c r="C106" s="267" t="s">
        <v>170</v>
      </c>
      <c r="D106" s="267" t="s">
        <v>508</v>
      </c>
      <c r="E106" s="268" t="s">
        <v>1342</v>
      </c>
      <c r="F106" s="269" t="s">
        <v>1343</v>
      </c>
      <c r="G106" s="270" t="s">
        <v>373</v>
      </c>
      <c r="H106" s="271">
        <v>1</v>
      </c>
      <c r="I106" s="272"/>
      <c r="J106" s="273">
        <f>ROUND(I106*H106,2)</f>
        <v>0</v>
      </c>
      <c r="K106" s="269" t="s">
        <v>253</v>
      </c>
      <c r="L106" s="274"/>
      <c r="M106" s="275" t="s">
        <v>19</v>
      </c>
      <c r="N106" s="276" t="s">
        <v>45</v>
      </c>
      <c r="O106" s="86"/>
      <c r="P106" s="224">
        <f>O106*H106</f>
        <v>0</v>
      </c>
      <c r="Q106" s="224">
        <v>0.012</v>
      </c>
      <c r="R106" s="224">
        <f>Q106*H106</f>
        <v>0.012</v>
      </c>
      <c r="S106" s="224">
        <v>0</v>
      </c>
      <c r="T106" s="224">
        <f>S106*H106</f>
        <v>0</v>
      </c>
      <c r="U106" s="225" t="s">
        <v>19</v>
      </c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6" t="s">
        <v>490</v>
      </c>
      <c r="AT106" s="226" t="s">
        <v>508</v>
      </c>
      <c r="AU106" s="226" t="s">
        <v>84</v>
      </c>
      <c r="AY106" s="19" t="s">
        <v>246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19" t="s">
        <v>84</v>
      </c>
      <c r="BK106" s="227">
        <f>ROUND(I106*H106,2)</f>
        <v>0</v>
      </c>
      <c r="BL106" s="19" t="s">
        <v>370</v>
      </c>
      <c r="BM106" s="226" t="s">
        <v>1344</v>
      </c>
    </row>
    <row r="107" s="2" customFormat="1">
      <c r="A107" s="40"/>
      <c r="B107" s="41"/>
      <c r="C107" s="42"/>
      <c r="D107" s="228" t="s">
        <v>255</v>
      </c>
      <c r="E107" s="42"/>
      <c r="F107" s="229" t="s">
        <v>1343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6"/>
      <c r="U107" s="87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255</v>
      </c>
      <c r="AU107" s="19" t="s">
        <v>84</v>
      </c>
    </row>
    <row r="108" s="2" customFormat="1" ht="16.5" customHeight="1">
      <c r="A108" s="40"/>
      <c r="B108" s="41"/>
      <c r="C108" s="215" t="s">
        <v>308</v>
      </c>
      <c r="D108" s="215" t="s">
        <v>250</v>
      </c>
      <c r="E108" s="216" t="s">
        <v>1345</v>
      </c>
      <c r="F108" s="217" t="s">
        <v>1346</v>
      </c>
      <c r="G108" s="218" t="s">
        <v>1174</v>
      </c>
      <c r="H108" s="219">
        <v>1</v>
      </c>
      <c r="I108" s="220"/>
      <c r="J108" s="221">
        <f>ROUND(I108*H108,2)</f>
        <v>0</v>
      </c>
      <c r="K108" s="217" t="s">
        <v>253</v>
      </c>
      <c r="L108" s="46"/>
      <c r="M108" s="222" t="s">
        <v>19</v>
      </c>
      <c r="N108" s="223" t="s">
        <v>45</v>
      </c>
      <c r="O108" s="86"/>
      <c r="P108" s="224">
        <f>O108*H108</f>
        <v>0</v>
      </c>
      <c r="Q108" s="224">
        <v>0</v>
      </c>
      <c r="R108" s="224">
        <f>Q108*H108</f>
        <v>0</v>
      </c>
      <c r="S108" s="224">
        <v>0.032899999999999999</v>
      </c>
      <c r="T108" s="224">
        <f>S108*H108</f>
        <v>0.032899999999999999</v>
      </c>
      <c r="U108" s="225" t="s">
        <v>19</v>
      </c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6" t="s">
        <v>370</v>
      </c>
      <c r="AT108" s="226" t="s">
        <v>250</v>
      </c>
      <c r="AU108" s="226" t="s">
        <v>84</v>
      </c>
      <c r="AY108" s="19" t="s">
        <v>246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19" t="s">
        <v>84</v>
      </c>
      <c r="BK108" s="227">
        <f>ROUND(I108*H108,2)</f>
        <v>0</v>
      </c>
      <c r="BL108" s="19" t="s">
        <v>370</v>
      </c>
      <c r="BM108" s="226" t="s">
        <v>1347</v>
      </c>
    </row>
    <row r="109" s="2" customFormat="1">
      <c r="A109" s="40"/>
      <c r="B109" s="41"/>
      <c r="C109" s="42"/>
      <c r="D109" s="228" t="s">
        <v>255</v>
      </c>
      <c r="E109" s="42"/>
      <c r="F109" s="229" t="s">
        <v>1346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6"/>
      <c r="U109" s="87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255</v>
      </c>
      <c r="AU109" s="19" t="s">
        <v>84</v>
      </c>
    </row>
    <row r="110" s="2" customFormat="1">
      <c r="A110" s="40"/>
      <c r="B110" s="41"/>
      <c r="C110" s="42"/>
      <c r="D110" s="233" t="s">
        <v>257</v>
      </c>
      <c r="E110" s="42"/>
      <c r="F110" s="234" t="s">
        <v>1348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6"/>
      <c r="U110" s="87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257</v>
      </c>
      <c r="AU110" s="19" t="s">
        <v>84</v>
      </c>
    </row>
    <row r="111" s="2" customFormat="1" ht="21.75" customHeight="1">
      <c r="A111" s="40"/>
      <c r="B111" s="41"/>
      <c r="C111" s="215" t="s">
        <v>314</v>
      </c>
      <c r="D111" s="215" t="s">
        <v>250</v>
      </c>
      <c r="E111" s="216" t="s">
        <v>1349</v>
      </c>
      <c r="F111" s="217" t="s">
        <v>1350</v>
      </c>
      <c r="G111" s="218" t="s">
        <v>1174</v>
      </c>
      <c r="H111" s="219">
        <v>1</v>
      </c>
      <c r="I111" s="220"/>
      <c r="J111" s="221">
        <f>ROUND(I111*H111,2)</f>
        <v>0</v>
      </c>
      <c r="K111" s="217" t="s">
        <v>253</v>
      </c>
      <c r="L111" s="46"/>
      <c r="M111" s="222" t="s">
        <v>19</v>
      </c>
      <c r="N111" s="223" t="s">
        <v>45</v>
      </c>
      <c r="O111" s="86"/>
      <c r="P111" s="224">
        <f>O111*H111</f>
        <v>0</v>
      </c>
      <c r="Q111" s="224">
        <v>0.0020699999999999998</v>
      </c>
      <c r="R111" s="224">
        <f>Q111*H111</f>
        <v>0.0020699999999999998</v>
      </c>
      <c r="S111" s="224">
        <v>0</v>
      </c>
      <c r="T111" s="224">
        <f>S111*H111</f>
        <v>0</v>
      </c>
      <c r="U111" s="225" t="s">
        <v>19</v>
      </c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370</v>
      </c>
      <c r="AT111" s="226" t="s">
        <v>250</v>
      </c>
      <c r="AU111" s="226" t="s">
        <v>84</v>
      </c>
      <c r="AY111" s="19" t="s">
        <v>246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84</v>
      </c>
      <c r="BK111" s="227">
        <f>ROUND(I111*H111,2)</f>
        <v>0</v>
      </c>
      <c r="BL111" s="19" t="s">
        <v>370</v>
      </c>
      <c r="BM111" s="226" t="s">
        <v>1351</v>
      </c>
    </row>
    <row r="112" s="2" customFormat="1">
      <c r="A112" s="40"/>
      <c r="B112" s="41"/>
      <c r="C112" s="42"/>
      <c r="D112" s="228" t="s">
        <v>255</v>
      </c>
      <c r="E112" s="42"/>
      <c r="F112" s="229" t="s">
        <v>1352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6"/>
      <c r="U112" s="87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255</v>
      </c>
      <c r="AU112" s="19" t="s">
        <v>84</v>
      </c>
    </row>
    <row r="113" s="2" customFormat="1">
      <c r="A113" s="40"/>
      <c r="B113" s="41"/>
      <c r="C113" s="42"/>
      <c r="D113" s="233" t="s">
        <v>257</v>
      </c>
      <c r="E113" s="42"/>
      <c r="F113" s="234" t="s">
        <v>1353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6"/>
      <c r="U113" s="87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257</v>
      </c>
      <c r="AU113" s="19" t="s">
        <v>84</v>
      </c>
    </row>
    <row r="114" s="2" customFormat="1" ht="21.75" customHeight="1">
      <c r="A114" s="40"/>
      <c r="B114" s="41"/>
      <c r="C114" s="267" t="s">
        <v>324</v>
      </c>
      <c r="D114" s="267" t="s">
        <v>508</v>
      </c>
      <c r="E114" s="268" t="s">
        <v>1354</v>
      </c>
      <c r="F114" s="269" t="s">
        <v>1355</v>
      </c>
      <c r="G114" s="270" t="s">
        <v>373</v>
      </c>
      <c r="H114" s="271">
        <v>1</v>
      </c>
      <c r="I114" s="272"/>
      <c r="J114" s="273">
        <f>ROUND(I114*H114,2)</f>
        <v>0</v>
      </c>
      <c r="K114" s="269" t="s">
        <v>253</v>
      </c>
      <c r="L114" s="274"/>
      <c r="M114" s="275" t="s">
        <v>19</v>
      </c>
      <c r="N114" s="276" t="s">
        <v>45</v>
      </c>
      <c r="O114" s="86"/>
      <c r="P114" s="224">
        <f>O114*H114</f>
        <v>0</v>
      </c>
      <c r="Q114" s="224">
        <v>0.017999999999999999</v>
      </c>
      <c r="R114" s="224">
        <f>Q114*H114</f>
        <v>0.017999999999999999</v>
      </c>
      <c r="S114" s="224">
        <v>0</v>
      </c>
      <c r="T114" s="224">
        <f>S114*H114</f>
        <v>0</v>
      </c>
      <c r="U114" s="225" t="s">
        <v>19</v>
      </c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490</v>
      </c>
      <c r="AT114" s="226" t="s">
        <v>508</v>
      </c>
      <c r="AU114" s="226" t="s">
        <v>84</v>
      </c>
      <c r="AY114" s="19" t="s">
        <v>246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84</v>
      </c>
      <c r="BK114" s="227">
        <f>ROUND(I114*H114,2)</f>
        <v>0</v>
      </c>
      <c r="BL114" s="19" t="s">
        <v>370</v>
      </c>
      <c r="BM114" s="226" t="s">
        <v>1356</v>
      </c>
    </row>
    <row r="115" s="2" customFormat="1">
      <c r="A115" s="40"/>
      <c r="B115" s="41"/>
      <c r="C115" s="42"/>
      <c r="D115" s="228" t="s">
        <v>255</v>
      </c>
      <c r="E115" s="42"/>
      <c r="F115" s="229" t="s">
        <v>1355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6"/>
      <c r="U115" s="87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255</v>
      </c>
      <c r="AU115" s="19" t="s">
        <v>84</v>
      </c>
    </row>
    <row r="116" s="13" customFormat="1">
      <c r="A116" s="13"/>
      <c r="B116" s="235"/>
      <c r="C116" s="236"/>
      <c r="D116" s="228" t="s">
        <v>259</v>
      </c>
      <c r="E116" s="237" t="s">
        <v>19</v>
      </c>
      <c r="F116" s="238" t="s">
        <v>77</v>
      </c>
      <c r="G116" s="236"/>
      <c r="H116" s="239">
        <v>1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3"/>
      <c r="U116" s="244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259</v>
      </c>
      <c r="AU116" s="245" t="s">
        <v>84</v>
      </c>
      <c r="AV116" s="13" t="s">
        <v>84</v>
      </c>
      <c r="AW116" s="13" t="s">
        <v>35</v>
      </c>
      <c r="AX116" s="13" t="s">
        <v>77</v>
      </c>
      <c r="AY116" s="245" t="s">
        <v>246</v>
      </c>
    </row>
    <row r="117" s="2" customFormat="1" ht="24.15" customHeight="1">
      <c r="A117" s="40"/>
      <c r="B117" s="41"/>
      <c r="C117" s="215" t="s">
        <v>332</v>
      </c>
      <c r="D117" s="215" t="s">
        <v>250</v>
      </c>
      <c r="E117" s="216" t="s">
        <v>1357</v>
      </c>
      <c r="F117" s="217" t="s">
        <v>1358</v>
      </c>
      <c r="G117" s="218" t="s">
        <v>1174</v>
      </c>
      <c r="H117" s="219">
        <v>1</v>
      </c>
      <c r="I117" s="220"/>
      <c r="J117" s="221">
        <f>ROUND(I117*H117,2)</f>
        <v>0</v>
      </c>
      <c r="K117" s="217" t="s">
        <v>253</v>
      </c>
      <c r="L117" s="46"/>
      <c r="M117" s="222" t="s">
        <v>19</v>
      </c>
      <c r="N117" s="223" t="s">
        <v>45</v>
      </c>
      <c r="O117" s="86"/>
      <c r="P117" s="224">
        <f>O117*H117</f>
        <v>0</v>
      </c>
      <c r="Q117" s="224">
        <v>0</v>
      </c>
      <c r="R117" s="224">
        <f>Q117*H117</f>
        <v>0</v>
      </c>
      <c r="S117" s="224">
        <v>0.0091999999999999998</v>
      </c>
      <c r="T117" s="224">
        <f>S117*H117</f>
        <v>0.0091999999999999998</v>
      </c>
      <c r="U117" s="225" t="s">
        <v>19</v>
      </c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370</v>
      </c>
      <c r="AT117" s="226" t="s">
        <v>250</v>
      </c>
      <c r="AU117" s="226" t="s">
        <v>84</v>
      </c>
      <c r="AY117" s="19" t="s">
        <v>246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84</v>
      </c>
      <c r="BK117" s="227">
        <f>ROUND(I117*H117,2)</f>
        <v>0</v>
      </c>
      <c r="BL117" s="19" t="s">
        <v>370</v>
      </c>
      <c r="BM117" s="226" t="s">
        <v>1359</v>
      </c>
    </row>
    <row r="118" s="2" customFormat="1">
      <c r="A118" s="40"/>
      <c r="B118" s="41"/>
      <c r="C118" s="42"/>
      <c r="D118" s="228" t="s">
        <v>255</v>
      </c>
      <c r="E118" s="42"/>
      <c r="F118" s="229" t="s">
        <v>1360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6"/>
      <c r="U118" s="87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255</v>
      </c>
      <c r="AU118" s="19" t="s">
        <v>84</v>
      </c>
    </row>
    <row r="119" s="2" customFormat="1">
      <c r="A119" s="40"/>
      <c r="B119" s="41"/>
      <c r="C119" s="42"/>
      <c r="D119" s="233" t="s">
        <v>257</v>
      </c>
      <c r="E119" s="42"/>
      <c r="F119" s="234" t="s">
        <v>1361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257</v>
      </c>
      <c r="AU119" s="19" t="s">
        <v>84</v>
      </c>
    </row>
    <row r="120" s="2" customFormat="1" ht="16.5" customHeight="1">
      <c r="A120" s="40"/>
      <c r="B120" s="41"/>
      <c r="C120" s="215" t="s">
        <v>8</v>
      </c>
      <c r="D120" s="215" t="s">
        <v>250</v>
      </c>
      <c r="E120" s="216" t="s">
        <v>1362</v>
      </c>
      <c r="F120" s="217" t="s">
        <v>1363</v>
      </c>
      <c r="G120" s="218" t="s">
        <v>1174</v>
      </c>
      <c r="H120" s="219">
        <v>1</v>
      </c>
      <c r="I120" s="220"/>
      <c r="J120" s="221">
        <f>ROUND(I120*H120,2)</f>
        <v>0</v>
      </c>
      <c r="K120" s="217" t="s">
        <v>253</v>
      </c>
      <c r="L120" s="46"/>
      <c r="M120" s="222" t="s">
        <v>19</v>
      </c>
      <c r="N120" s="223" t="s">
        <v>45</v>
      </c>
      <c r="O120" s="86"/>
      <c r="P120" s="224">
        <f>O120*H120</f>
        <v>0</v>
      </c>
      <c r="Q120" s="224">
        <v>0.0018500000000000001</v>
      </c>
      <c r="R120" s="224">
        <f>Q120*H120</f>
        <v>0.0018500000000000001</v>
      </c>
      <c r="S120" s="224">
        <v>0</v>
      </c>
      <c r="T120" s="224">
        <f>S120*H120</f>
        <v>0</v>
      </c>
      <c r="U120" s="225" t="s">
        <v>19</v>
      </c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6" t="s">
        <v>370</v>
      </c>
      <c r="AT120" s="226" t="s">
        <v>250</v>
      </c>
      <c r="AU120" s="226" t="s">
        <v>84</v>
      </c>
      <c r="AY120" s="19" t="s">
        <v>246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19" t="s">
        <v>84</v>
      </c>
      <c r="BK120" s="227">
        <f>ROUND(I120*H120,2)</f>
        <v>0</v>
      </c>
      <c r="BL120" s="19" t="s">
        <v>370</v>
      </c>
      <c r="BM120" s="226" t="s">
        <v>1364</v>
      </c>
    </row>
    <row r="121" s="2" customFormat="1">
      <c r="A121" s="40"/>
      <c r="B121" s="41"/>
      <c r="C121" s="42"/>
      <c r="D121" s="228" t="s">
        <v>255</v>
      </c>
      <c r="E121" s="42"/>
      <c r="F121" s="229" t="s">
        <v>1365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6"/>
      <c r="U121" s="87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255</v>
      </c>
      <c r="AU121" s="19" t="s">
        <v>84</v>
      </c>
    </row>
    <row r="122" s="2" customFormat="1">
      <c r="A122" s="40"/>
      <c r="B122" s="41"/>
      <c r="C122" s="42"/>
      <c r="D122" s="233" t="s">
        <v>257</v>
      </c>
      <c r="E122" s="42"/>
      <c r="F122" s="234" t="s">
        <v>1366</v>
      </c>
      <c r="G122" s="42"/>
      <c r="H122" s="42"/>
      <c r="I122" s="230"/>
      <c r="J122" s="42"/>
      <c r="K122" s="42"/>
      <c r="L122" s="46"/>
      <c r="M122" s="231"/>
      <c r="N122" s="232"/>
      <c r="O122" s="86"/>
      <c r="P122" s="86"/>
      <c r="Q122" s="86"/>
      <c r="R122" s="86"/>
      <c r="S122" s="86"/>
      <c r="T122" s="86"/>
      <c r="U122" s="87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257</v>
      </c>
      <c r="AU122" s="19" t="s">
        <v>84</v>
      </c>
    </row>
    <row r="123" s="13" customFormat="1">
      <c r="A123" s="13"/>
      <c r="B123" s="235"/>
      <c r="C123" s="236"/>
      <c r="D123" s="228" t="s">
        <v>259</v>
      </c>
      <c r="E123" s="237" t="s">
        <v>19</v>
      </c>
      <c r="F123" s="238" t="s">
        <v>77</v>
      </c>
      <c r="G123" s="236"/>
      <c r="H123" s="239">
        <v>1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3"/>
      <c r="U123" s="244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259</v>
      </c>
      <c r="AU123" s="245" t="s">
        <v>84</v>
      </c>
      <c r="AV123" s="13" t="s">
        <v>84</v>
      </c>
      <c r="AW123" s="13" t="s">
        <v>35</v>
      </c>
      <c r="AX123" s="13" t="s">
        <v>77</v>
      </c>
      <c r="AY123" s="245" t="s">
        <v>246</v>
      </c>
    </row>
    <row r="124" s="2" customFormat="1" ht="16.5" customHeight="1">
      <c r="A124" s="40"/>
      <c r="B124" s="41"/>
      <c r="C124" s="215" t="s">
        <v>344</v>
      </c>
      <c r="D124" s="215" t="s">
        <v>250</v>
      </c>
      <c r="E124" s="216" t="s">
        <v>1367</v>
      </c>
      <c r="F124" s="217" t="s">
        <v>1368</v>
      </c>
      <c r="G124" s="218" t="s">
        <v>1174</v>
      </c>
      <c r="H124" s="219">
        <v>1</v>
      </c>
      <c r="I124" s="220"/>
      <c r="J124" s="221">
        <f>ROUND(I124*H124,2)</f>
        <v>0</v>
      </c>
      <c r="K124" s="217" t="s">
        <v>253</v>
      </c>
      <c r="L124" s="46"/>
      <c r="M124" s="222" t="s">
        <v>19</v>
      </c>
      <c r="N124" s="223" t="s">
        <v>45</v>
      </c>
      <c r="O124" s="86"/>
      <c r="P124" s="224">
        <f>O124*H124</f>
        <v>0</v>
      </c>
      <c r="Q124" s="224">
        <v>0</v>
      </c>
      <c r="R124" s="224">
        <f>Q124*H124</f>
        <v>0</v>
      </c>
      <c r="S124" s="224">
        <v>0.00085999999999999998</v>
      </c>
      <c r="T124" s="224">
        <f>S124*H124</f>
        <v>0.00085999999999999998</v>
      </c>
      <c r="U124" s="225" t="s">
        <v>19</v>
      </c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6" t="s">
        <v>370</v>
      </c>
      <c r="AT124" s="226" t="s">
        <v>250</v>
      </c>
      <c r="AU124" s="226" t="s">
        <v>84</v>
      </c>
      <c r="AY124" s="19" t="s">
        <v>246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9" t="s">
        <v>84</v>
      </c>
      <c r="BK124" s="227">
        <f>ROUND(I124*H124,2)</f>
        <v>0</v>
      </c>
      <c r="BL124" s="19" t="s">
        <v>370</v>
      </c>
      <c r="BM124" s="226" t="s">
        <v>1369</v>
      </c>
    </row>
    <row r="125" s="2" customFormat="1">
      <c r="A125" s="40"/>
      <c r="B125" s="41"/>
      <c r="C125" s="42"/>
      <c r="D125" s="228" t="s">
        <v>255</v>
      </c>
      <c r="E125" s="42"/>
      <c r="F125" s="229" t="s">
        <v>1370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6"/>
      <c r="U125" s="87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255</v>
      </c>
      <c r="AU125" s="19" t="s">
        <v>84</v>
      </c>
    </row>
    <row r="126" s="2" customFormat="1">
      <c r="A126" s="40"/>
      <c r="B126" s="41"/>
      <c r="C126" s="42"/>
      <c r="D126" s="233" t="s">
        <v>257</v>
      </c>
      <c r="E126" s="42"/>
      <c r="F126" s="234" t="s">
        <v>1371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6"/>
      <c r="U126" s="87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257</v>
      </c>
      <c r="AU126" s="19" t="s">
        <v>84</v>
      </c>
    </row>
    <row r="127" s="13" customFormat="1">
      <c r="A127" s="13"/>
      <c r="B127" s="235"/>
      <c r="C127" s="236"/>
      <c r="D127" s="228" t="s">
        <v>259</v>
      </c>
      <c r="E127" s="237" t="s">
        <v>19</v>
      </c>
      <c r="F127" s="238" t="s">
        <v>77</v>
      </c>
      <c r="G127" s="236"/>
      <c r="H127" s="239">
        <v>1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3"/>
      <c r="U127" s="244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259</v>
      </c>
      <c r="AU127" s="245" t="s">
        <v>84</v>
      </c>
      <c r="AV127" s="13" t="s">
        <v>84</v>
      </c>
      <c r="AW127" s="13" t="s">
        <v>35</v>
      </c>
      <c r="AX127" s="13" t="s">
        <v>73</v>
      </c>
      <c r="AY127" s="245" t="s">
        <v>246</v>
      </c>
    </row>
    <row r="128" s="2" customFormat="1" ht="16.5" customHeight="1">
      <c r="A128" s="40"/>
      <c r="B128" s="41"/>
      <c r="C128" s="215" t="s">
        <v>351</v>
      </c>
      <c r="D128" s="215" t="s">
        <v>250</v>
      </c>
      <c r="E128" s="216" t="s">
        <v>1372</v>
      </c>
      <c r="F128" s="217" t="s">
        <v>1373</v>
      </c>
      <c r="G128" s="218" t="s">
        <v>373</v>
      </c>
      <c r="H128" s="219">
        <v>1</v>
      </c>
      <c r="I128" s="220"/>
      <c r="J128" s="221">
        <f>ROUND(I128*H128,2)</f>
        <v>0</v>
      </c>
      <c r="K128" s="217" t="s">
        <v>253</v>
      </c>
      <c r="L128" s="46"/>
      <c r="M128" s="222" t="s">
        <v>19</v>
      </c>
      <c r="N128" s="223" t="s">
        <v>45</v>
      </c>
      <c r="O128" s="86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4">
        <f>S128*H128</f>
        <v>0</v>
      </c>
      <c r="U128" s="225" t="s">
        <v>19</v>
      </c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6" t="s">
        <v>370</v>
      </c>
      <c r="AT128" s="226" t="s">
        <v>250</v>
      </c>
      <c r="AU128" s="226" t="s">
        <v>84</v>
      </c>
      <c r="AY128" s="19" t="s">
        <v>246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9" t="s">
        <v>84</v>
      </c>
      <c r="BK128" s="227">
        <f>ROUND(I128*H128,2)</f>
        <v>0</v>
      </c>
      <c r="BL128" s="19" t="s">
        <v>370</v>
      </c>
      <c r="BM128" s="226" t="s">
        <v>1374</v>
      </c>
    </row>
    <row r="129" s="2" customFormat="1">
      <c r="A129" s="40"/>
      <c r="B129" s="41"/>
      <c r="C129" s="42"/>
      <c r="D129" s="228" t="s">
        <v>255</v>
      </c>
      <c r="E129" s="42"/>
      <c r="F129" s="229" t="s">
        <v>1375</v>
      </c>
      <c r="G129" s="42"/>
      <c r="H129" s="42"/>
      <c r="I129" s="230"/>
      <c r="J129" s="42"/>
      <c r="K129" s="42"/>
      <c r="L129" s="46"/>
      <c r="M129" s="231"/>
      <c r="N129" s="232"/>
      <c r="O129" s="86"/>
      <c r="P129" s="86"/>
      <c r="Q129" s="86"/>
      <c r="R129" s="86"/>
      <c r="S129" s="86"/>
      <c r="T129" s="86"/>
      <c r="U129" s="87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255</v>
      </c>
      <c r="AU129" s="19" t="s">
        <v>84</v>
      </c>
    </row>
    <row r="130" s="2" customFormat="1">
      <c r="A130" s="40"/>
      <c r="B130" s="41"/>
      <c r="C130" s="42"/>
      <c r="D130" s="233" t="s">
        <v>257</v>
      </c>
      <c r="E130" s="42"/>
      <c r="F130" s="234" t="s">
        <v>1376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6"/>
      <c r="U130" s="87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257</v>
      </c>
      <c r="AU130" s="19" t="s">
        <v>84</v>
      </c>
    </row>
    <row r="131" s="2" customFormat="1" ht="24.15" customHeight="1">
      <c r="A131" s="40"/>
      <c r="B131" s="41"/>
      <c r="C131" s="267" t="s">
        <v>359</v>
      </c>
      <c r="D131" s="267" t="s">
        <v>508</v>
      </c>
      <c r="E131" s="268" t="s">
        <v>1377</v>
      </c>
      <c r="F131" s="269" t="s">
        <v>1378</v>
      </c>
      <c r="G131" s="270" t="s">
        <v>373</v>
      </c>
      <c r="H131" s="271">
        <v>1</v>
      </c>
      <c r="I131" s="272"/>
      <c r="J131" s="273">
        <f>ROUND(I131*H131,2)</f>
        <v>0</v>
      </c>
      <c r="K131" s="269" t="s">
        <v>253</v>
      </c>
      <c r="L131" s="274"/>
      <c r="M131" s="275" t="s">
        <v>19</v>
      </c>
      <c r="N131" s="276" t="s">
        <v>45</v>
      </c>
      <c r="O131" s="86"/>
      <c r="P131" s="224">
        <f>O131*H131</f>
        <v>0</v>
      </c>
      <c r="Q131" s="224">
        <v>0.0018</v>
      </c>
      <c r="R131" s="224">
        <f>Q131*H131</f>
        <v>0.0018</v>
      </c>
      <c r="S131" s="224">
        <v>0</v>
      </c>
      <c r="T131" s="224">
        <f>S131*H131</f>
        <v>0</v>
      </c>
      <c r="U131" s="225" t="s">
        <v>19</v>
      </c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490</v>
      </c>
      <c r="AT131" s="226" t="s">
        <v>508</v>
      </c>
      <c r="AU131" s="226" t="s">
        <v>84</v>
      </c>
      <c r="AY131" s="19" t="s">
        <v>246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84</v>
      </c>
      <c r="BK131" s="227">
        <f>ROUND(I131*H131,2)</f>
        <v>0</v>
      </c>
      <c r="BL131" s="19" t="s">
        <v>370</v>
      </c>
      <c r="BM131" s="226" t="s">
        <v>1379</v>
      </c>
    </row>
    <row r="132" s="2" customFormat="1">
      <c r="A132" s="40"/>
      <c r="B132" s="41"/>
      <c r="C132" s="42"/>
      <c r="D132" s="228" t="s">
        <v>255</v>
      </c>
      <c r="E132" s="42"/>
      <c r="F132" s="229" t="s">
        <v>1378</v>
      </c>
      <c r="G132" s="42"/>
      <c r="H132" s="42"/>
      <c r="I132" s="230"/>
      <c r="J132" s="42"/>
      <c r="K132" s="42"/>
      <c r="L132" s="46"/>
      <c r="M132" s="231"/>
      <c r="N132" s="232"/>
      <c r="O132" s="86"/>
      <c r="P132" s="86"/>
      <c r="Q132" s="86"/>
      <c r="R132" s="86"/>
      <c r="S132" s="86"/>
      <c r="T132" s="86"/>
      <c r="U132" s="87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255</v>
      </c>
      <c r="AU132" s="19" t="s">
        <v>84</v>
      </c>
    </row>
    <row r="133" s="2" customFormat="1" ht="24.15" customHeight="1">
      <c r="A133" s="40"/>
      <c r="B133" s="41"/>
      <c r="C133" s="215" t="s">
        <v>370</v>
      </c>
      <c r="D133" s="215" t="s">
        <v>250</v>
      </c>
      <c r="E133" s="216" t="s">
        <v>1380</v>
      </c>
      <c r="F133" s="217" t="s">
        <v>1381</v>
      </c>
      <c r="G133" s="218" t="s">
        <v>373</v>
      </c>
      <c r="H133" s="219">
        <v>1</v>
      </c>
      <c r="I133" s="220"/>
      <c r="J133" s="221">
        <f>ROUND(I133*H133,2)</f>
        <v>0</v>
      </c>
      <c r="K133" s="217" t="s">
        <v>253</v>
      </c>
      <c r="L133" s="46"/>
      <c r="M133" s="222" t="s">
        <v>19</v>
      </c>
      <c r="N133" s="223" t="s">
        <v>45</v>
      </c>
      <c r="O133" s="86"/>
      <c r="P133" s="224">
        <f>O133*H133</f>
        <v>0</v>
      </c>
      <c r="Q133" s="224">
        <v>3.9140000000000001E-05</v>
      </c>
      <c r="R133" s="224">
        <f>Q133*H133</f>
        <v>3.9140000000000001E-05</v>
      </c>
      <c r="S133" s="224">
        <v>0</v>
      </c>
      <c r="T133" s="224">
        <f>S133*H133</f>
        <v>0</v>
      </c>
      <c r="U133" s="225" t="s">
        <v>19</v>
      </c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370</v>
      </c>
      <c r="AT133" s="226" t="s">
        <v>250</v>
      </c>
      <c r="AU133" s="226" t="s">
        <v>84</v>
      </c>
      <c r="AY133" s="19" t="s">
        <v>246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84</v>
      </c>
      <c r="BK133" s="227">
        <f>ROUND(I133*H133,2)</f>
        <v>0</v>
      </c>
      <c r="BL133" s="19" t="s">
        <v>370</v>
      </c>
      <c r="BM133" s="226" t="s">
        <v>1382</v>
      </c>
    </row>
    <row r="134" s="2" customFormat="1">
      <c r="A134" s="40"/>
      <c r="B134" s="41"/>
      <c r="C134" s="42"/>
      <c r="D134" s="228" t="s">
        <v>255</v>
      </c>
      <c r="E134" s="42"/>
      <c r="F134" s="229" t="s">
        <v>1383</v>
      </c>
      <c r="G134" s="42"/>
      <c r="H134" s="42"/>
      <c r="I134" s="230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6"/>
      <c r="U134" s="87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255</v>
      </c>
      <c r="AU134" s="19" t="s">
        <v>84</v>
      </c>
    </row>
    <row r="135" s="2" customFormat="1">
      <c r="A135" s="40"/>
      <c r="B135" s="41"/>
      <c r="C135" s="42"/>
      <c r="D135" s="233" t="s">
        <v>257</v>
      </c>
      <c r="E135" s="42"/>
      <c r="F135" s="234" t="s">
        <v>1384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6"/>
      <c r="U135" s="87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257</v>
      </c>
      <c r="AU135" s="19" t="s">
        <v>84</v>
      </c>
    </row>
    <row r="136" s="2" customFormat="1" ht="16.5" customHeight="1">
      <c r="A136" s="40"/>
      <c r="B136" s="41"/>
      <c r="C136" s="267" t="s">
        <v>377</v>
      </c>
      <c r="D136" s="267" t="s">
        <v>508</v>
      </c>
      <c r="E136" s="268" t="s">
        <v>1385</v>
      </c>
      <c r="F136" s="269" t="s">
        <v>1386</v>
      </c>
      <c r="G136" s="270" t="s">
        <v>373</v>
      </c>
      <c r="H136" s="271">
        <v>1</v>
      </c>
      <c r="I136" s="272"/>
      <c r="J136" s="273">
        <f>ROUND(I136*H136,2)</f>
        <v>0</v>
      </c>
      <c r="K136" s="269" t="s">
        <v>253</v>
      </c>
      <c r="L136" s="274"/>
      <c r="M136" s="275" t="s">
        <v>19</v>
      </c>
      <c r="N136" s="276" t="s">
        <v>45</v>
      </c>
      <c r="O136" s="86"/>
      <c r="P136" s="224">
        <f>O136*H136</f>
        <v>0</v>
      </c>
      <c r="Q136" s="224">
        <v>0.00147</v>
      </c>
      <c r="R136" s="224">
        <f>Q136*H136</f>
        <v>0.00147</v>
      </c>
      <c r="S136" s="224">
        <v>0</v>
      </c>
      <c r="T136" s="224">
        <f>S136*H136</f>
        <v>0</v>
      </c>
      <c r="U136" s="225" t="s">
        <v>19</v>
      </c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490</v>
      </c>
      <c r="AT136" s="226" t="s">
        <v>508</v>
      </c>
      <c r="AU136" s="226" t="s">
        <v>84</v>
      </c>
      <c r="AY136" s="19" t="s">
        <v>246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84</v>
      </c>
      <c r="BK136" s="227">
        <f>ROUND(I136*H136,2)</f>
        <v>0</v>
      </c>
      <c r="BL136" s="19" t="s">
        <v>370</v>
      </c>
      <c r="BM136" s="226" t="s">
        <v>1387</v>
      </c>
    </row>
    <row r="137" s="2" customFormat="1">
      <c r="A137" s="40"/>
      <c r="B137" s="41"/>
      <c r="C137" s="42"/>
      <c r="D137" s="228" t="s">
        <v>255</v>
      </c>
      <c r="E137" s="42"/>
      <c r="F137" s="229" t="s">
        <v>1386</v>
      </c>
      <c r="G137" s="42"/>
      <c r="H137" s="42"/>
      <c r="I137" s="230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6"/>
      <c r="U137" s="87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255</v>
      </c>
      <c r="AU137" s="19" t="s">
        <v>84</v>
      </c>
    </row>
    <row r="138" s="2" customFormat="1" ht="16.5" customHeight="1">
      <c r="A138" s="40"/>
      <c r="B138" s="41"/>
      <c r="C138" s="215" t="s">
        <v>386</v>
      </c>
      <c r="D138" s="215" t="s">
        <v>250</v>
      </c>
      <c r="E138" s="216" t="s">
        <v>1388</v>
      </c>
      <c r="F138" s="217" t="s">
        <v>1389</v>
      </c>
      <c r="G138" s="218" t="s">
        <v>373</v>
      </c>
      <c r="H138" s="219">
        <v>1</v>
      </c>
      <c r="I138" s="220"/>
      <c r="J138" s="221">
        <f>ROUND(I138*H138,2)</f>
        <v>0</v>
      </c>
      <c r="K138" s="217" t="s">
        <v>253</v>
      </c>
      <c r="L138" s="46"/>
      <c r="M138" s="222" t="s">
        <v>19</v>
      </c>
      <c r="N138" s="223" t="s">
        <v>45</v>
      </c>
      <c r="O138" s="86"/>
      <c r="P138" s="224">
        <f>O138*H138</f>
        <v>0</v>
      </c>
      <c r="Q138" s="224">
        <v>0</v>
      </c>
      <c r="R138" s="224">
        <f>Q138*H138</f>
        <v>0</v>
      </c>
      <c r="S138" s="224">
        <v>0.0022499999999999998</v>
      </c>
      <c r="T138" s="224">
        <f>S138*H138</f>
        <v>0.0022499999999999998</v>
      </c>
      <c r="U138" s="225" t="s">
        <v>19</v>
      </c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6" t="s">
        <v>370</v>
      </c>
      <c r="AT138" s="226" t="s">
        <v>250</v>
      </c>
      <c r="AU138" s="226" t="s">
        <v>84</v>
      </c>
      <c r="AY138" s="19" t="s">
        <v>246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9" t="s">
        <v>84</v>
      </c>
      <c r="BK138" s="227">
        <f>ROUND(I138*H138,2)</f>
        <v>0</v>
      </c>
      <c r="BL138" s="19" t="s">
        <v>370</v>
      </c>
      <c r="BM138" s="226" t="s">
        <v>1390</v>
      </c>
    </row>
    <row r="139" s="2" customFormat="1">
      <c r="A139" s="40"/>
      <c r="B139" s="41"/>
      <c r="C139" s="42"/>
      <c r="D139" s="228" t="s">
        <v>255</v>
      </c>
      <c r="E139" s="42"/>
      <c r="F139" s="229" t="s">
        <v>1391</v>
      </c>
      <c r="G139" s="42"/>
      <c r="H139" s="42"/>
      <c r="I139" s="230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6"/>
      <c r="U139" s="87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255</v>
      </c>
      <c r="AU139" s="19" t="s">
        <v>84</v>
      </c>
    </row>
    <row r="140" s="2" customFormat="1">
      <c r="A140" s="40"/>
      <c r="B140" s="41"/>
      <c r="C140" s="42"/>
      <c r="D140" s="233" t="s">
        <v>257</v>
      </c>
      <c r="E140" s="42"/>
      <c r="F140" s="234" t="s">
        <v>1392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6"/>
      <c r="U140" s="87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257</v>
      </c>
      <c r="AU140" s="19" t="s">
        <v>84</v>
      </c>
    </row>
    <row r="141" s="2" customFormat="1" ht="16.5" customHeight="1">
      <c r="A141" s="40"/>
      <c r="B141" s="41"/>
      <c r="C141" s="215" t="s">
        <v>395</v>
      </c>
      <c r="D141" s="215" t="s">
        <v>250</v>
      </c>
      <c r="E141" s="216" t="s">
        <v>1393</v>
      </c>
      <c r="F141" s="217" t="s">
        <v>1394</v>
      </c>
      <c r="G141" s="218" t="s">
        <v>1174</v>
      </c>
      <c r="H141" s="219">
        <v>1</v>
      </c>
      <c r="I141" s="220"/>
      <c r="J141" s="221">
        <f>ROUND(I141*H141,2)</f>
        <v>0</v>
      </c>
      <c r="K141" s="217" t="s">
        <v>253</v>
      </c>
      <c r="L141" s="46"/>
      <c r="M141" s="222" t="s">
        <v>19</v>
      </c>
      <c r="N141" s="223" t="s">
        <v>45</v>
      </c>
      <c r="O141" s="86"/>
      <c r="P141" s="224">
        <f>O141*H141</f>
        <v>0</v>
      </c>
      <c r="Q141" s="224">
        <v>0.00183914</v>
      </c>
      <c r="R141" s="224">
        <f>Q141*H141</f>
        <v>0.00183914</v>
      </c>
      <c r="S141" s="224">
        <v>0</v>
      </c>
      <c r="T141" s="224">
        <f>S141*H141</f>
        <v>0</v>
      </c>
      <c r="U141" s="225" t="s">
        <v>19</v>
      </c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6" t="s">
        <v>370</v>
      </c>
      <c r="AT141" s="226" t="s">
        <v>250</v>
      </c>
      <c r="AU141" s="226" t="s">
        <v>84</v>
      </c>
      <c r="AY141" s="19" t="s">
        <v>246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9" t="s">
        <v>84</v>
      </c>
      <c r="BK141" s="227">
        <f>ROUND(I141*H141,2)</f>
        <v>0</v>
      </c>
      <c r="BL141" s="19" t="s">
        <v>370</v>
      </c>
      <c r="BM141" s="226" t="s">
        <v>1395</v>
      </c>
    </row>
    <row r="142" s="2" customFormat="1">
      <c r="A142" s="40"/>
      <c r="B142" s="41"/>
      <c r="C142" s="42"/>
      <c r="D142" s="228" t="s">
        <v>255</v>
      </c>
      <c r="E142" s="42"/>
      <c r="F142" s="229" t="s">
        <v>1396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6"/>
      <c r="U142" s="87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255</v>
      </c>
      <c r="AU142" s="19" t="s">
        <v>84</v>
      </c>
    </row>
    <row r="143" s="2" customFormat="1">
      <c r="A143" s="40"/>
      <c r="B143" s="41"/>
      <c r="C143" s="42"/>
      <c r="D143" s="233" t="s">
        <v>257</v>
      </c>
      <c r="E143" s="42"/>
      <c r="F143" s="234" t="s">
        <v>1397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6"/>
      <c r="U143" s="87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257</v>
      </c>
      <c r="AU143" s="19" t="s">
        <v>84</v>
      </c>
    </row>
    <row r="144" s="2" customFormat="1" ht="16.5" customHeight="1">
      <c r="A144" s="40"/>
      <c r="B144" s="41"/>
      <c r="C144" s="267" t="s">
        <v>402</v>
      </c>
      <c r="D144" s="267" t="s">
        <v>508</v>
      </c>
      <c r="E144" s="268" t="s">
        <v>1398</v>
      </c>
      <c r="F144" s="269" t="s">
        <v>1399</v>
      </c>
      <c r="G144" s="270" t="s">
        <v>373</v>
      </c>
      <c r="H144" s="271">
        <v>1</v>
      </c>
      <c r="I144" s="272"/>
      <c r="J144" s="273">
        <f>ROUND(I144*H144,2)</f>
        <v>0</v>
      </c>
      <c r="K144" s="269" t="s">
        <v>253</v>
      </c>
      <c r="L144" s="274"/>
      <c r="M144" s="275" t="s">
        <v>19</v>
      </c>
      <c r="N144" s="276" t="s">
        <v>45</v>
      </c>
      <c r="O144" s="86"/>
      <c r="P144" s="224">
        <f>O144*H144</f>
        <v>0</v>
      </c>
      <c r="Q144" s="224">
        <v>0.0020999999999999999</v>
      </c>
      <c r="R144" s="224">
        <f>Q144*H144</f>
        <v>0.0020999999999999999</v>
      </c>
      <c r="S144" s="224">
        <v>0</v>
      </c>
      <c r="T144" s="224">
        <f>S144*H144</f>
        <v>0</v>
      </c>
      <c r="U144" s="225" t="s">
        <v>19</v>
      </c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6" t="s">
        <v>490</v>
      </c>
      <c r="AT144" s="226" t="s">
        <v>508</v>
      </c>
      <c r="AU144" s="226" t="s">
        <v>84</v>
      </c>
      <c r="AY144" s="19" t="s">
        <v>246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9" t="s">
        <v>84</v>
      </c>
      <c r="BK144" s="227">
        <f>ROUND(I144*H144,2)</f>
        <v>0</v>
      </c>
      <c r="BL144" s="19" t="s">
        <v>370</v>
      </c>
      <c r="BM144" s="226" t="s">
        <v>1400</v>
      </c>
    </row>
    <row r="145" s="2" customFormat="1">
      <c r="A145" s="40"/>
      <c r="B145" s="41"/>
      <c r="C145" s="42"/>
      <c r="D145" s="228" t="s">
        <v>255</v>
      </c>
      <c r="E145" s="42"/>
      <c r="F145" s="229" t="s">
        <v>1399</v>
      </c>
      <c r="G145" s="42"/>
      <c r="H145" s="42"/>
      <c r="I145" s="230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6"/>
      <c r="U145" s="87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255</v>
      </c>
      <c r="AU145" s="19" t="s">
        <v>84</v>
      </c>
    </row>
    <row r="146" s="2" customFormat="1" ht="16.5" customHeight="1">
      <c r="A146" s="40"/>
      <c r="B146" s="41"/>
      <c r="C146" s="215" t="s">
        <v>7</v>
      </c>
      <c r="D146" s="215" t="s">
        <v>250</v>
      </c>
      <c r="E146" s="216" t="s">
        <v>1401</v>
      </c>
      <c r="F146" s="217" t="s">
        <v>1402</v>
      </c>
      <c r="G146" s="218" t="s">
        <v>373</v>
      </c>
      <c r="H146" s="219">
        <v>1</v>
      </c>
      <c r="I146" s="220"/>
      <c r="J146" s="221">
        <f>ROUND(I146*H146,2)</f>
        <v>0</v>
      </c>
      <c r="K146" s="217" t="s">
        <v>253</v>
      </c>
      <c r="L146" s="46"/>
      <c r="M146" s="222" t="s">
        <v>19</v>
      </c>
      <c r="N146" s="223" t="s">
        <v>45</v>
      </c>
      <c r="O146" s="86"/>
      <c r="P146" s="224">
        <f>O146*H146</f>
        <v>0</v>
      </c>
      <c r="Q146" s="224">
        <v>0</v>
      </c>
      <c r="R146" s="224">
        <f>Q146*H146</f>
        <v>0</v>
      </c>
      <c r="S146" s="224">
        <v>0.00085999999999999998</v>
      </c>
      <c r="T146" s="224">
        <f>S146*H146</f>
        <v>0.00085999999999999998</v>
      </c>
      <c r="U146" s="225" t="s">
        <v>19</v>
      </c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6" t="s">
        <v>370</v>
      </c>
      <c r="AT146" s="226" t="s">
        <v>250</v>
      </c>
      <c r="AU146" s="226" t="s">
        <v>84</v>
      </c>
      <c r="AY146" s="19" t="s">
        <v>246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9" t="s">
        <v>84</v>
      </c>
      <c r="BK146" s="227">
        <f>ROUND(I146*H146,2)</f>
        <v>0</v>
      </c>
      <c r="BL146" s="19" t="s">
        <v>370</v>
      </c>
      <c r="BM146" s="226" t="s">
        <v>1403</v>
      </c>
    </row>
    <row r="147" s="2" customFormat="1">
      <c r="A147" s="40"/>
      <c r="B147" s="41"/>
      <c r="C147" s="42"/>
      <c r="D147" s="228" t="s">
        <v>255</v>
      </c>
      <c r="E147" s="42"/>
      <c r="F147" s="229" t="s">
        <v>1404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6"/>
      <c r="U147" s="87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255</v>
      </c>
      <c r="AU147" s="19" t="s">
        <v>84</v>
      </c>
    </row>
    <row r="148" s="2" customFormat="1">
      <c r="A148" s="40"/>
      <c r="B148" s="41"/>
      <c r="C148" s="42"/>
      <c r="D148" s="233" t="s">
        <v>257</v>
      </c>
      <c r="E148" s="42"/>
      <c r="F148" s="234" t="s">
        <v>1405</v>
      </c>
      <c r="G148" s="42"/>
      <c r="H148" s="42"/>
      <c r="I148" s="230"/>
      <c r="J148" s="42"/>
      <c r="K148" s="42"/>
      <c r="L148" s="46"/>
      <c r="M148" s="231"/>
      <c r="N148" s="232"/>
      <c r="O148" s="86"/>
      <c r="P148" s="86"/>
      <c r="Q148" s="86"/>
      <c r="R148" s="86"/>
      <c r="S148" s="86"/>
      <c r="T148" s="86"/>
      <c r="U148" s="87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257</v>
      </c>
      <c r="AU148" s="19" t="s">
        <v>84</v>
      </c>
    </row>
    <row r="149" s="2" customFormat="1" ht="24.15" customHeight="1">
      <c r="A149" s="40"/>
      <c r="B149" s="41"/>
      <c r="C149" s="215" t="s">
        <v>413</v>
      </c>
      <c r="D149" s="215" t="s">
        <v>250</v>
      </c>
      <c r="E149" s="216" t="s">
        <v>1406</v>
      </c>
      <c r="F149" s="217" t="s">
        <v>1407</v>
      </c>
      <c r="G149" s="218" t="s">
        <v>373</v>
      </c>
      <c r="H149" s="219">
        <v>2</v>
      </c>
      <c r="I149" s="220"/>
      <c r="J149" s="221">
        <f>ROUND(I149*H149,2)</f>
        <v>0</v>
      </c>
      <c r="K149" s="217" t="s">
        <v>253</v>
      </c>
      <c r="L149" s="46"/>
      <c r="M149" s="222" t="s">
        <v>19</v>
      </c>
      <c r="N149" s="223" t="s">
        <v>45</v>
      </c>
      <c r="O149" s="86"/>
      <c r="P149" s="224">
        <f>O149*H149</f>
        <v>0</v>
      </c>
      <c r="Q149" s="224">
        <v>6.0000000000000002E-05</v>
      </c>
      <c r="R149" s="224">
        <f>Q149*H149</f>
        <v>0.00012</v>
      </c>
      <c r="S149" s="224">
        <v>0</v>
      </c>
      <c r="T149" s="224">
        <f>S149*H149</f>
        <v>0</v>
      </c>
      <c r="U149" s="225" t="s">
        <v>19</v>
      </c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6" t="s">
        <v>370</v>
      </c>
      <c r="AT149" s="226" t="s">
        <v>250</v>
      </c>
      <c r="AU149" s="226" t="s">
        <v>84</v>
      </c>
      <c r="AY149" s="19" t="s">
        <v>246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9" t="s">
        <v>84</v>
      </c>
      <c r="BK149" s="227">
        <f>ROUND(I149*H149,2)</f>
        <v>0</v>
      </c>
      <c r="BL149" s="19" t="s">
        <v>370</v>
      </c>
      <c r="BM149" s="226" t="s">
        <v>1408</v>
      </c>
    </row>
    <row r="150" s="2" customFormat="1">
      <c r="A150" s="40"/>
      <c r="B150" s="41"/>
      <c r="C150" s="42"/>
      <c r="D150" s="228" t="s">
        <v>255</v>
      </c>
      <c r="E150" s="42"/>
      <c r="F150" s="229" t="s">
        <v>1409</v>
      </c>
      <c r="G150" s="42"/>
      <c r="H150" s="42"/>
      <c r="I150" s="230"/>
      <c r="J150" s="42"/>
      <c r="K150" s="42"/>
      <c r="L150" s="46"/>
      <c r="M150" s="231"/>
      <c r="N150" s="232"/>
      <c r="O150" s="86"/>
      <c r="P150" s="86"/>
      <c r="Q150" s="86"/>
      <c r="R150" s="86"/>
      <c r="S150" s="86"/>
      <c r="T150" s="86"/>
      <c r="U150" s="87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255</v>
      </c>
      <c r="AU150" s="19" t="s">
        <v>84</v>
      </c>
    </row>
    <row r="151" s="2" customFormat="1">
      <c r="A151" s="40"/>
      <c r="B151" s="41"/>
      <c r="C151" s="42"/>
      <c r="D151" s="233" t="s">
        <v>257</v>
      </c>
      <c r="E151" s="42"/>
      <c r="F151" s="234" t="s">
        <v>1410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6"/>
      <c r="U151" s="87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257</v>
      </c>
      <c r="AU151" s="19" t="s">
        <v>84</v>
      </c>
    </row>
    <row r="152" s="2" customFormat="1" ht="33" customHeight="1">
      <c r="A152" s="40"/>
      <c r="B152" s="41"/>
      <c r="C152" s="267" t="s">
        <v>419</v>
      </c>
      <c r="D152" s="267" t="s">
        <v>508</v>
      </c>
      <c r="E152" s="268" t="s">
        <v>1411</v>
      </c>
      <c r="F152" s="269" t="s">
        <v>1412</v>
      </c>
      <c r="G152" s="270" t="s">
        <v>373</v>
      </c>
      <c r="H152" s="271">
        <v>1</v>
      </c>
      <c r="I152" s="272"/>
      <c r="J152" s="273">
        <f>ROUND(I152*H152,2)</f>
        <v>0</v>
      </c>
      <c r="K152" s="269" t="s">
        <v>253</v>
      </c>
      <c r="L152" s="274"/>
      <c r="M152" s="275" t="s">
        <v>19</v>
      </c>
      <c r="N152" s="276" t="s">
        <v>45</v>
      </c>
      <c r="O152" s="86"/>
      <c r="P152" s="224">
        <f>O152*H152</f>
        <v>0</v>
      </c>
      <c r="Q152" s="224">
        <v>0.00038000000000000002</v>
      </c>
      <c r="R152" s="224">
        <f>Q152*H152</f>
        <v>0.00038000000000000002</v>
      </c>
      <c r="S152" s="224">
        <v>0</v>
      </c>
      <c r="T152" s="224">
        <f>S152*H152</f>
        <v>0</v>
      </c>
      <c r="U152" s="225" t="s">
        <v>19</v>
      </c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490</v>
      </c>
      <c r="AT152" s="226" t="s">
        <v>508</v>
      </c>
      <c r="AU152" s="226" t="s">
        <v>84</v>
      </c>
      <c r="AY152" s="19" t="s">
        <v>246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84</v>
      </c>
      <c r="BK152" s="227">
        <f>ROUND(I152*H152,2)</f>
        <v>0</v>
      </c>
      <c r="BL152" s="19" t="s">
        <v>370</v>
      </c>
      <c r="BM152" s="226" t="s">
        <v>1413</v>
      </c>
    </row>
    <row r="153" s="2" customFormat="1">
      <c r="A153" s="40"/>
      <c r="B153" s="41"/>
      <c r="C153" s="42"/>
      <c r="D153" s="228" t="s">
        <v>255</v>
      </c>
      <c r="E153" s="42"/>
      <c r="F153" s="229" t="s">
        <v>1412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6"/>
      <c r="U153" s="87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255</v>
      </c>
      <c r="AU153" s="19" t="s">
        <v>84</v>
      </c>
    </row>
    <row r="154" s="2" customFormat="1" ht="24.15" customHeight="1">
      <c r="A154" s="40"/>
      <c r="B154" s="41"/>
      <c r="C154" s="267" t="s">
        <v>426</v>
      </c>
      <c r="D154" s="267" t="s">
        <v>508</v>
      </c>
      <c r="E154" s="268" t="s">
        <v>1414</v>
      </c>
      <c r="F154" s="269" t="s">
        <v>1415</v>
      </c>
      <c r="G154" s="270" t="s">
        <v>373</v>
      </c>
      <c r="H154" s="271">
        <v>1</v>
      </c>
      <c r="I154" s="272"/>
      <c r="J154" s="273">
        <f>ROUND(I154*H154,2)</f>
        <v>0</v>
      </c>
      <c r="K154" s="269" t="s">
        <v>253</v>
      </c>
      <c r="L154" s="274"/>
      <c r="M154" s="275" t="s">
        <v>19</v>
      </c>
      <c r="N154" s="276" t="s">
        <v>45</v>
      </c>
      <c r="O154" s="86"/>
      <c r="P154" s="224">
        <f>O154*H154</f>
        <v>0</v>
      </c>
      <c r="Q154" s="224">
        <v>8.0000000000000007E-05</v>
      </c>
      <c r="R154" s="224">
        <f>Q154*H154</f>
        <v>8.0000000000000007E-05</v>
      </c>
      <c r="S154" s="224">
        <v>0</v>
      </c>
      <c r="T154" s="224">
        <f>S154*H154</f>
        <v>0</v>
      </c>
      <c r="U154" s="225" t="s">
        <v>19</v>
      </c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6" t="s">
        <v>490</v>
      </c>
      <c r="AT154" s="226" t="s">
        <v>508</v>
      </c>
      <c r="AU154" s="226" t="s">
        <v>84</v>
      </c>
      <c r="AY154" s="19" t="s">
        <v>246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9" t="s">
        <v>84</v>
      </c>
      <c r="BK154" s="227">
        <f>ROUND(I154*H154,2)</f>
        <v>0</v>
      </c>
      <c r="BL154" s="19" t="s">
        <v>370</v>
      </c>
      <c r="BM154" s="226" t="s">
        <v>1416</v>
      </c>
    </row>
    <row r="155" s="2" customFormat="1">
      <c r="A155" s="40"/>
      <c r="B155" s="41"/>
      <c r="C155" s="42"/>
      <c r="D155" s="228" t="s">
        <v>255</v>
      </c>
      <c r="E155" s="42"/>
      <c r="F155" s="229" t="s">
        <v>1415</v>
      </c>
      <c r="G155" s="42"/>
      <c r="H155" s="42"/>
      <c r="I155" s="230"/>
      <c r="J155" s="42"/>
      <c r="K155" s="42"/>
      <c r="L155" s="46"/>
      <c r="M155" s="231"/>
      <c r="N155" s="232"/>
      <c r="O155" s="86"/>
      <c r="P155" s="86"/>
      <c r="Q155" s="86"/>
      <c r="R155" s="86"/>
      <c r="S155" s="86"/>
      <c r="T155" s="86"/>
      <c r="U155" s="87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255</v>
      </c>
      <c r="AU155" s="19" t="s">
        <v>84</v>
      </c>
    </row>
    <row r="156" s="2" customFormat="1" ht="16.5" customHeight="1">
      <c r="A156" s="40"/>
      <c r="B156" s="41"/>
      <c r="C156" s="215" t="s">
        <v>434</v>
      </c>
      <c r="D156" s="215" t="s">
        <v>250</v>
      </c>
      <c r="E156" s="216" t="s">
        <v>1417</v>
      </c>
      <c r="F156" s="217" t="s">
        <v>1418</v>
      </c>
      <c r="G156" s="218" t="s">
        <v>373</v>
      </c>
      <c r="H156" s="219">
        <v>1</v>
      </c>
      <c r="I156" s="220"/>
      <c r="J156" s="221">
        <f>ROUND(I156*H156,2)</f>
        <v>0</v>
      </c>
      <c r="K156" s="217" t="s">
        <v>253</v>
      </c>
      <c r="L156" s="46"/>
      <c r="M156" s="222" t="s">
        <v>19</v>
      </c>
      <c r="N156" s="223" t="s">
        <v>45</v>
      </c>
      <c r="O156" s="86"/>
      <c r="P156" s="224">
        <f>O156*H156</f>
        <v>0</v>
      </c>
      <c r="Q156" s="224">
        <v>0</v>
      </c>
      <c r="R156" s="224">
        <f>Q156*H156</f>
        <v>0</v>
      </c>
      <c r="S156" s="224">
        <v>0.00084999999999999995</v>
      </c>
      <c r="T156" s="224">
        <f>S156*H156</f>
        <v>0.00084999999999999995</v>
      </c>
      <c r="U156" s="225" t="s">
        <v>19</v>
      </c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6" t="s">
        <v>370</v>
      </c>
      <c r="AT156" s="226" t="s">
        <v>250</v>
      </c>
      <c r="AU156" s="226" t="s">
        <v>84</v>
      </c>
      <c r="AY156" s="19" t="s">
        <v>246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9" t="s">
        <v>84</v>
      </c>
      <c r="BK156" s="227">
        <f>ROUND(I156*H156,2)</f>
        <v>0</v>
      </c>
      <c r="BL156" s="19" t="s">
        <v>370</v>
      </c>
      <c r="BM156" s="226" t="s">
        <v>1419</v>
      </c>
    </row>
    <row r="157" s="2" customFormat="1">
      <c r="A157" s="40"/>
      <c r="B157" s="41"/>
      <c r="C157" s="42"/>
      <c r="D157" s="228" t="s">
        <v>255</v>
      </c>
      <c r="E157" s="42"/>
      <c r="F157" s="229" t="s">
        <v>1420</v>
      </c>
      <c r="G157" s="42"/>
      <c r="H157" s="42"/>
      <c r="I157" s="230"/>
      <c r="J157" s="42"/>
      <c r="K157" s="42"/>
      <c r="L157" s="46"/>
      <c r="M157" s="231"/>
      <c r="N157" s="232"/>
      <c r="O157" s="86"/>
      <c r="P157" s="86"/>
      <c r="Q157" s="86"/>
      <c r="R157" s="86"/>
      <c r="S157" s="86"/>
      <c r="T157" s="86"/>
      <c r="U157" s="87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255</v>
      </c>
      <c r="AU157" s="19" t="s">
        <v>84</v>
      </c>
    </row>
    <row r="158" s="2" customFormat="1">
      <c r="A158" s="40"/>
      <c r="B158" s="41"/>
      <c r="C158" s="42"/>
      <c r="D158" s="233" t="s">
        <v>257</v>
      </c>
      <c r="E158" s="42"/>
      <c r="F158" s="234" t="s">
        <v>1421</v>
      </c>
      <c r="G158" s="42"/>
      <c r="H158" s="42"/>
      <c r="I158" s="230"/>
      <c r="J158" s="42"/>
      <c r="K158" s="42"/>
      <c r="L158" s="46"/>
      <c r="M158" s="231"/>
      <c r="N158" s="232"/>
      <c r="O158" s="86"/>
      <c r="P158" s="86"/>
      <c r="Q158" s="86"/>
      <c r="R158" s="86"/>
      <c r="S158" s="86"/>
      <c r="T158" s="86"/>
      <c r="U158" s="87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257</v>
      </c>
      <c r="AU158" s="19" t="s">
        <v>84</v>
      </c>
    </row>
    <row r="159" s="2" customFormat="1" ht="21.75" customHeight="1">
      <c r="A159" s="40"/>
      <c r="B159" s="41"/>
      <c r="C159" s="215" t="s">
        <v>444</v>
      </c>
      <c r="D159" s="215" t="s">
        <v>250</v>
      </c>
      <c r="E159" s="216" t="s">
        <v>1422</v>
      </c>
      <c r="F159" s="217" t="s">
        <v>1423</v>
      </c>
      <c r="G159" s="218" t="s">
        <v>373</v>
      </c>
      <c r="H159" s="219">
        <v>1</v>
      </c>
      <c r="I159" s="220"/>
      <c r="J159" s="221">
        <f>ROUND(I159*H159,2)</f>
        <v>0</v>
      </c>
      <c r="K159" s="217" t="s">
        <v>253</v>
      </c>
      <c r="L159" s="46"/>
      <c r="M159" s="222" t="s">
        <v>19</v>
      </c>
      <c r="N159" s="223" t="s">
        <v>45</v>
      </c>
      <c r="O159" s="86"/>
      <c r="P159" s="224">
        <f>O159*H159</f>
        <v>0</v>
      </c>
      <c r="Q159" s="224">
        <v>0.00014898949999999999</v>
      </c>
      <c r="R159" s="224">
        <f>Q159*H159</f>
        <v>0.00014898949999999999</v>
      </c>
      <c r="S159" s="224">
        <v>0</v>
      </c>
      <c r="T159" s="224">
        <f>S159*H159</f>
        <v>0</v>
      </c>
      <c r="U159" s="225" t="s">
        <v>19</v>
      </c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370</v>
      </c>
      <c r="AT159" s="226" t="s">
        <v>250</v>
      </c>
      <c r="AU159" s="226" t="s">
        <v>84</v>
      </c>
      <c r="AY159" s="19" t="s">
        <v>246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84</v>
      </c>
      <c r="BK159" s="227">
        <f>ROUND(I159*H159,2)</f>
        <v>0</v>
      </c>
      <c r="BL159" s="19" t="s">
        <v>370</v>
      </c>
      <c r="BM159" s="226" t="s">
        <v>1424</v>
      </c>
    </row>
    <row r="160" s="2" customFormat="1">
      <c r="A160" s="40"/>
      <c r="B160" s="41"/>
      <c r="C160" s="42"/>
      <c r="D160" s="228" t="s">
        <v>255</v>
      </c>
      <c r="E160" s="42"/>
      <c r="F160" s="229" t="s">
        <v>1425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6"/>
      <c r="U160" s="87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255</v>
      </c>
      <c r="AU160" s="19" t="s">
        <v>84</v>
      </c>
    </row>
    <row r="161" s="2" customFormat="1">
      <c r="A161" s="40"/>
      <c r="B161" s="41"/>
      <c r="C161" s="42"/>
      <c r="D161" s="233" t="s">
        <v>257</v>
      </c>
      <c r="E161" s="42"/>
      <c r="F161" s="234" t="s">
        <v>1426</v>
      </c>
      <c r="G161" s="42"/>
      <c r="H161" s="42"/>
      <c r="I161" s="230"/>
      <c r="J161" s="42"/>
      <c r="K161" s="42"/>
      <c r="L161" s="46"/>
      <c r="M161" s="231"/>
      <c r="N161" s="232"/>
      <c r="O161" s="86"/>
      <c r="P161" s="86"/>
      <c r="Q161" s="86"/>
      <c r="R161" s="86"/>
      <c r="S161" s="86"/>
      <c r="T161" s="86"/>
      <c r="U161" s="87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257</v>
      </c>
      <c r="AU161" s="19" t="s">
        <v>84</v>
      </c>
    </row>
    <row r="162" s="2" customFormat="1" ht="16.5" customHeight="1">
      <c r="A162" s="40"/>
      <c r="B162" s="41"/>
      <c r="C162" s="267" t="s">
        <v>452</v>
      </c>
      <c r="D162" s="267" t="s">
        <v>508</v>
      </c>
      <c r="E162" s="268" t="s">
        <v>1427</v>
      </c>
      <c r="F162" s="269" t="s">
        <v>1428</v>
      </c>
      <c r="G162" s="270" t="s">
        <v>373</v>
      </c>
      <c r="H162" s="271">
        <v>1</v>
      </c>
      <c r="I162" s="272"/>
      <c r="J162" s="273">
        <f>ROUND(I162*H162,2)</f>
        <v>0</v>
      </c>
      <c r="K162" s="269" t="s">
        <v>253</v>
      </c>
      <c r="L162" s="274"/>
      <c r="M162" s="275" t="s">
        <v>19</v>
      </c>
      <c r="N162" s="276" t="s">
        <v>45</v>
      </c>
      <c r="O162" s="86"/>
      <c r="P162" s="224">
        <f>O162*H162</f>
        <v>0</v>
      </c>
      <c r="Q162" s="224">
        <v>0.00025000000000000001</v>
      </c>
      <c r="R162" s="224">
        <f>Q162*H162</f>
        <v>0.00025000000000000001</v>
      </c>
      <c r="S162" s="224">
        <v>0</v>
      </c>
      <c r="T162" s="224">
        <f>S162*H162</f>
        <v>0</v>
      </c>
      <c r="U162" s="225" t="s">
        <v>19</v>
      </c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490</v>
      </c>
      <c r="AT162" s="226" t="s">
        <v>508</v>
      </c>
      <c r="AU162" s="226" t="s">
        <v>84</v>
      </c>
      <c r="AY162" s="19" t="s">
        <v>246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84</v>
      </c>
      <c r="BK162" s="227">
        <f>ROUND(I162*H162,2)</f>
        <v>0</v>
      </c>
      <c r="BL162" s="19" t="s">
        <v>370</v>
      </c>
      <c r="BM162" s="226" t="s">
        <v>1429</v>
      </c>
    </row>
    <row r="163" s="2" customFormat="1">
      <c r="A163" s="40"/>
      <c r="B163" s="41"/>
      <c r="C163" s="42"/>
      <c r="D163" s="228" t="s">
        <v>255</v>
      </c>
      <c r="E163" s="42"/>
      <c r="F163" s="229" t="s">
        <v>1428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6"/>
      <c r="U163" s="87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255</v>
      </c>
      <c r="AU163" s="19" t="s">
        <v>84</v>
      </c>
    </row>
    <row r="164" s="2" customFormat="1" ht="24.15" customHeight="1">
      <c r="A164" s="40"/>
      <c r="B164" s="41"/>
      <c r="C164" s="215" t="s">
        <v>459</v>
      </c>
      <c r="D164" s="215" t="s">
        <v>250</v>
      </c>
      <c r="E164" s="216" t="s">
        <v>1430</v>
      </c>
      <c r="F164" s="217" t="s">
        <v>1431</v>
      </c>
      <c r="G164" s="218" t="s">
        <v>373</v>
      </c>
      <c r="H164" s="219">
        <v>1</v>
      </c>
      <c r="I164" s="220"/>
      <c r="J164" s="221">
        <f>ROUND(I164*H164,2)</f>
        <v>0</v>
      </c>
      <c r="K164" s="217" t="s">
        <v>253</v>
      </c>
      <c r="L164" s="46"/>
      <c r="M164" s="222" t="s">
        <v>19</v>
      </c>
      <c r="N164" s="223" t="s">
        <v>45</v>
      </c>
      <c r="O164" s="86"/>
      <c r="P164" s="224">
        <f>O164*H164</f>
        <v>0</v>
      </c>
      <c r="Q164" s="224">
        <v>0.00017000000000000001</v>
      </c>
      <c r="R164" s="224">
        <f>Q164*H164</f>
        <v>0.00017000000000000001</v>
      </c>
      <c r="S164" s="224">
        <v>0</v>
      </c>
      <c r="T164" s="224">
        <f>S164*H164</f>
        <v>0</v>
      </c>
      <c r="U164" s="225" t="s">
        <v>19</v>
      </c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6" t="s">
        <v>370</v>
      </c>
      <c r="AT164" s="226" t="s">
        <v>250</v>
      </c>
      <c r="AU164" s="226" t="s">
        <v>84</v>
      </c>
      <c r="AY164" s="19" t="s">
        <v>246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9" t="s">
        <v>84</v>
      </c>
      <c r="BK164" s="227">
        <f>ROUND(I164*H164,2)</f>
        <v>0</v>
      </c>
      <c r="BL164" s="19" t="s">
        <v>370</v>
      </c>
      <c r="BM164" s="226" t="s">
        <v>1432</v>
      </c>
    </row>
    <row r="165" s="2" customFormat="1">
      <c r="A165" s="40"/>
      <c r="B165" s="41"/>
      <c r="C165" s="42"/>
      <c r="D165" s="228" t="s">
        <v>255</v>
      </c>
      <c r="E165" s="42"/>
      <c r="F165" s="229" t="s">
        <v>1433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6"/>
      <c r="U165" s="87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255</v>
      </c>
      <c r="AU165" s="19" t="s">
        <v>84</v>
      </c>
    </row>
    <row r="166" s="2" customFormat="1">
      <c r="A166" s="40"/>
      <c r="B166" s="41"/>
      <c r="C166" s="42"/>
      <c r="D166" s="233" t="s">
        <v>257</v>
      </c>
      <c r="E166" s="42"/>
      <c r="F166" s="234" t="s">
        <v>1434</v>
      </c>
      <c r="G166" s="42"/>
      <c r="H166" s="42"/>
      <c r="I166" s="230"/>
      <c r="J166" s="42"/>
      <c r="K166" s="42"/>
      <c r="L166" s="46"/>
      <c r="M166" s="231"/>
      <c r="N166" s="232"/>
      <c r="O166" s="86"/>
      <c r="P166" s="86"/>
      <c r="Q166" s="86"/>
      <c r="R166" s="86"/>
      <c r="S166" s="86"/>
      <c r="T166" s="86"/>
      <c r="U166" s="87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257</v>
      </c>
      <c r="AU166" s="19" t="s">
        <v>84</v>
      </c>
    </row>
    <row r="167" s="2" customFormat="1" ht="21.75" customHeight="1">
      <c r="A167" s="40"/>
      <c r="B167" s="41"/>
      <c r="C167" s="267" t="s">
        <v>469</v>
      </c>
      <c r="D167" s="267" t="s">
        <v>508</v>
      </c>
      <c r="E167" s="268" t="s">
        <v>1435</v>
      </c>
      <c r="F167" s="269" t="s">
        <v>1436</v>
      </c>
      <c r="G167" s="270" t="s">
        <v>373</v>
      </c>
      <c r="H167" s="271">
        <v>1</v>
      </c>
      <c r="I167" s="272"/>
      <c r="J167" s="273">
        <f>ROUND(I167*H167,2)</f>
        <v>0</v>
      </c>
      <c r="K167" s="269" t="s">
        <v>253</v>
      </c>
      <c r="L167" s="274"/>
      <c r="M167" s="275" t="s">
        <v>19</v>
      </c>
      <c r="N167" s="276" t="s">
        <v>45</v>
      </c>
      <c r="O167" s="86"/>
      <c r="P167" s="224">
        <f>O167*H167</f>
        <v>0</v>
      </c>
      <c r="Q167" s="224">
        <v>0.00022000000000000001</v>
      </c>
      <c r="R167" s="224">
        <f>Q167*H167</f>
        <v>0.00022000000000000001</v>
      </c>
      <c r="S167" s="224">
        <v>0</v>
      </c>
      <c r="T167" s="224">
        <f>S167*H167</f>
        <v>0</v>
      </c>
      <c r="U167" s="225" t="s">
        <v>19</v>
      </c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6" t="s">
        <v>490</v>
      </c>
      <c r="AT167" s="226" t="s">
        <v>508</v>
      </c>
      <c r="AU167" s="226" t="s">
        <v>84</v>
      </c>
      <c r="AY167" s="19" t="s">
        <v>246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9" t="s">
        <v>84</v>
      </c>
      <c r="BK167" s="227">
        <f>ROUND(I167*H167,2)</f>
        <v>0</v>
      </c>
      <c r="BL167" s="19" t="s">
        <v>370</v>
      </c>
      <c r="BM167" s="226" t="s">
        <v>1437</v>
      </c>
    </row>
    <row r="168" s="2" customFormat="1">
      <c r="A168" s="40"/>
      <c r="B168" s="41"/>
      <c r="C168" s="42"/>
      <c r="D168" s="228" t="s">
        <v>255</v>
      </c>
      <c r="E168" s="42"/>
      <c r="F168" s="229" t="s">
        <v>1436</v>
      </c>
      <c r="G168" s="42"/>
      <c r="H168" s="42"/>
      <c r="I168" s="230"/>
      <c r="J168" s="42"/>
      <c r="K168" s="42"/>
      <c r="L168" s="46"/>
      <c r="M168" s="231"/>
      <c r="N168" s="232"/>
      <c r="O168" s="86"/>
      <c r="P168" s="86"/>
      <c r="Q168" s="86"/>
      <c r="R168" s="86"/>
      <c r="S168" s="86"/>
      <c r="T168" s="86"/>
      <c r="U168" s="87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255</v>
      </c>
      <c r="AU168" s="19" t="s">
        <v>84</v>
      </c>
    </row>
    <row r="169" s="13" customFormat="1">
      <c r="A169" s="13"/>
      <c r="B169" s="235"/>
      <c r="C169" s="236"/>
      <c r="D169" s="228" t="s">
        <v>259</v>
      </c>
      <c r="E169" s="237" t="s">
        <v>19</v>
      </c>
      <c r="F169" s="238" t="s">
        <v>77</v>
      </c>
      <c r="G169" s="236"/>
      <c r="H169" s="239">
        <v>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3"/>
      <c r="U169" s="244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259</v>
      </c>
      <c r="AU169" s="245" t="s">
        <v>84</v>
      </c>
      <c r="AV169" s="13" t="s">
        <v>84</v>
      </c>
      <c r="AW169" s="13" t="s">
        <v>35</v>
      </c>
      <c r="AX169" s="13" t="s">
        <v>77</v>
      </c>
      <c r="AY169" s="245" t="s">
        <v>246</v>
      </c>
    </row>
    <row r="170" s="2" customFormat="1" ht="16.5" customHeight="1">
      <c r="A170" s="40"/>
      <c r="B170" s="41"/>
      <c r="C170" s="215" t="s">
        <v>475</v>
      </c>
      <c r="D170" s="215" t="s">
        <v>250</v>
      </c>
      <c r="E170" s="216" t="s">
        <v>1438</v>
      </c>
      <c r="F170" s="217" t="s">
        <v>1439</v>
      </c>
      <c r="G170" s="218" t="s">
        <v>373</v>
      </c>
      <c r="H170" s="219">
        <v>1</v>
      </c>
      <c r="I170" s="220"/>
      <c r="J170" s="221">
        <f>ROUND(I170*H170,2)</f>
        <v>0</v>
      </c>
      <c r="K170" s="217" t="s">
        <v>253</v>
      </c>
      <c r="L170" s="46"/>
      <c r="M170" s="222" t="s">
        <v>19</v>
      </c>
      <c r="N170" s="223" t="s">
        <v>45</v>
      </c>
      <c r="O170" s="86"/>
      <c r="P170" s="224">
        <f>O170*H170</f>
        <v>0</v>
      </c>
      <c r="Q170" s="224">
        <v>9.0000000000000006E-05</v>
      </c>
      <c r="R170" s="224">
        <f>Q170*H170</f>
        <v>9.0000000000000006E-05</v>
      </c>
      <c r="S170" s="224">
        <v>0</v>
      </c>
      <c r="T170" s="224">
        <f>S170*H170</f>
        <v>0</v>
      </c>
      <c r="U170" s="225" t="s">
        <v>19</v>
      </c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6" t="s">
        <v>370</v>
      </c>
      <c r="AT170" s="226" t="s">
        <v>250</v>
      </c>
      <c r="AU170" s="226" t="s">
        <v>84</v>
      </c>
      <c r="AY170" s="19" t="s">
        <v>246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9" t="s">
        <v>84</v>
      </c>
      <c r="BK170" s="227">
        <f>ROUND(I170*H170,2)</f>
        <v>0</v>
      </c>
      <c r="BL170" s="19" t="s">
        <v>370</v>
      </c>
      <c r="BM170" s="226" t="s">
        <v>1440</v>
      </c>
    </row>
    <row r="171" s="2" customFormat="1">
      <c r="A171" s="40"/>
      <c r="B171" s="41"/>
      <c r="C171" s="42"/>
      <c r="D171" s="228" t="s">
        <v>255</v>
      </c>
      <c r="E171" s="42"/>
      <c r="F171" s="229" t="s">
        <v>1439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6"/>
      <c r="U171" s="87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255</v>
      </c>
      <c r="AU171" s="19" t="s">
        <v>84</v>
      </c>
    </row>
    <row r="172" s="2" customFormat="1">
      <c r="A172" s="40"/>
      <c r="B172" s="41"/>
      <c r="C172" s="42"/>
      <c r="D172" s="233" t="s">
        <v>257</v>
      </c>
      <c r="E172" s="42"/>
      <c r="F172" s="234" t="s">
        <v>1441</v>
      </c>
      <c r="G172" s="42"/>
      <c r="H172" s="42"/>
      <c r="I172" s="230"/>
      <c r="J172" s="42"/>
      <c r="K172" s="42"/>
      <c r="L172" s="46"/>
      <c r="M172" s="231"/>
      <c r="N172" s="232"/>
      <c r="O172" s="86"/>
      <c r="P172" s="86"/>
      <c r="Q172" s="86"/>
      <c r="R172" s="86"/>
      <c r="S172" s="86"/>
      <c r="T172" s="86"/>
      <c r="U172" s="87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257</v>
      </c>
      <c r="AU172" s="19" t="s">
        <v>84</v>
      </c>
    </row>
    <row r="173" s="2" customFormat="1" ht="24.15" customHeight="1">
      <c r="A173" s="40"/>
      <c r="B173" s="41"/>
      <c r="C173" s="215" t="s">
        <v>483</v>
      </c>
      <c r="D173" s="215" t="s">
        <v>250</v>
      </c>
      <c r="E173" s="216" t="s">
        <v>1442</v>
      </c>
      <c r="F173" s="217" t="s">
        <v>1443</v>
      </c>
      <c r="G173" s="218" t="s">
        <v>717</v>
      </c>
      <c r="H173" s="278"/>
      <c r="I173" s="220"/>
      <c r="J173" s="221">
        <f>ROUND(I173*H173,2)</f>
        <v>0</v>
      </c>
      <c r="K173" s="217" t="s">
        <v>253</v>
      </c>
      <c r="L173" s="46"/>
      <c r="M173" s="222" t="s">
        <v>19</v>
      </c>
      <c r="N173" s="223" t="s">
        <v>45</v>
      </c>
      <c r="O173" s="86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4">
        <f>S173*H173</f>
        <v>0</v>
      </c>
      <c r="U173" s="225" t="s">
        <v>19</v>
      </c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6" t="s">
        <v>370</v>
      </c>
      <c r="AT173" s="226" t="s">
        <v>250</v>
      </c>
      <c r="AU173" s="226" t="s">
        <v>84</v>
      </c>
      <c r="AY173" s="19" t="s">
        <v>246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9" t="s">
        <v>84</v>
      </c>
      <c r="BK173" s="227">
        <f>ROUND(I173*H173,2)</f>
        <v>0</v>
      </c>
      <c r="BL173" s="19" t="s">
        <v>370</v>
      </c>
      <c r="BM173" s="226" t="s">
        <v>1444</v>
      </c>
    </row>
    <row r="174" s="2" customFormat="1">
      <c r="A174" s="40"/>
      <c r="B174" s="41"/>
      <c r="C174" s="42"/>
      <c r="D174" s="228" t="s">
        <v>255</v>
      </c>
      <c r="E174" s="42"/>
      <c r="F174" s="229" t="s">
        <v>1445</v>
      </c>
      <c r="G174" s="42"/>
      <c r="H174" s="42"/>
      <c r="I174" s="230"/>
      <c r="J174" s="42"/>
      <c r="K174" s="42"/>
      <c r="L174" s="46"/>
      <c r="M174" s="231"/>
      <c r="N174" s="232"/>
      <c r="O174" s="86"/>
      <c r="P174" s="86"/>
      <c r="Q174" s="86"/>
      <c r="R174" s="86"/>
      <c r="S174" s="86"/>
      <c r="T174" s="86"/>
      <c r="U174" s="87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255</v>
      </c>
      <c r="AU174" s="19" t="s">
        <v>84</v>
      </c>
    </row>
    <row r="175" s="2" customFormat="1">
      <c r="A175" s="40"/>
      <c r="B175" s="41"/>
      <c r="C175" s="42"/>
      <c r="D175" s="233" t="s">
        <v>257</v>
      </c>
      <c r="E175" s="42"/>
      <c r="F175" s="234" t="s">
        <v>1446</v>
      </c>
      <c r="G175" s="42"/>
      <c r="H175" s="42"/>
      <c r="I175" s="230"/>
      <c r="J175" s="42"/>
      <c r="K175" s="42"/>
      <c r="L175" s="46"/>
      <c r="M175" s="282"/>
      <c r="N175" s="283"/>
      <c r="O175" s="284"/>
      <c r="P175" s="284"/>
      <c r="Q175" s="284"/>
      <c r="R175" s="284"/>
      <c r="S175" s="284"/>
      <c r="T175" s="284"/>
      <c r="U175" s="285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257</v>
      </c>
      <c r="AU175" s="19" t="s">
        <v>84</v>
      </c>
    </row>
    <row r="176" s="2" customFormat="1" ht="6.96" customHeight="1">
      <c r="A176" s="40"/>
      <c r="B176" s="61"/>
      <c r="C176" s="62"/>
      <c r="D176" s="62"/>
      <c r="E176" s="62"/>
      <c r="F176" s="62"/>
      <c r="G176" s="62"/>
      <c r="H176" s="62"/>
      <c r="I176" s="62"/>
      <c r="J176" s="62"/>
      <c r="K176" s="62"/>
      <c r="L176" s="46"/>
      <c r="M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</row>
  </sheetData>
  <sheetProtection sheet="1" autoFilter="0" formatColumns="0" formatRows="0" objects="1" scenarios="1" spinCount="100000" saltValue="0c9YxnUrEudQHm9VP4UfknOyT8oQ9+o2UOWtT8udVKNVQcpMcv8LFGPDjXJCCANo9C4vM6B+O+bSFVL3FwTQyA==" hashValue="8NzHQort+p2VKSNlLJfRQM0MMySjkijoegkdZcbXvv2HX6iRudYpO+0I37GJkSnyLa3Rv27EkVH14IvtTs/oNw==" algorithmName="SHA-512" password="CC35"/>
  <autoFilter ref="C86:K17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1/725110811"/>
    <hyperlink ref="F95" r:id="rId2" display="https://podminky.urs.cz/item/CS_URS_2025_01/725119122"/>
    <hyperlink ref="F100" r:id="rId3" display="https://podminky.urs.cz/item/CS_URS_2025_01/725119131"/>
    <hyperlink ref="F105" r:id="rId4" display="https://podminky.urs.cz/item/CS_URS_2025_01/725219102"/>
    <hyperlink ref="F110" r:id="rId5" display="https://podminky.urs.cz/item/CS_URS_2025_01/725220842"/>
    <hyperlink ref="F113" r:id="rId6" display="https://podminky.urs.cz/item/CS_URS_2025_01/725229103"/>
    <hyperlink ref="F119" r:id="rId7" display="https://podminky.urs.cz/item/CS_URS_2025_01/725310823"/>
    <hyperlink ref="F122" r:id="rId8" display="https://podminky.urs.cz/item/CS_URS_2025_01/725522121"/>
    <hyperlink ref="F126" r:id="rId9" display="https://podminky.urs.cz/item/CS_URS_2025_01/725820802"/>
    <hyperlink ref="F130" r:id="rId10" display="https://podminky.urs.cz/item/CS_URS_2025_01/725829111"/>
    <hyperlink ref="F135" r:id="rId11" display="https://podminky.urs.cz/item/CS_URS_2025_01/725829131"/>
    <hyperlink ref="F140" r:id="rId12" display="https://podminky.urs.cz/item/CS_URS_2025_01/725840850"/>
    <hyperlink ref="F143" r:id="rId13" display="https://podminky.urs.cz/item/CS_URS_2025_01/725841312"/>
    <hyperlink ref="F148" r:id="rId14" display="https://podminky.urs.cz/item/CS_URS_2025_01/725850800"/>
    <hyperlink ref="F151" r:id="rId15" display="https://podminky.urs.cz/item/CS_URS_2025_01/725859102"/>
    <hyperlink ref="F158" r:id="rId16" display="https://podminky.urs.cz/item/CS_URS_2025_01/725860811"/>
    <hyperlink ref="F161" r:id="rId17" display="https://podminky.urs.cz/item/CS_URS_2025_01/725869101"/>
    <hyperlink ref="F166" r:id="rId18" display="https://podminky.urs.cz/item/CS_URS_2025_01/725869203"/>
    <hyperlink ref="F172" r:id="rId19" display="https://podminky.urs.cz/item/CS_URS_2025_01/725980122"/>
    <hyperlink ref="F175" r:id="rId20" display="https://podminky.urs.cz/item/CS_URS_2025_01/998725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77</v>
      </c>
    </row>
    <row r="4" s="1" customFormat="1" ht="24.96" customHeight="1">
      <c r="B4" s="22"/>
      <c r="D4" s="143" t="s">
        <v>113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Oprava bytu Seifertova č.p. 105, Bílina - bytová jednotka</v>
      </c>
      <c r="F7" s="145"/>
      <c r="G7" s="145"/>
      <c r="H7" s="145"/>
      <c r="L7" s="22"/>
    </row>
    <row r="8" s="1" customFormat="1" ht="12" customHeight="1">
      <c r="B8" s="22"/>
      <c r="D8" s="145" t="s">
        <v>125</v>
      </c>
      <c r="L8" s="22"/>
    </row>
    <row r="9" s="2" customFormat="1" ht="16.5" customHeight="1">
      <c r="A9" s="40"/>
      <c r="B9" s="46"/>
      <c r="C9" s="40"/>
      <c r="D9" s="40"/>
      <c r="E9" s="146" t="s">
        <v>128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132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1447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27. 10. 2025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27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30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31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33</v>
      </c>
      <c r="E22" s="40"/>
      <c r="F22" s="40"/>
      <c r="G22" s="40"/>
      <c r="H22" s="40"/>
      <c r="I22" s="145" t="s">
        <v>26</v>
      </c>
      <c r="J22" s="135" t="str">
        <f>IF('Rekapitulace stavby'!AN16="","",'Rekapitulace stavby'!AN16)</f>
        <v/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5" t="s">
        <v>29</v>
      </c>
      <c r="J23" s="135" t="str">
        <f>IF('Rekapitulace stavby'!AN17="","",'Rekapitulace stavby'!AN17)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36</v>
      </c>
      <c r="E25" s="40"/>
      <c r="F25" s="40"/>
      <c r="G25" s="40"/>
      <c r="H25" s="40"/>
      <c r="I25" s="145" t="s">
        <v>26</v>
      </c>
      <c r="J25" s="135" t="str">
        <f>IF('Rekapitulace stavby'!AN19="","",'Rekapitulace stavby'!AN19)</f>
        <v/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5" t="s">
        <v>29</v>
      </c>
      <c r="J26" s="135" t="str">
        <f>IF('Rekapitulace stavby'!AN20="","",'Rekapitulace stavby'!AN20)</f>
        <v/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39</v>
      </c>
      <c r="E32" s="40"/>
      <c r="F32" s="40"/>
      <c r="G32" s="40"/>
      <c r="H32" s="40"/>
      <c r="I32" s="40"/>
      <c r="J32" s="157">
        <f>ROUND(J87,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41</v>
      </c>
      <c r="G34" s="40"/>
      <c r="H34" s="40"/>
      <c r="I34" s="158" t="s">
        <v>40</v>
      </c>
      <c r="J34" s="158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9" t="s">
        <v>43</v>
      </c>
      <c r="E35" s="145" t="s">
        <v>44</v>
      </c>
      <c r="F35" s="160">
        <f>ROUND((SUM(BE87:BE93)),  2)</f>
        <v>0</v>
      </c>
      <c r="G35" s="40"/>
      <c r="H35" s="40"/>
      <c r="I35" s="161">
        <v>0.20999999999999999</v>
      </c>
      <c r="J35" s="160">
        <f>ROUND(((SUM(BE87:BE93))*I35),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60">
        <f>ROUND((SUM(BF87:BF93)),  2)</f>
        <v>0</v>
      </c>
      <c r="G36" s="40"/>
      <c r="H36" s="40"/>
      <c r="I36" s="161">
        <v>0.12</v>
      </c>
      <c r="J36" s="160">
        <f>ROUND(((SUM(BF87:BF93))*I36),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60">
        <f>ROUND((SUM(BG87:BG93)),  2)</f>
        <v>0</v>
      </c>
      <c r="G37" s="40"/>
      <c r="H37" s="40"/>
      <c r="I37" s="161">
        <v>0.20999999999999999</v>
      </c>
      <c r="J37" s="160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60">
        <f>ROUND((SUM(BH87:BH93)),  2)</f>
        <v>0</v>
      </c>
      <c r="G38" s="40"/>
      <c r="H38" s="40"/>
      <c r="I38" s="161">
        <v>0.12</v>
      </c>
      <c r="J38" s="160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60">
        <f>ROUND((SUM(BI87:BI93)),  2)</f>
        <v>0</v>
      </c>
      <c r="G39" s="40"/>
      <c r="H39" s="40"/>
      <c r="I39" s="161">
        <v>0</v>
      </c>
      <c r="J39" s="160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2"/>
      <c r="D41" s="163" t="s">
        <v>49</v>
      </c>
      <c r="E41" s="164"/>
      <c r="F41" s="164"/>
      <c r="G41" s="165" t="s">
        <v>50</v>
      </c>
      <c r="H41" s="166" t="s">
        <v>51</v>
      </c>
      <c r="I41" s="164"/>
      <c r="J41" s="167">
        <f>SUM(J32:J39)</f>
        <v>0</v>
      </c>
      <c r="K41" s="168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204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3" t="str">
        <f>E7</f>
        <v>Oprava bytu Seifertova č.p. 105, Bílina - bytová jednotka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3" t="s">
        <v>128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5 - Elektroinstalace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Bílina</v>
      </c>
      <c r="G56" s="42"/>
      <c r="H56" s="42"/>
      <c r="I56" s="34" t="s">
        <v>23</v>
      </c>
      <c r="J56" s="74" t="str">
        <f>IF(J14="","",J14)</f>
        <v>27. 10. 2025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Bílina, Břežánská 50/4, 418 01 Bílina</v>
      </c>
      <c r="G58" s="42"/>
      <c r="H58" s="42"/>
      <c r="I58" s="34" t="s">
        <v>33</v>
      </c>
      <c r="J58" s="38" t="str">
        <f>E23</f>
        <v xml:space="preserve"> 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205</v>
      </c>
      <c r="D61" s="175"/>
      <c r="E61" s="175"/>
      <c r="F61" s="175"/>
      <c r="G61" s="175"/>
      <c r="H61" s="175"/>
      <c r="I61" s="175"/>
      <c r="J61" s="176" t="s">
        <v>206</v>
      </c>
      <c r="K61" s="175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71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207</v>
      </c>
    </row>
    <row r="64" s="9" customFormat="1" ht="24.96" customHeight="1">
      <c r="A64" s="9"/>
      <c r="B64" s="178"/>
      <c r="C64" s="179"/>
      <c r="D64" s="180" t="s">
        <v>220</v>
      </c>
      <c r="E64" s="181"/>
      <c r="F64" s="181"/>
      <c r="G64" s="181"/>
      <c r="H64" s="181"/>
      <c r="I64" s="181"/>
      <c r="J64" s="182">
        <f>J88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1448</v>
      </c>
      <c r="E65" s="186"/>
      <c r="F65" s="186"/>
      <c r="G65" s="186"/>
      <c r="H65" s="186"/>
      <c r="I65" s="186"/>
      <c r="J65" s="187">
        <f>J89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230</v>
      </c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3" t="str">
        <f>E7</f>
        <v>Oprava bytu Seifertova č.p. 105, Bílina - bytová jednotka</v>
      </c>
      <c r="F75" s="34"/>
      <c r="G75" s="34"/>
      <c r="H75" s="34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125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3" t="s">
        <v>128</v>
      </c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132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5 - Elektroinstalace</v>
      </c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>Bílina</v>
      </c>
      <c r="G81" s="42"/>
      <c r="H81" s="42"/>
      <c r="I81" s="34" t="s">
        <v>23</v>
      </c>
      <c r="J81" s="74" t="str">
        <f>IF(J14="","",J14)</f>
        <v>27. 10. 2025</v>
      </c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Město Bílina, Břežánská 50/4, 418 01 Bílina</v>
      </c>
      <c r="G83" s="42"/>
      <c r="H83" s="42"/>
      <c r="I83" s="34" t="s">
        <v>33</v>
      </c>
      <c r="J83" s="38" t="str">
        <f>E23</f>
        <v xml:space="preserve"> 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IF(E20="","",E20)</f>
        <v>Vyplň údaj</v>
      </c>
      <c r="G84" s="42"/>
      <c r="H84" s="42"/>
      <c r="I84" s="34" t="s">
        <v>36</v>
      </c>
      <c r="J84" s="38" t="str">
        <f>E26</f>
        <v xml:space="preserve"> </v>
      </c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9"/>
      <c r="B86" s="190"/>
      <c r="C86" s="191" t="s">
        <v>231</v>
      </c>
      <c r="D86" s="192" t="s">
        <v>58</v>
      </c>
      <c r="E86" s="192" t="s">
        <v>54</v>
      </c>
      <c r="F86" s="192" t="s">
        <v>55</v>
      </c>
      <c r="G86" s="192" t="s">
        <v>232</v>
      </c>
      <c r="H86" s="192" t="s">
        <v>233</v>
      </c>
      <c r="I86" s="192" t="s">
        <v>234</v>
      </c>
      <c r="J86" s="192" t="s">
        <v>206</v>
      </c>
      <c r="K86" s="193" t="s">
        <v>235</v>
      </c>
      <c r="L86" s="194"/>
      <c r="M86" s="94" t="s">
        <v>19</v>
      </c>
      <c r="N86" s="95" t="s">
        <v>43</v>
      </c>
      <c r="O86" s="95" t="s">
        <v>236</v>
      </c>
      <c r="P86" s="95" t="s">
        <v>237</v>
      </c>
      <c r="Q86" s="95" t="s">
        <v>238</v>
      </c>
      <c r="R86" s="95" t="s">
        <v>239</v>
      </c>
      <c r="S86" s="95" t="s">
        <v>240</v>
      </c>
      <c r="T86" s="95" t="s">
        <v>241</v>
      </c>
      <c r="U86" s="96" t="s">
        <v>242</v>
      </c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</row>
    <row r="87" s="2" customFormat="1" ht="22.8" customHeight="1">
      <c r="A87" s="40"/>
      <c r="B87" s="41"/>
      <c r="C87" s="101" t="s">
        <v>243</v>
      </c>
      <c r="D87" s="42"/>
      <c r="E87" s="42"/>
      <c r="F87" s="42"/>
      <c r="G87" s="42"/>
      <c r="H87" s="42"/>
      <c r="I87" s="42"/>
      <c r="J87" s="195">
        <f>BK87</f>
        <v>0</v>
      </c>
      <c r="K87" s="42"/>
      <c r="L87" s="46"/>
      <c r="M87" s="97"/>
      <c r="N87" s="196"/>
      <c r="O87" s="98"/>
      <c r="P87" s="197">
        <f>P88</f>
        <v>0</v>
      </c>
      <c r="Q87" s="98"/>
      <c r="R87" s="197">
        <f>R88</f>
        <v>0</v>
      </c>
      <c r="S87" s="98"/>
      <c r="T87" s="197">
        <f>T88</f>
        <v>0</v>
      </c>
      <c r="U87" s="99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207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72</v>
      </c>
      <c r="E88" s="202" t="s">
        <v>440</v>
      </c>
      <c r="F88" s="202" t="s">
        <v>441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</v>
      </c>
      <c r="S88" s="207"/>
      <c r="T88" s="208">
        <f>T89</f>
        <v>0</v>
      </c>
      <c r="U88" s="209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84</v>
      </c>
      <c r="AT88" s="211" t="s">
        <v>72</v>
      </c>
      <c r="AU88" s="211" t="s">
        <v>73</v>
      </c>
      <c r="AY88" s="210" t="s">
        <v>246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72</v>
      </c>
      <c r="E89" s="213" t="s">
        <v>1449</v>
      </c>
      <c r="F89" s="213" t="s">
        <v>1450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SUM(P90:P93)</f>
        <v>0</v>
      </c>
      <c r="Q89" s="207"/>
      <c r="R89" s="208">
        <f>SUM(R90:R93)</f>
        <v>0</v>
      </c>
      <c r="S89" s="207"/>
      <c r="T89" s="208">
        <f>SUM(T90:T93)</f>
        <v>0</v>
      </c>
      <c r="U89" s="209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84</v>
      </c>
      <c r="AT89" s="211" t="s">
        <v>72</v>
      </c>
      <c r="AU89" s="211" t="s">
        <v>77</v>
      </c>
      <c r="AY89" s="210" t="s">
        <v>246</v>
      </c>
      <c r="BK89" s="212">
        <f>SUM(BK90:BK93)</f>
        <v>0</v>
      </c>
    </row>
    <row r="90" s="2" customFormat="1" ht="16.5" customHeight="1">
      <c r="A90" s="40"/>
      <c r="B90" s="41"/>
      <c r="C90" s="215" t="s">
        <v>77</v>
      </c>
      <c r="D90" s="215" t="s">
        <v>250</v>
      </c>
      <c r="E90" s="216" t="s">
        <v>1451</v>
      </c>
      <c r="F90" s="217" t="s">
        <v>1452</v>
      </c>
      <c r="G90" s="218" t="s">
        <v>704</v>
      </c>
      <c r="H90" s="219">
        <v>1</v>
      </c>
      <c r="I90" s="220"/>
      <c r="J90" s="221">
        <f>ROUND(I90*H90,2)</f>
        <v>0</v>
      </c>
      <c r="K90" s="217" t="s">
        <v>19</v>
      </c>
      <c r="L90" s="46"/>
      <c r="M90" s="222" t="s">
        <v>19</v>
      </c>
      <c r="N90" s="223" t="s">
        <v>45</v>
      </c>
      <c r="O90" s="86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4">
        <f>S90*H90</f>
        <v>0</v>
      </c>
      <c r="U90" s="225" t="s">
        <v>19</v>
      </c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6" t="s">
        <v>370</v>
      </c>
      <c r="AT90" s="226" t="s">
        <v>250</v>
      </c>
      <c r="AU90" s="226" t="s">
        <v>84</v>
      </c>
      <c r="AY90" s="19" t="s">
        <v>246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19" t="s">
        <v>84</v>
      </c>
      <c r="BK90" s="227">
        <f>ROUND(I90*H90,2)</f>
        <v>0</v>
      </c>
      <c r="BL90" s="19" t="s">
        <v>370</v>
      </c>
      <c r="BM90" s="226" t="s">
        <v>1453</v>
      </c>
    </row>
    <row r="91" s="2" customFormat="1">
      <c r="A91" s="40"/>
      <c r="B91" s="41"/>
      <c r="C91" s="42"/>
      <c r="D91" s="228" t="s">
        <v>255</v>
      </c>
      <c r="E91" s="42"/>
      <c r="F91" s="229" t="s">
        <v>1452</v>
      </c>
      <c r="G91" s="42"/>
      <c r="H91" s="42"/>
      <c r="I91" s="230"/>
      <c r="J91" s="42"/>
      <c r="K91" s="42"/>
      <c r="L91" s="46"/>
      <c r="M91" s="231"/>
      <c r="N91" s="232"/>
      <c r="O91" s="86"/>
      <c r="P91" s="86"/>
      <c r="Q91" s="86"/>
      <c r="R91" s="86"/>
      <c r="S91" s="86"/>
      <c r="T91" s="86"/>
      <c r="U91" s="87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255</v>
      </c>
      <c r="AU91" s="19" t="s">
        <v>84</v>
      </c>
    </row>
    <row r="92" s="2" customFormat="1">
      <c r="A92" s="40"/>
      <c r="B92" s="41"/>
      <c r="C92" s="42"/>
      <c r="D92" s="228" t="s">
        <v>706</v>
      </c>
      <c r="E92" s="42"/>
      <c r="F92" s="277" t="s">
        <v>1454</v>
      </c>
      <c r="G92" s="42"/>
      <c r="H92" s="42"/>
      <c r="I92" s="230"/>
      <c r="J92" s="42"/>
      <c r="K92" s="42"/>
      <c r="L92" s="46"/>
      <c r="M92" s="231"/>
      <c r="N92" s="232"/>
      <c r="O92" s="86"/>
      <c r="P92" s="86"/>
      <c r="Q92" s="86"/>
      <c r="R92" s="86"/>
      <c r="S92" s="86"/>
      <c r="T92" s="86"/>
      <c r="U92" s="87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706</v>
      </c>
      <c r="AU92" s="19" t="s">
        <v>84</v>
      </c>
    </row>
    <row r="93" s="13" customFormat="1">
      <c r="A93" s="13"/>
      <c r="B93" s="235"/>
      <c r="C93" s="236"/>
      <c r="D93" s="228" t="s">
        <v>259</v>
      </c>
      <c r="E93" s="237" t="s">
        <v>19</v>
      </c>
      <c r="F93" s="238" t="s">
        <v>77</v>
      </c>
      <c r="G93" s="236"/>
      <c r="H93" s="239">
        <v>1</v>
      </c>
      <c r="I93" s="240"/>
      <c r="J93" s="236"/>
      <c r="K93" s="236"/>
      <c r="L93" s="241"/>
      <c r="M93" s="279"/>
      <c r="N93" s="280"/>
      <c r="O93" s="280"/>
      <c r="P93" s="280"/>
      <c r="Q93" s="280"/>
      <c r="R93" s="280"/>
      <c r="S93" s="280"/>
      <c r="T93" s="280"/>
      <c r="U93" s="281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5" t="s">
        <v>259</v>
      </c>
      <c r="AU93" s="245" t="s">
        <v>84</v>
      </c>
      <c r="AV93" s="13" t="s">
        <v>84</v>
      </c>
      <c r="AW93" s="13" t="s">
        <v>35</v>
      </c>
      <c r="AX93" s="13" t="s">
        <v>77</v>
      </c>
      <c r="AY93" s="245" t="s">
        <v>246</v>
      </c>
    </row>
    <row r="94" s="2" customFormat="1" ht="6.96" customHeight="1">
      <c r="A94" s="40"/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46"/>
      <c r="M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</sheetData>
  <sheetProtection sheet="1" autoFilter="0" formatColumns="0" formatRows="0" objects="1" scenarios="1" spinCount="100000" saltValue="aTNba1Xkrjwm6Y0jcf/oIW0q2snXl6bfGD2K1ku14W8aozGOGSFbQunyYq3bwDN92A7ATGLfuMavqk1HH4T5+Q==" hashValue="4rfwa5BhvBKmBMwdJ4pzTmfa+xOifOTz/oX2stpLv+1oBkK7iQBV83x+y4AVL2/EZgVNyYG1hQEuppaaD+ygvg==" algorithmName="SHA-512" password="CC35"/>
  <autoFilter ref="C86:K9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77</v>
      </c>
    </row>
    <row r="4" s="1" customFormat="1" ht="24.96" customHeight="1">
      <c r="B4" s="22"/>
      <c r="D4" s="143" t="s">
        <v>113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Oprava bytu Seifertova č.p. 105, Bílina - bytová jednotka</v>
      </c>
      <c r="F7" s="145"/>
      <c r="G7" s="145"/>
      <c r="H7" s="145"/>
      <c r="L7" s="22"/>
    </row>
    <row r="8" s="1" customFormat="1" ht="12" customHeight="1">
      <c r="B8" s="22"/>
      <c r="D8" s="145" t="s">
        <v>125</v>
      </c>
      <c r="L8" s="22"/>
    </row>
    <row r="9" s="2" customFormat="1" ht="16.5" customHeight="1">
      <c r="A9" s="40"/>
      <c r="B9" s="46"/>
      <c r="C9" s="40"/>
      <c r="D9" s="40"/>
      <c r="E9" s="146" t="s">
        <v>128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132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1455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27. 10. 2025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27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30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31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33</v>
      </c>
      <c r="E22" s="40"/>
      <c r="F22" s="40"/>
      <c r="G22" s="40"/>
      <c r="H22" s="40"/>
      <c r="I22" s="145" t="s">
        <v>26</v>
      </c>
      <c r="J22" s="135" t="str">
        <f>IF('Rekapitulace stavby'!AN16="","",'Rekapitulace stavby'!AN16)</f>
        <v/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5" t="s">
        <v>29</v>
      </c>
      <c r="J23" s="135" t="str">
        <f>IF('Rekapitulace stavby'!AN17="","",'Rekapitulace stavby'!AN17)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36</v>
      </c>
      <c r="E25" s="40"/>
      <c r="F25" s="40"/>
      <c r="G25" s="40"/>
      <c r="H25" s="40"/>
      <c r="I25" s="145" t="s">
        <v>26</v>
      </c>
      <c r="J25" s="135" t="str">
        <f>IF('Rekapitulace stavby'!AN19="","",'Rekapitulace stavby'!AN19)</f>
        <v/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5" t="s">
        <v>29</v>
      </c>
      <c r="J26" s="135" t="str">
        <f>IF('Rekapitulace stavby'!AN20="","",'Rekapitulace stavby'!AN20)</f>
        <v/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39</v>
      </c>
      <c r="E32" s="40"/>
      <c r="F32" s="40"/>
      <c r="G32" s="40"/>
      <c r="H32" s="40"/>
      <c r="I32" s="40"/>
      <c r="J32" s="157">
        <f>ROUND(J87,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41</v>
      </c>
      <c r="G34" s="40"/>
      <c r="H34" s="40"/>
      <c r="I34" s="158" t="s">
        <v>40</v>
      </c>
      <c r="J34" s="158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9" t="s">
        <v>43</v>
      </c>
      <c r="E35" s="145" t="s">
        <v>44</v>
      </c>
      <c r="F35" s="160">
        <f>ROUND((SUM(BE87:BE125)),  2)</f>
        <v>0</v>
      </c>
      <c r="G35" s="40"/>
      <c r="H35" s="40"/>
      <c r="I35" s="161">
        <v>0.20999999999999999</v>
      </c>
      <c r="J35" s="160">
        <f>ROUND(((SUM(BE87:BE125))*I35),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60">
        <f>ROUND((SUM(BF87:BF125)),  2)</f>
        <v>0</v>
      </c>
      <c r="G36" s="40"/>
      <c r="H36" s="40"/>
      <c r="I36" s="161">
        <v>0.12</v>
      </c>
      <c r="J36" s="160">
        <f>ROUND(((SUM(BF87:BF125))*I36),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60">
        <f>ROUND((SUM(BG87:BG125)),  2)</f>
        <v>0</v>
      </c>
      <c r="G37" s="40"/>
      <c r="H37" s="40"/>
      <c r="I37" s="161">
        <v>0.20999999999999999</v>
      </c>
      <c r="J37" s="160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60">
        <f>ROUND((SUM(BH87:BH125)),  2)</f>
        <v>0</v>
      </c>
      <c r="G38" s="40"/>
      <c r="H38" s="40"/>
      <c r="I38" s="161">
        <v>0.12</v>
      </c>
      <c r="J38" s="160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60">
        <f>ROUND((SUM(BI87:BI125)),  2)</f>
        <v>0</v>
      </c>
      <c r="G39" s="40"/>
      <c r="H39" s="40"/>
      <c r="I39" s="161">
        <v>0</v>
      </c>
      <c r="J39" s="160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2"/>
      <c r="D41" s="163" t="s">
        <v>49</v>
      </c>
      <c r="E41" s="164"/>
      <c r="F41" s="164"/>
      <c r="G41" s="165" t="s">
        <v>50</v>
      </c>
      <c r="H41" s="166" t="s">
        <v>51</v>
      </c>
      <c r="I41" s="164"/>
      <c r="J41" s="167">
        <f>SUM(J32:J39)</f>
        <v>0</v>
      </c>
      <c r="K41" s="168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204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3" t="str">
        <f>E7</f>
        <v>Oprava bytu Seifertova č.p. 105, Bílina - bytová jednotka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3" t="s">
        <v>128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6 - Vzduchotechnika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Bílina</v>
      </c>
      <c r="G56" s="42"/>
      <c r="H56" s="42"/>
      <c r="I56" s="34" t="s">
        <v>23</v>
      </c>
      <c r="J56" s="74" t="str">
        <f>IF(J14="","",J14)</f>
        <v>27. 10. 2025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Bílina, Břežánská 50/4, 418 01 Bílina</v>
      </c>
      <c r="G58" s="42"/>
      <c r="H58" s="42"/>
      <c r="I58" s="34" t="s">
        <v>33</v>
      </c>
      <c r="J58" s="38" t="str">
        <f>E23</f>
        <v xml:space="preserve"> 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205</v>
      </c>
      <c r="D61" s="175"/>
      <c r="E61" s="175"/>
      <c r="F61" s="175"/>
      <c r="G61" s="175"/>
      <c r="H61" s="175"/>
      <c r="I61" s="175"/>
      <c r="J61" s="176" t="s">
        <v>206</v>
      </c>
      <c r="K61" s="175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71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207</v>
      </c>
    </row>
    <row r="64" s="9" customFormat="1" ht="24.96" customHeight="1">
      <c r="A64" s="9"/>
      <c r="B64" s="178"/>
      <c r="C64" s="179"/>
      <c r="D64" s="180" t="s">
        <v>220</v>
      </c>
      <c r="E64" s="181"/>
      <c r="F64" s="181"/>
      <c r="G64" s="181"/>
      <c r="H64" s="181"/>
      <c r="I64" s="181"/>
      <c r="J64" s="182">
        <f>J88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1456</v>
      </c>
      <c r="E65" s="186"/>
      <c r="F65" s="186"/>
      <c r="G65" s="186"/>
      <c r="H65" s="186"/>
      <c r="I65" s="186"/>
      <c r="J65" s="187">
        <f>J89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230</v>
      </c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3" t="str">
        <f>E7</f>
        <v>Oprava bytu Seifertova č.p. 105, Bílina - bytová jednotka</v>
      </c>
      <c r="F75" s="34"/>
      <c r="G75" s="34"/>
      <c r="H75" s="34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125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3" t="s">
        <v>128</v>
      </c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132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6 - Vzduchotechnika</v>
      </c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>Bílina</v>
      </c>
      <c r="G81" s="42"/>
      <c r="H81" s="42"/>
      <c r="I81" s="34" t="s">
        <v>23</v>
      </c>
      <c r="J81" s="74" t="str">
        <f>IF(J14="","",J14)</f>
        <v>27. 10. 2025</v>
      </c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Město Bílina, Břežánská 50/4, 418 01 Bílina</v>
      </c>
      <c r="G83" s="42"/>
      <c r="H83" s="42"/>
      <c r="I83" s="34" t="s">
        <v>33</v>
      </c>
      <c r="J83" s="38" t="str">
        <f>E23</f>
        <v xml:space="preserve"> 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IF(E20="","",E20)</f>
        <v>Vyplň údaj</v>
      </c>
      <c r="G84" s="42"/>
      <c r="H84" s="42"/>
      <c r="I84" s="34" t="s">
        <v>36</v>
      </c>
      <c r="J84" s="38" t="str">
        <f>E26</f>
        <v xml:space="preserve"> </v>
      </c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9"/>
      <c r="B86" s="190"/>
      <c r="C86" s="191" t="s">
        <v>231</v>
      </c>
      <c r="D86" s="192" t="s">
        <v>58</v>
      </c>
      <c r="E86" s="192" t="s">
        <v>54</v>
      </c>
      <c r="F86" s="192" t="s">
        <v>55</v>
      </c>
      <c r="G86" s="192" t="s">
        <v>232</v>
      </c>
      <c r="H86" s="192" t="s">
        <v>233</v>
      </c>
      <c r="I86" s="192" t="s">
        <v>234</v>
      </c>
      <c r="J86" s="192" t="s">
        <v>206</v>
      </c>
      <c r="K86" s="193" t="s">
        <v>235</v>
      </c>
      <c r="L86" s="194"/>
      <c r="M86" s="94" t="s">
        <v>19</v>
      </c>
      <c r="N86" s="95" t="s">
        <v>43</v>
      </c>
      <c r="O86" s="95" t="s">
        <v>236</v>
      </c>
      <c r="P86" s="95" t="s">
        <v>237</v>
      </c>
      <c r="Q86" s="95" t="s">
        <v>238</v>
      </c>
      <c r="R86" s="95" t="s">
        <v>239</v>
      </c>
      <c r="S86" s="95" t="s">
        <v>240</v>
      </c>
      <c r="T86" s="95" t="s">
        <v>241</v>
      </c>
      <c r="U86" s="96" t="s">
        <v>242</v>
      </c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</row>
    <row r="87" s="2" customFormat="1" ht="22.8" customHeight="1">
      <c r="A87" s="40"/>
      <c r="B87" s="41"/>
      <c r="C87" s="101" t="s">
        <v>243</v>
      </c>
      <c r="D87" s="42"/>
      <c r="E87" s="42"/>
      <c r="F87" s="42"/>
      <c r="G87" s="42"/>
      <c r="H87" s="42"/>
      <c r="I87" s="42"/>
      <c r="J87" s="195">
        <f>BK87</f>
        <v>0</v>
      </c>
      <c r="K87" s="42"/>
      <c r="L87" s="46"/>
      <c r="M87" s="97"/>
      <c r="N87" s="196"/>
      <c r="O87" s="98"/>
      <c r="P87" s="197">
        <f>P88</f>
        <v>0</v>
      </c>
      <c r="Q87" s="98"/>
      <c r="R87" s="197">
        <f>R88</f>
        <v>0.013480000000000002</v>
      </c>
      <c r="S87" s="98"/>
      <c r="T87" s="197">
        <f>T88</f>
        <v>0</v>
      </c>
      <c r="U87" s="99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207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72</v>
      </c>
      <c r="E88" s="202" t="s">
        <v>440</v>
      </c>
      <c r="F88" s="202" t="s">
        <v>441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</f>
        <v>0</v>
      </c>
      <c r="Q88" s="207"/>
      <c r="R88" s="208">
        <f>R89</f>
        <v>0.013480000000000002</v>
      </c>
      <c r="S88" s="207"/>
      <c r="T88" s="208">
        <f>T89</f>
        <v>0</v>
      </c>
      <c r="U88" s="209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84</v>
      </c>
      <c r="AT88" s="211" t="s">
        <v>72</v>
      </c>
      <c r="AU88" s="211" t="s">
        <v>73</v>
      </c>
      <c r="AY88" s="210" t="s">
        <v>246</v>
      </c>
      <c r="BK88" s="212">
        <f>BK89</f>
        <v>0</v>
      </c>
    </row>
    <row r="89" s="12" customFormat="1" ht="22.8" customHeight="1">
      <c r="A89" s="12"/>
      <c r="B89" s="199"/>
      <c r="C89" s="200"/>
      <c r="D89" s="201" t="s">
        <v>72</v>
      </c>
      <c r="E89" s="213" t="s">
        <v>1457</v>
      </c>
      <c r="F89" s="213" t="s">
        <v>98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SUM(P90:P125)</f>
        <v>0</v>
      </c>
      <c r="Q89" s="207"/>
      <c r="R89" s="208">
        <f>SUM(R90:R125)</f>
        <v>0.013480000000000002</v>
      </c>
      <c r="S89" s="207"/>
      <c r="T89" s="208">
        <f>SUM(T90:T125)</f>
        <v>0</v>
      </c>
      <c r="U89" s="209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84</v>
      </c>
      <c r="AT89" s="211" t="s">
        <v>72</v>
      </c>
      <c r="AU89" s="211" t="s">
        <v>77</v>
      </c>
      <c r="AY89" s="210" t="s">
        <v>246</v>
      </c>
      <c r="BK89" s="212">
        <f>SUM(BK90:BK125)</f>
        <v>0</v>
      </c>
    </row>
    <row r="90" s="2" customFormat="1" ht="24.15" customHeight="1">
      <c r="A90" s="40"/>
      <c r="B90" s="41"/>
      <c r="C90" s="215" t="s">
        <v>77</v>
      </c>
      <c r="D90" s="215" t="s">
        <v>250</v>
      </c>
      <c r="E90" s="216" t="s">
        <v>1458</v>
      </c>
      <c r="F90" s="217" t="s">
        <v>1459</v>
      </c>
      <c r="G90" s="218" t="s">
        <v>373</v>
      </c>
      <c r="H90" s="219">
        <v>2</v>
      </c>
      <c r="I90" s="220"/>
      <c r="J90" s="221">
        <f>ROUND(I90*H90,2)</f>
        <v>0</v>
      </c>
      <c r="K90" s="217" t="s">
        <v>253</v>
      </c>
      <c r="L90" s="46"/>
      <c r="M90" s="222" t="s">
        <v>19</v>
      </c>
      <c r="N90" s="223" t="s">
        <v>45</v>
      </c>
      <c r="O90" s="86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4">
        <f>S90*H90</f>
        <v>0</v>
      </c>
      <c r="U90" s="225" t="s">
        <v>19</v>
      </c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6" t="s">
        <v>370</v>
      </c>
      <c r="AT90" s="226" t="s">
        <v>250</v>
      </c>
      <c r="AU90" s="226" t="s">
        <v>84</v>
      </c>
      <c r="AY90" s="19" t="s">
        <v>246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19" t="s">
        <v>84</v>
      </c>
      <c r="BK90" s="227">
        <f>ROUND(I90*H90,2)</f>
        <v>0</v>
      </c>
      <c r="BL90" s="19" t="s">
        <v>370</v>
      </c>
      <c r="BM90" s="226" t="s">
        <v>1460</v>
      </c>
    </row>
    <row r="91" s="2" customFormat="1">
      <c r="A91" s="40"/>
      <c r="B91" s="41"/>
      <c r="C91" s="42"/>
      <c r="D91" s="228" t="s">
        <v>255</v>
      </c>
      <c r="E91" s="42"/>
      <c r="F91" s="229" t="s">
        <v>1461</v>
      </c>
      <c r="G91" s="42"/>
      <c r="H91" s="42"/>
      <c r="I91" s="230"/>
      <c r="J91" s="42"/>
      <c r="K91" s="42"/>
      <c r="L91" s="46"/>
      <c r="M91" s="231"/>
      <c r="N91" s="232"/>
      <c r="O91" s="86"/>
      <c r="P91" s="86"/>
      <c r="Q91" s="86"/>
      <c r="R91" s="86"/>
      <c r="S91" s="86"/>
      <c r="T91" s="86"/>
      <c r="U91" s="87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255</v>
      </c>
      <c r="AU91" s="19" t="s">
        <v>84</v>
      </c>
    </row>
    <row r="92" s="2" customFormat="1">
      <c r="A92" s="40"/>
      <c r="B92" s="41"/>
      <c r="C92" s="42"/>
      <c r="D92" s="233" t="s">
        <v>257</v>
      </c>
      <c r="E92" s="42"/>
      <c r="F92" s="234" t="s">
        <v>1462</v>
      </c>
      <c r="G92" s="42"/>
      <c r="H92" s="42"/>
      <c r="I92" s="230"/>
      <c r="J92" s="42"/>
      <c r="K92" s="42"/>
      <c r="L92" s="46"/>
      <c r="M92" s="231"/>
      <c r="N92" s="232"/>
      <c r="O92" s="86"/>
      <c r="P92" s="86"/>
      <c r="Q92" s="86"/>
      <c r="R92" s="86"/>
      <c r="S92" s="86"/>
      <c r="T92" s="86"/>
      <c r="U92" s="87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257</v>
      </c>
      <c r="AU92" s="19" t="s">
        <v>84</v>
      </c>
    </row>
    <row r="93" s="2" customFormat="1" ht="24.15" customHeight="1">
      <c r="A93" s="40"/>
      <c r="B93" s="41"/>
      <c r="C93" s="267" t="s">
        <v>84</v>
      </c>
      <c r="D93" s="267" t="s">
        <v>508</v>
      </c>
      <c r="E93" s="268" t="s">
        <v>1463</v>
      </c>
      <c r="F93" s="269" t="s">
        <v>1464</v>
      </c>
      <c r="G93" s="270" t="s">
        <v>373</v>
      </c>
      <c r="H93" s="271">
        <v>1</v>
      </c>
      <c r="I93" s="272"/>
      <c r="J93" s="273">
        <f>ROUND(I93*H93,2)</f>
        <v>0</v>
      </c>
      <c r="K93" s="269" t="s">
        <v>253</v>
      </c>
      <c r="L93" s="274"/>
      <c r="M93" s="275" t="s">
        <v>19</v>
      </c>
      <c r="N93" s="276" t="s">
        <v>45</v>
      </c>
      <c r="O93" s="86"/>
      <c r="P93" s="224">
        <f>O93*H93</f>
        <v>0</v>
      </c>
      <c r="Q93" s="224">
        <v>0.00050000000000000001</v>
      </c>
      <c r="R93" s="224">
        <f>Q93*H93</f>
        <v>0.00050000000000000001</v>
      </c>
      <c r="S93" s="224">
        <v>0</v>
      </c>
      <c r="T93" s="224">
        <f>S93*H93</f>
        <v>0</v>
      </c>
      <c r="U93" s="225" t="s">
        <v>19</v>
      </c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6" t="s">
        <v>490</v>
      </c>
      <c r="AT93" s="226" t="s">
        <v>508</v>
      </c>
      <c r="AU93" s="226" t="s">
        <v>84</v>
      </c>
      <c r="AY93" s="19" t="s">
        <v>246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19" t="s">
        <v>84</v>
      </c>
      <c r="BK93" s="227">
        <f>ROUND(I93*H93,2)</f>
        <v>0</v>
      </c>
      <c r="BL93" s="19" t="s">
        <v>370</v>
      </c>
      <c r="BM93" s="226" t="s">
        <v>1465</v>
      </c>
    </row>
    <row r="94" s="2" customFormat="1">
      <c r="A94" s="40"/>
      <c r="B94" s="41"/>
      <c r="C94" s="42"/>
      <c r="D94" s="228" t="s">
        <v>255</v>
      </c>
      <c r="E94" s="42"/>
      <c r="F94" s="229" t="s">
        <v>1464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6"/>
      <c r="U94" s="87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255</v>
      </c>
      <c r="AU94" s="19" t="s">
        <v>84</v>
      </c>
    </row>
    <row r="95" s="2" customFormat="1" ht="24.15" customHeight="1">
      <c r="A95" s="40"/>
      <c r="B95" s="41"/>
      <c r="C95" s="267" t="s">
        <v>88</v>
      </c>
      <c r="D95" s="267" t="s">
        <v>508</v>
      </c>
      <c r="E95" s="268" t="s">
        <v>1466</v>
      </c>
      <c r="F95" s="269" t="s">
        <v>1467</v>
      </c>
      <c r="G95" s="270" t="s">
        <v>373</v>
      </c>
      <c r="H95" s="271">
        <v>1</v>
      </c>
      <c r="I95" s="272"/>
      <c r="J95" s="273">
        <f>ROUND(I95*H95,2)</f>
        <v>0</v>
      </c>
      <c r="K95" s="269" t="s">
        <v>253</v>
      </c>
      <c r="L95" s="274"/>
      <c r="M95" s="275" t="s">
        <v>19</v>
      </c>
      <c r="N95" s="276" t="s">
        <v>45</v>
      </c>
      <c r="O95" s="86"/>
      <c r="P95" s="224">
        <f>O95*H95</f>
        <v>0</v>
      </c>
      <c r="Q95" s="224">
        <v>0.00059999999999999995</v>
      </c>
      <c r="R95" s="224">
        <f>Q95*H95</f>
        <v>0.00059999999999999995</v>
      </c>
      <c r="S95" s="224">
        <v>0</v>
      </c>
      <c r="T95" s="224">
        <f>S95*H95</f>
        <v>0</v>
      </c>
      <c r="U95" s="225" t="s">
        <v>19</v>
      </c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6" t="s">
        <v>490</v>
      </c>
      <c r="AT95" s="226" t="s">
        <v>508</v>
      </c>
      <c r="AU95" s="226" t="s">
        <v>84</v>
      </c>
      <c r="AY95" s="19" t="s">
        <v>246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19" t="s">
        <v>84</v>
      </c>
      <c r="BK95" s="227">
        <f>ROUND(I95*H95,2)</f>
        <v>0</v>
      </c>
      <c r="BL95" s="19" t="s">
        <v>370</v>
      </c>
      <c r="BM95" s="226" t="s">
        <v>1468</v>
      </c>
    </row>
    <row r="96" s="2" customFormat="1">
      <c r="A96" s="40"/>
      <c r="B96" s="41"/>
      <c r="C96" s="42"/>
      <c r="D96" s="228" t="s">
        <v>255</v>
      </c>
      <c r="E96" s="42"/>
      <c r="F96" s="229" t="s">
        <v>1467</v>
      </c>
      <c r="G96" s="42"/>
      <c r="H96" s="42"/>
      <c r="I96" s="230"/>
      <c r="J96" s="42"/>
      <c r="K96" s="42"/>
      <c r="L96" s="46"/>
      <c r="M96" s="231"/>
      <c r="N96" s="232"/>
      <c r="O96" s="86"/>
      <c r="P96" s="86"/>
      <c r="Q96" s="86"/>
      <c r="R96" s="86"/>
      <c r="S96" s="86"/>
      <c r="T96" s="86"/>
      <c r="U96" s="87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255</v>
      </c>
      <c r="AU96" s="19" t="s">
        <v>84</v>
      </c>
    </row>
    <row r="97" s="2" customFormat="1" ht="16.5" customHeight="1">
      <c r="A97" s="40"/>
      <c r="B97" s="41"/>
      <c r="C97" s="215" t="s">
        <v>91</v>
      </c>
      <c r="D97" s="215" t="s">
        <v>250</v>
      </c>
      <c r="E97" s="216" t="s">
        <v>1469</v>
      </c>
      <c r="F97" s="217" t="s">
        <v>1470</v>
      </c>
      <c r="G97" s="218" t="s">
        <v>373</v>
      </c>
      <c r="H97" s="219">
        <v>1</v>
      </c>
      <c r="I97" s="220"/>
      <c r="J97" s="221">
        <f>ROUND(I97*H97,2)</f>
        <v>0</v>
      </c>
      <c r="K97" s="217" t="s">
        <v>253</v>
      </c>
      <c r="L97" s="46"/>
      <c r="M97" s="222" t="s">
        <v>19</v>
      </c>
      <c r="N97" s="223" t="s">
        <v>45</v>
      </c>
      <c r="O97" s="86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4">
        <f>S97*H97</f>
        <v>0</v>
      </c>
      <c r="U97" s="225" t="s">
        <v>19</v>
      </c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6" t="s">
        <v>370</v>
      </c>
      <c r="AT97" s="226" t="s">
        <v>250</v>
      </c>
      <c r="AU97" s="226" t="s">
        <v>84</v>
      </c>
      <c r="AY97" s="19" t="s">
        <v>246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19" t="s">
        <v>84</v>
      </c>
      <c r="BK97" s="227">
        <f>ROUND(I97*H97,2)</f>
        <v>0</v>
      </c>
      <c r="BL97" s="19" t="s">
        <v>370</v>
      </c>
      <c r="BM97" s="226" t="s">
        <v>1471</v>
      </c>
    </row>
    <row r="98" s="2" customFormat="1">
      <c r="A98" s="40"/>
      <c r="B98" s="41"/>
      <c r="C98" s="42"/>
      <c r="D98" s="228" t="s">
        <v>255</v>
      </c>
      <c r="E98" s="42"/>
      <c r="F98" s="229" t="s">
        <v>1472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6"/>
      <c r="U98" s="87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255</v>
      </c>
      <c r="AU98" s="19" t="s">
        <v>84</v>
      </c>
    </row>
    <row r="99" s="2" customFormat="1">
      <c r="A99" s="40"/>
      <c r="B99" s="41"/>
      <c r="C99" s="42"/>
      <c r="D99" s="233" t="s">
        <v>257</v>
      </c>
      <c r="E99" s="42"/>
      <c r="F99" s="234" t="s">
        <v>1473</v>
      </c>
      <c r="G99" s="42"/>
      <c r="H99" s="42"/>
      <c r="I99" s="230"/>
      <c r="J99" s="42"/>
      <c r="K99" s="42"/>
      <c r="L99" s="46"/>
      <c r="M99" s="231"/>
      <c r="N99" s="232"/>
      <c r="O99" s="86"/>
      <c r="P99" s="86"/>
      <c r="Q99" s="86"/>
      <c r="R99" s="86"/>
      <c r="S99" s="86"/>
      <c r="T99" s="86"/>
      <c r="U99" s="87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257</v>
      </c>
      <c r="AU99" s="19" t="s">
        <v>84</v>
      </c>
    </row>
    <row r="100" s="2" customFormat="1" ht="24.15" customHeight="1">
      <c r="A100" s="40"/>
      <c r="B100" s="41"/>
      <c r="C100" s="267" t="s">
        <v>94</v>
      </c>
      <c r="D100" s="267" t="s">
        <v>508</v>
      </c>
      <c r="E100" s="268" t="s">
        <v>1474</v>
      </c>
      <c r="F100" s="269" t="s">
        <v>1475</v>
      </c>
      <c r="G100" s="270" t="s">
        <v>373</v>
      </c>
      <c r="H100" s="271">
        <v>1</v>
      </c>
      <c r="I100" s="272"/>
      <c r="J100" s="273">
        <f>ROUND(I100*H100,2)</f>
        <v>0</v>
      </c>
      <c r="K100" s="269" t="s">
        <v>253</v>
      </c>
      <c r="L100" s="274"/>
      <c r="M100" s="275" t="s">
        <v>19</v>
      </c>
      <c r="N100" s="276" t="s">
        <v>45</v>
      </c>
      <c r="O100" s="86"/>
      <c r="P100" s="224">
        <f>O100*H100</f>
        <v>0</v>
      </c>
      <c r="Q100" s="224">
        <v>0.00020000000000000001</v>
      </c>
      <c r="R100" s="224">
        <f>Q100*H100</f>
        <v>0.00020000000000000001</v>
      </c>
      <c r="S100" s="224">
        <v>0</v>
      </c>
      <c r="T100" s="224">
        <f>S100*H100</f>
        <v>0</v>
      </c>
      <c r="U100" s="225" t="s">
        <v>19</v>
      </c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490</v>
      </c>
      <c r="AT100" s="226" t="s">
        <v>508</v>
      </c>
      <c r="AU100" s="226" t="s">
        <v>84</v>
      </c>
      <c r="AY100" s="19" t="s">
        <v>246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84</v>
      </c>
      <c r="BK100" s="227">
        <f>ROUND(I100*H100,2)</f>
        <v>0</v>
      </c>
      <c r="BL100" s="19" t="s">
        <v>370</v>
      </c>
      <c r="BM100" s="226" t="s">
        <v>1476</v>
      </c>
    </row>
    <row r="101" s="2" customFormat="1">
      <c r="A101" s="40"/>
      <c r="B101" s="41"/>
      <c r="C101" s="42"/>
      <c r="D101" s="228" t="s">
        <v>255</v>
      </c>
      <c r="E101" s="42"/>
      <c r="F101" s="229" t="s">
        <v>1475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6"/>
      <c r="U101" s="87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255</v>
      </c>
      <c r="AU101" s="19" t="s">
        <v>84</v>
      </c>
    </row>
    <row r="102" s="2" customFormat="1" ht="24.15" customHeight="1">
      <c r="A102" s="40"/>
      <c r="B102" s="41"/>
      <c r="C102" s="215" t="s">
        <v>97</v>
      </c>
      <c r="D102" s="215" t="s">
        <v>250</v>
      </c>
      <c r="E102" s="216" t="s">
        <v>1477</v>
      </c>
      <c r="F102" s="217" t="s">
        <v>1478</v>
      </c>
      <c r="G102" s="218" t="s">
        <v>373</v>
      </c>
      <c r="H102" s="219">
        <v>1</v>
      </c>
      <c r="I102" s="220"/>
      <c r="J102" s="221">
        <f>ROUND(I102*H102,2)</f>
        <v>0</v>
      </c>
      <c r="K102" s="217" t="s">
        <v>253</v>
      </c>
      <c r="L102" s="46"/>
      <c r="M102" s="222" t="s">
        <v>19</v>
      </c>
      <c r="N102" s="223" t="s">
        <v>45</v>
      </c>
      <c r="O102" s="86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4">
        <f>S102*H102</f>
        <v>0</v>
      </c>
      <c r="U102" s="225" t="s">
        <v>19</v>
      </c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6" t="s">
        <v>370</v>
      </c>
      <c r="AT102" s="226" t="s">
        <v>250</v>
      </c>
      <c r="AU102" s="226" t="s">
        <v>84</v>
      </c>
      <c r="AY102" s="19" t="s">
        <v>246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19" t="s">
        <v>84</v>
      </c>
      <c r="BK102" s="227">
        <f>ROUND(I102*H102,2)</f>
        <v>0</v>
      </c>
      <c r="BL102" s="19" t="s">
        <v>370</v>
      </c>
      <c r="BM102" s="226" t="s">
        <v>1479</v>
      </c>
    </row>
    <row r="103" s="2" customFormat="1">
      <c r="A103" s="40"/>
      <c r="B103" s="41"/>
      <c r="C103" s="42"/>
      <c r="D103" s="228" t="s">
        <v>255</v>
      </c>
      <c r="E103" s="42"/>
      <c r="F103" s="229" t="s">
        <v>1480</v>
      </c>
      <c r="G103" s="42"/>
      <c r="H103" s="42"/>
      <c r="I103" s="230"/>
      <c r="J103" s="42"/>
      <c r="K103" s="42"/>
      <c r="L103" s="46"/>
      <c r="M103" s="231"/>
      <c r="N103" s="232"/>
      <c r="O103" s="86"/>
      <c r="P103" s="86"/>
      <c r="Q103" s="86"/>
      <c r="R103" s="86"/>
      <c r="S103" s="86"/>
      <c r="T103" s="86"/>
      <c r="U103" s="87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255</v>
      </c>
      <c r="AU103" s="19" t="s">
        <v>84</v>
      </c>
    </row>
    <row r="104" s="2" customFormat="1">
      <c r="A104" s="40"/>
      <c r="B104" s="41"/>
      <c r="C104" s="42"/>
      <c r="D104" s="233" t="s">
        <v>257</v>
      </c>
      <c r="E104" s="42"/>
      <c r="F104" s="234" t="s">
        <v>1481</v>
      </c>
      <c r="G104" s="42"/>
      <c r="H104" s="42"/>
      <c r="I104" s="230"/>
      <c r="J104" s="42"/>
      <c r="K104" s="42"/>
      <c r="L104" s="46"/>
      <c r="M104" s="231"/>
      <c r="N104" s="232"/>
      <c r="O104" s="86"/>
      <c r="P104" s="86"/>
      <c r="Q104" s="86"/>
      <c r="R104" s="86"/>
      <c r="S104" s="86"/>
      <c r="T104" s="86"/>
      <c r="U104" s="87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257</v>
      </c>
      <c r="AU104" s="19" t="s">
        <v>84</v>
      </c>
    </row>
    <row r="105" s="2" customFormat="1" ht="16.5" customHeight="1">
      <c r="A105" s="40"/>
      <c r="B105" s="41"/>
      <c r="C105" s="267" t="s">
        <v>170</v>
      </c>
      <c r="D105" s="267" t="s">
        <v>508</v>
      </c>
      <c r="E105" s="268" t="s">
        <v>1482</v>
      </c>
      <c r="F105" s="269" t="s">
        <v>1483</v>
      </c>
      <c r="G105" s="270" t="s">
        <v>373</v>
      </c>
      <c r="H105" s="271">
        <v>1</v>
      </c>
      <c r="I105" s="272"/>
      <c r="J105" s="273">
        <f>ROUND(I105*H105,2)</f>
        <v>0</v>
      </c>
      <c r="K105" s="269" t="s">
        <v>19</v>
      </c>
      <c r="L105" s="274"/>
      <c r="M105" s="275" t="s">
        <v>19</v>
      </c>
      <c r="N105" s="276" t="s">
        <v>45</v>
      </c>
      <c r="O105" s="86"/>
      <c r="P105" s="224">
        <f>O105*H105</f>
        <v>0</v>
      </c>
      <c r="Q105" s="224">
        <v>0.0077000000000000002</v>
      </c>
      <c r="R105" s="224">
        <f>Q105*H105</f>
        <v>0.0077000000000000002</v>
      </c>
      <c r="S105" s="224">
        <v>0</v>
      </c>
      <c r="T105" s="224">
        <f>S105*H105</f>
        <v>0</v>
      </c>
      <c r="U105" s="225" t="s">
        <v>19</v>
      </c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6" t="s">
        <v>490</v>
      </c>
      <c r="AT105" s="226" t="s">
        <v>508</v>
      </c>
      <c r="AU105" s="226" t="s">
        <v>84</v>
      </c>
      <c r="AY105" s="19" t="s">
        <v>246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19" t="s">
        <v>84</v>
      </c>
      <c r="BK105" s="227">
        <f>ROUND(I105*H105,2)</f>
        <v>0</v>
      </c>
      <c r="BL105" s="19" t="s">
        <v>370</v>
      </c>
      <c r="BM105" s="226" t="s">
        <v>1484</v>
      </c>
    </row>
    <row r="106" s="2" customFormat="1">
      <c r="A106" s="40"/>
      <c r="B106" s="41"/>
      <c r="C106" s="42"/>
      <c r="D106" s="228" t="s">
        <v>255</v>
      </c>
      <c r="E106" s="42"/>
      <c r="F106" s="229" t="s">
        <v>1483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6"/>
      <c r="U106" s="87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255</v>
      </c>
      <c r="AU106" s="19" t="s">
        <v>84</v>
      </c>
    </row>
    <row r="107" s="2" customFormat="1" ht="33" customHeight="1">
      <c r="A107" s="40"/>
      <c r="B107" s="41"/>
      <c r="C107" s="215" t="s">
        <v>308</v>
      </c>
      <c r="D107" s="215" t="s">
        <v>250</v>
      </c>
      <c r="E107" s="216" t="s">
        <v>1485</v>
      </c>
      <c r="F107" s="217" t="s">
        <v>1486</v>
      </c>
      <c r="G107" s="218" t="s">
        <v>380</v>
      </c>
      <c r="H107" s="219">
        <v>2.5</v>
      </c>
      <c r="I107" s="220"/>
      <c r="J107" s="221">
        <f>ROUND(I107*H107,2)</f>
        <v>0</v>
      </c>
      <c r="K107" s="217" t="s">
        <v>253</v>
      </c>
      <c r="L107" s="46"/>
      <c r="M107" s="222" t="s">
        <v>19</v>
      </c>
      <c r="N107" s="223" t="s">
        <v>45</v>
      </c>
      <c r="O107" s="86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4">
        <f>S107*H107</f>
        <v>0</v>
      </c>
      <c r="U107" s="225" t="s">
        <v>19</v>
      </c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6" t="s">
        <v>370</v>
      </c>
      <c r="AT107" s="226" t="s">
        <v>250</v>
      </c>
      <c r="AU107" s="226" t="s">
        <v>84</v>
      </c>
      <c r="AY107" s="19" t="s">
        <v>246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19" t="s">
        <v>84</v>
      </c>
      <c r="BK107" s="227">
        <f>ROUND(I107*H107,2)</f>
        <v>0</v>
      </c>
      <c r="BL107" s="19" t="s">
        <v>370</v>
      </c>
      <c r="BM107" s="226" t="s">
        <v>1487</v>
      </c>
    </row>
    <row r="108" s="2" customFormat="1">
      <c r="A108" s="40"/>
      <c r="B108" s="41"/>
      <c r="C108" s="42"/>
      <c r="D108" s="228" t="s">
        <v>255</v>
      </c>
      <c r="E108" s="42"/>
      <c r="F108" s="229" t="s">
        <v>1488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6"/>
      <c r="U108" s="87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255</v>
      </c>
      <c r="AU108" s="19" t="s">
        <v>84</v>
      </c>
    </row>
    <row r="109" s="2" customFormat="1">
      <c r="A109" s="40"/>
      <c r="B109" s="41"/>
      <c r="C109" s="42"/>
      <c r="D109" s="233" t="s">
        <v>257</v>
      </c>
      <c r="E109" s="42"/>
      <c r="F109" s="234" t="s">
        <v>1489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6"/>
      <c r="U109" s="87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257</v>
      </c>
      <c r="AU109" s="19" t="s">
        <v>84</v>
      </c>
    </row>
    <row r="110" s="2" customFormat="1" ht="24.15" customHeight="1">
      <c r="A110" s="40"/>
      <c r="B110" s="41"/>
      <c r="C110" s="267" t="s">
        <v>314</v>
      </c>
      <c r="D110" s="267" t="s">
        <v>508</v>
      </c>
      <c r="E110" s="268" t="s">
        <v>1490</v>
      </c>
      <c r="F110" s="269" t="s">
        <v>1491</v>
      </c>
      <c r="G110" s="270" t="s">
        <v>373</v>
      </c>
      <c r="H110" s="271">
        <v>2</v>
      </c>
      <c r="I110" s="272"/>
      <c r="J110" s="273">
        <f>ROUND(I110*H110,2)</f>
        <v>0</v>
      </c>
      <c r="K110" s="269" t="s">
        <v>253</v>
      </c>
      <c r="L110" s="274"/>
      <c r="M110" s="275" t="s">
        <v>19</v>
      </c>
      <c r="N110" s="276" t="s">
        <v>45</v>
      </c>
      <c r="O110" s="86"/>
      <c r="P110" s="224">
        <f>O110*H110</f>
        <v>0</v>
      </c>
      <c r="Q110" s="224">
        <v>0.00010000000000000001</v>
      </c>
      <c r="R110" s="224">
        <f>Q110*H110</f>
        <v>0.00020000000000000001</v>
      </c>
      <c r="S110" s="224">
        <v>0</v>
      </c>
      <c r="T110" s="224">
        <f>S110*H110</f>
        <v>0</v>
      </c>
      <c r="U110" s="225" t="s">
        <v>19</v>
      </c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6" t="s">
        <v>490</v>
      </c>
      <c r="AT110" s="226" t="s">
        <v>508</v>
      </c>
      <c r="AU110" s="226" t="s">
        <v>84</v>
      </c>
      <c r="AY110" s="19" t="s">
        <v>246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19" t="s">
        <v>84</v>
      </c>
      <c r="BK110" s="227">
        <f>ROUND(I110*H110,2)</f>
        <v>0</v>
      </c>
      <c r="BL110" s="19" t="s">
        <v>370</v>
      </c>
      <c r="BM110" s="226" t="s">
        <v>1492</v>
      </c>
    </row>
    <row r="111" s="2" customFormat="1">
      <c r="A111" s="40"/>
      <c r="B111" s="41"/>
      <c r="C111" s="42"/>
      <c r="D111" s="228" t="s">
        <v>255</v>
      </c>
      <c r="E111" s="42"/>
      <c r="F111" s="229" t="s">
        <v>1491</v>
      </c>
      <c r="G111" s="42"/>
      <c r="H111" s="42"/>
      <c r="I111" s="230"/>
      <c r="J111" s="42"/>
      <c r="K111" s="42"/>
      <c r="L111" s="46"/>
      <c r="M111" s="231"/>
      <c r="N111" s="232"/>
      <c r="O111" s="86"/>
      <c r="P111" s="86"/>
      <c r="Q111" s="86"/>
      <c r="R111" s="86"/>
      <c r="S111" s="86"/>
      <c r="T111" s="86"/>
      <c r="U111" s="87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255</v>
      </c>
      <c r="AU111" s="19" t="s">
        <v>84</v>
      </c>
    </row>
    <row r="112" s="2" customFormat="1" ht="16.5" customHeight="1">
      <c r="A112" s="40"/>
      <c r="B112" s="41"/>
      <c r="C112" s="267" t="s">
        <v>324</v>
      </c>
      <c r="D112" s="267" t="s">
        <v>508</v>
      </c>
      <c r="E112" s="268" t="s">
        <v>1493</v>
      </c>
      <c r="F112" s="269" t="s">
        <v>1494</v>
      </c>
      <c r="G112" s="270" t="s">
        <v>380</v>
      </c>
      <c r="H112" s="271">
        <v>2.5</v>
      </c>
      <c r="I112" s="272"/>
      <c r="J112" s="273">
        <f>ROUND(I112*H112,2)</f>
        <v>0</v>
      </c>
      <c r="K112" s="269" t="s">
        <v>253</v>
      </c>
      <c r="L112" s="274"/>
      <c r="M112" s="275" t="s">
        <v>19</v>
      </c>
      <c r="N112" s="276" t="s">
        <v>45</v>
      </c>
      <c r="O112" s="86"/>
      <c r="P112" s="224">
        <f>O112*H112</f>
        <v>0</v>
      </c>
      <c r="Q112" s="224">
        <v>0.001</v>
      </c>
      <c r="R112" s="224">
        <f>Q112*H112</f>
        <v>0.0025000000000000001</v>
      </c>
      <c r="S112" s="224">
        <v>0</v>
      </c>
      <c r="T112" s="224">
        <f>S112*H112</f>
        <v>0</v>
      </c>
      <c r="U112" s="225" t="s">
        <v>19</v>
      </c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6" t="s">
        <v>490</v>
      </c>
      <c r="AT112" s="226" t="s">
        <v>508</v>
      </c>
      <c r="AU112" s="226" t="s">
        <v>84</v>
      </c>
      <c r="AY112" s="19" t="s">
        <v>246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19" t="s">
        <v>84</v>
      </c>
      <c r="BK112" s="227">
        <f>ROUND(I112*H112,2)</f>
        <v>0</v>
      </c>
      <c r="BL112" s="19" t="s">
        <v>370</v>
      </c>
      <c r="BM112" s="226" t="s">
        <v>1495</v>
      </c>
    </row>
    <row r="113" s="2" customFormat="1">
      <c r="A113" s="40"/>
      <c r="B113" s="41"/>
      <c r="C113" s="42"/>
      <c r="D113" s="228" t="s">
        <v>255</v>
      </c>
      <c r="E113" s="42"/>
      <c r="F113" s="229" t="s">
        <v>1494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6"/>
      <c r="U113" s="87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255</v>
      </c>
      <c r="AU113" s="19" t="s">
        <v>84</v>
      </c>
    </row>
    <row r="114" s="13" customFormat="1">
      <c r="A114" s="13"/>
      <c r="B114" s="235"/>
      <c r="C114" s="236"/>
      <c r="D114" s="228" t="s">
        <v>259</v>
      </c>
      <c r="E114" s="237" t="s">
        <v>19</v>
      </c>
      <c r="F114" s="238" t="s">
        <v>1496</v>
      </c>
      <c r="G114" s="236"/>
      <c r="H114" s="239">
        <v>2.5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3"/>
      <c r="U114" s="244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259</v>
      </c>
      <c r="AU114" s="245" t="s">
        <v>84</v>
      </c>
      <c r="AV114" s="13" t="s">
        <v>84</v>
      </c>
      <c r="AW114" s="13" t="s">
        <v>35</v>
      </c>
      <c r="AX114" s="13" t="s">
        <v>77</v>
      </c>
      <c r="AY114" s="245" t="s">
        <v>246</v>
      </c>
    </row>
    <row r="115" s="2" customFormat="1" ht="16.5" customHeight="1">
      <c r="A115" s="40"/>
      <c r="B115" s="41"/>
      <c r="C115" s="267" t="s">
        <v>332</v>
      </c>
      <c r="D115" s="267" t="s">
        <v>508</v>
      </c>
      <c r="E115" s="268" t="s">
        <v>1497</v>
      </c>
      <c r="F115" s="269" t="s">
        <v>1498</v>
      </c>
      <c r="G115" s="270" t="s">
        <v>373</v>
      </c>
      <c r="H115" s="271">
        <v>2</v>
      </c>
      <c r="I115" s="272"/>
      <c r="J115" s="273">
        <f>ROUND(I115*H115,2)</f>
        <v>0</v>
      </c>
      <c r="K115" s="269" t="s">
        <v>19</v>
      </c>
      <c r="L115" s="274"/>
      <c r="M115" s="275" t="s">
        <v>19</v>
      </c>
      <c r="N115" s="276" t="s">
        <v>45</v>
      </c>
      <c r="O115" s="86"/>
      <c r="P115" s="224">
        <f>O115*H115</f>
        <v>0</v>
      </c>
      <c r="Q115" s="224">
        <v>0.00012999999999999999</v>
      </c>
      <c r="R115" s="224">
        <f>Q115*H115</f>
        <v>0.00025999999999999998</v>
      </c>
      <c r="S115" s="224">
        <v>0</v>
      </c>
      <c r="T115" s="224">
        <f>S115*H115</f>
        <v>0</v>
      </c>
      <c r="U115" s="225" t="s">
        <v>19</v>
      </c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6" t="s">
        <v>490</v>
      </c>
      <c r="AT115" s="226" t="s">
        <v>508</v>
      </c>
      <c r="AU115" s="226" t="s">
        <v>84</v>
      </c>
      <c r="AY115" s="19" t="s">
        <v>246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19" t="s">
        <v>84</v>
      </c>
      <c r="BK115" s="227">
        <f>ROUND(I115*H115,2)</f>
        <v>0</v>
      </c>
      <c r="BL115" s="19" t="s">
        <v>370</v>
      </c>
      <c r="BM115" s="226" t="s">
        <v>1499</v>
      </c>
    </row>
    <row r="116" s="2" customFormat="1">
      <c r="A116" s="40"/>
      <c r="B116" s="41"/>
      <c r="C116" s="42"/>
      <c r="D116" s="228" t="s">
        <v>255</v>
      </c>
      <c r="E116" s="42"/>
      <c r="F116" s="229" t="s">
        <v>1498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6"/>
      <c r="U116" s="87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255</v>
      </c>
      <c r="AU116" s="19" t="s">
        <v>84</v>
      </c>
    </row>
    <row r="117" s="2" customFormat="1" ht="24.15" customHeight="1">
      <c r="A117" s="40"/>
      <c r="B117" s="41"/>
      <c r="C117" s="267" t="s">
        <v>8</v>
      </c>
      <c r="D117" s="267" t="s">
        <v>508</v>
      </c>
      <c r="E117" s="268" t="s">
        <v>1500</v>
      </c>
      <c r="F117" s="269" t="s">
        <v>1501</v>
      </c>
      <c r="G117" s="270" t="s">
        <v>373</v>
      </c>
      <c r="H117" s="271">
        <v>1</v>
      </c>
      <c r="I117" s="272"/>
      <c r="J117" s="273">
        <f>ROUND(I117*H117,2)</f>
        <v>0</v>
      </c>
      <c r="K117" s="269" t="s">
        <v>253</v>
      </c>
      <c r="L117" s="274"/>
      <c r="M117" s="275" t="s">
        <v>19</v>
      </c>
      <c r="N117" s="276" t="s">
        <v>45</v>
      </c>
      <c r="O117" s="86"/>
      <c r="P117" s="224">
        <f>O117*H117</f>
        <v>0</v>
      </c>
      <c r="Q117" s="224">
        <v>0.00059999999999999995</v>
      </c>
      <c r="R117" s="224">
        <f>Q117*H117</f>
        <v>0.00059999999999999995</v>
      </c>
      <c r="S117" s="224">
        <v>0</v>
      </c>
      <c r="T117" s="224">
        <f>S117*H117</f>
        <v>0</v>
      </c>
      <c r="U117" s="225" t="s">
        <v>19</v>
      </c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490</v>
      </c>
      <c r="AT117" s="226" t="s">
        <v>508</v>
      </c>
      <c r="AU117" s="226" t="s">
        <v>84</v>
      </c>
      <c r="AY117" s="19" t="s">
        <v>246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84</v>
      </c>
      <c r="BK117" s="227">
        <f>ROUND(I117*H117,2)</f>
        <v>0</v>
      </c>
      <c r="BL117" s="19" t="s">
        <v>370</v>
      </c>
      <c r="BM117" s="226" t="s">
        <v>1502</v>
      </c>
    </row>
    <row r="118" s="2" customFormat="1">
      <c r="A118" s="40"/>
      <c r="B118" s="41"/>
      <c r="C118" s="42"/>
      <c r="D118" s="228" t="s">
        <v>255</v>
      </c>
      <c r="E118" s="42"/>
      <c r="F118" s="229" t="s">
        <v>1501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6"/>
      <c r="U118" s="87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255</v>
      </c>
      <c r="AU118" s="19" t="s">
        <v>84</v>
      </c>
    </row>
    <row r="119" s="2" customFormat="1" ht="16.5" customHeight="1">
      <c r="A119" s="40"/>
      <c r="B119" s="41"/>
      <c r="C119" s="267" t="s">
        <v>344</v>
      </c>
      <c r="D119" s="267" t="s">
        <v>508</v>
      </c>
      <c r="E119" s="268" t="s">
        <v>1503</v>
      </c>
      <c r="F119" s="269" t="s">
        <v>1504</v>
      </c>
      <c r="G119" s="270" t="s">
        <v>373</v>
      </c>
      <c r="H119" s="271">
        <v>1</v>
      </c>
      <c r="I119" s="272"/>
      <c r="J119" s="273">
        <f>ROUND(I119*H119,2)</f>
        <v>0</v>
      </c>
      <c r="K119" s="269" t="s">
        <v>253</v>
      </c>
      <c r="L119" s="274"/>
      <c r="M119" s="275" t="s">
        <v>19</v>
      </c>
      <c r="N119" s="276" t="s">
        <v>45</v>
      </c>
      <c r="O119" s="86"/>
      <c r="P119" s="224">
        <f>O119*H119</f>
        <v>0</v>
      </c>
      <c r="Q119" s="224">
        <v>0.00020000000000000001</v>
      </c>
      <c r="R119" s="224">
        <f>Q119*H119</f>
        <v>0.00020000000000000001</v>
      </c>
      <c r="S119" s="224">
        <v>0</v>
      </c>
      <c r="T119" s="224">
        <f>S119*H119</f>
        <v>0</v>
      </c>
      <c r="U119" s="225" t="s">
        <v>19</v>
      </c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490</v>
      </c>
      <c r="AT119" s="226" t="s">
        <v>508</v>
      </c>
      <c r="AU119" s="226" t="s">
        <v>84</v>
      </c>
      <c r="AY119" s="19" t="s">
        <v>246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84</v>
      </c>
      <c r="BK119" s="227">
        <f>ROUND(I119*H119,2)</f>
        <v>0</v>
      </c>
      <c r="BL119" s="19" t="s">
        <v>370</v>
      </c>
      <c r="BM119" s="226" t="s">
        <v>1505</v>
      </c>
    </row>
    <row r="120" s="2" customFormat="1">
      <c r="A120" s="40"/>
      <c r="B120" s="41"/>
      <c r="C120" s="42"/>
      <c r="D120" s="228" t="s">
        <v>255</v>
      </c>
      <c r="E120" s="42"/>
      <c r="F120" s="229" t="s">
        <v>1504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6"/>
      <c r="U120" s="87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255</v>
      </c>
      <c r="AU120" s="19" t="s">
        <v>84</v>
      </c>
    </row>
    <row r="121" s="2" customFormat="1" ht="16.5" customHeight="1">
      <c r="A121" s="40"/>
      <c r="B121" s="41"/>
      <c r="C121" s="267" t="s">
        <v>351</v>
      </c>
      <c r="D121" s="267" t="s">
        <v>508</v>
      </c>
      <c r="E121" s="268" t="s">
        <v>1506</v>
      </c>
      <c r="F121" s="269" t="s">
        <v>1507</v>
      </c>
      <c r="G121" s="270" t="s">
        <v>373</v>
      </c>
      <c r="H121" s="271">
        <v>4</v>
      </c>
      <c r="I121" s="272"/>
      <c r="J121" s="273">
        <f>ROUND(I121*H121,2)</f>
        <v>0</v>
      </c>
      <c r="K121" s="269" t="s">
        <v>253</v>
      </c>
      <c r="L121" s="274"/>
      <c r="M121" s="275" t="s">
        <v>19</v>
      </c>
      <c r="N121" s="276" t="s">
        <v>45</v>
      </c>
      <c r="O121" s="86"/>
      <c r="P121" s="224">
        <f>O121*H121</f>
        <v>0</v>
      </c>
      <c r="Q121" s="224">
        <v>0.00018000000000000001</v>
      </c>
      <c r="R121" s="224">
        <f>Q121*H121</f>
        <v>0.00072000000000000005</v>
      </c>
      <c r="S121" s="224">
        <v>0</v>
      </c>
      <c r="T121" s="224">
        <f>S121*H121</f>
        <v>0</v>
      </c>
      <c r="U121" s="225" t="s">
        <v>19</v>
      </c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6" t="s">
        <v>490</v>
      </c>
      <c r="AT121" s="226" t="s">
        <v>508</v>
      </c>
      <c r="AU121" s="226" t="s">
        <v>84</v>
      </c>
      <c r="AY121" s="19" t="s">
        <v>246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9" t="s">
        <v>84</v>
      </c>
      <c r="BK121" s="227">
        <f>ROUND(I121*H121,2)</f>
        <v>0</v>
      </c>
      <c r="BL121" s="19" t="s">
        <v>370</v>
      </c>
      <c r="BM121" s="226" t="s">
        <v>1508</v>
      </c>
    </row>
    <row r="122" s="2" customFormat="1">
      <c r="A122" s="40"/>
      <c r="B122" s="41"/>
      <c r="C122" s="42"/>
      <c r="D122" s="228" t="s">
        <v>255</v>
      </c>
      <c r="E122" s="42"/>
      <c r="F122" s="229" t="s">
        <v>1507</v>
      </c>
      <c r="G122" s="42"/>
      <c r="H122" s="42"/>
      <c r="I122" s="230"/>
      <c r="J122" s="42"/>
      <c r="K122" s="42"/>
      <c r="L122" s="46"/>
      <c r="M122" s="231"/>
      <c r="N122" s="232"/>
      <c r="O122" s="86"/>
      <c r="P122" s="86"/>
      <c r="Q122" s="86"/>
      <c r="R122" s="86"/>
      <c r="S122" s="86"/>
      <c r="T122" s="86"/>
      <c r="U122" s="87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255</v>
      </c>
      <c r="AU122" s="19" t="s">
        <v>84</v>
      </c>
    </row>
    <row r="123" s="2" customFormat="1" ht="24.15" customHeight="1">
      <c r="A123" s="40"/>
      <c r="B123" s="41"/>
      <c r="C123" s="215" t="s">
        <v>359</v>
      </c>
      <c r="D123" s="215" t="s">
        <v>250</v>
      </c>
      <c r="E123" s="216" t="s">
        <v>1509</v>
      </c>
      <c r="F123" s="217" t="s">
        <v>1510</v>
      </c>
      <c r="G123" s="218" t="s">
        <v>717</v>
      </c>
      <c r="H123" s="278"/>
      <c r="I123" s="220"/>
      <c r="J123" s="221">
        <f>ROUND(I123*H123,2)</f>
        <v>0</v>
      </c>
      <c r="K123" s="217" t="s">
        <v>253</v>
      </c>
      <c r="L123" s="46"/>
      <c r="M123" s="222" t="s">
        <v>19</v>
      </c>
      <c r="N123" s="223" t="s">
        <v>45</v>
      </c>
      <c r="O123" s="8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4">
        <f>S123*H123</f>
        <v>0</v>
      </c>
      <c r="U123" s="225" t="s">
        <v>19</v>
      </c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6" t="s">
        <v>370</v>
      </c>
      <c r="AT123" s="226" t="s">
        <v>250</v>
      </c>
      <c r="AU123" s="226" t="s">
        <v>84</v>
      </c>
      <c r="AY123" s="19" t="s">
        <v>246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9" t="s">
        <v>84</v>
      </c>
      <c r="BK123" s="227">
        <f>ROUND(I123*H123,2)</f>
        <v>0</v>
      </c>
      <c r="BL123" s="19" t="s">
        <v>370</v>
      </c>
      <c r="BM123" s="226" t="s">
        <v>1511</v>
      </c>
    </row>
    <row r="124" s="2" customFormat="1">
      <c r="A124" s="40"/>
      <c r="B124" s="41"/>
      <c r="C124" s="42"/>
      <c r="D124" s="228" t="s">
        <v>255</v>
      </c>
      <c r="E124" s="42"/>
      <c r="F124" s="229" t="s">
        <v>1512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6"/>
      <c r="U124" s="87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255</v>
      </c>
      <c r="AU124" s="19" t="s">
        <v>84</v>
      </c>
    </row>
    <row r="125" s="2" customFormat="1">
      <c r="A125" s="40"/>
      <c r="B125" s="41"/>
      <c r="C125" s="42"/>
      <c r="D125" s="233" t="s">
        <v>257</v>
      </c>
      <c r="E125" s="42"/>
      <c r="F125" s="234" t="s">
        <v>1513</v>
      </c>
      <c r="G125" s="42"/>
      <c r="H125" s="42"/>
      <c r="I125" s="230"/>
      <c r="J125" s="42"/>
      <c r="K125" s="42"/>
      <c r="L125" s="46"/>
      <c r="M125" s="282"/>
      <c r="N125" s="283"/>
      <c r="O125" s="284"/>
      <c r="P125" s="284"/>
      <c r="Q125" s="284"/>
      <c r="R125" s="284"/>
      <c r="S125" s="284"/>
      <c r="T125" s="284"/>
      <c r="U125" s="285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257</v>
      </c>
      <c r="AU125" s="19" t="s">
        <v>84</v>
      </c>
    </row>
    <row r="126" s="2" customFormat="1" ht="6.96" customHeight="1">
      <c r="A126" s="40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46"/>
      <c r="M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</sheetData>
  <sheetProtection sheet="1" autoFilter="0" formatColumns="0" formatRows="0" objects="1" scenarios="1" spinCount="100000" saltValue="G/MBvXCI7FMSqSuw/UhSZulgKl6mniEsJkMHmbpj0y2Fg9+hQ6IUVGyl2ft9TiVCcKqafbEDs85jVQ4Nk8eIQg==" hashValue="MFLDdKS6EVmHZJ26HECfgYiaK4g/7t8cSm1jb35Hmfz11BubvIRcsNeX+dWCUADFsgVIpvIQJRmRClCiMRe+rw==" algorithmName="SHA-512" password="CC35"/>
  <autoFilter ref="C86:K12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1/751122012"/>
    <hyperlink ref="F99" r:id="rId2" display="https://podminky.urs.cz/item/CS_URS_2025_01/751322011"/>
    <hyperlink ref="F104" r:id="rId3" display="https://podminky.urs.cz/item/CS_URS_2025_01/751377011"/>
    <hyperlink ref="F109" r:id="rId4" display="https://podminky.urs.cz/item/CS_URS_2025_01/751511121"/>
    <hyperlink ref="F125" r:id="rId5" display="https://podminky.urs.cz/item/CS_URS_2025_01/99875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  <c r="AZ2" s="140" t="s">
        <v>110</v>
      </c>
      <c r="BA2" s="140" t="s">
        <v>111</v>
      </c>
      <c r="BB2" s="140" t="s">
        <v>108</v>
      </c>
      <c r="BC2" s="140" t="s">
        <v>1514</v>
      </c>
      <c r="BD2" s="140" t="s">
        <v>88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77</v>
      </c>
      <c r="AZ3" s="140" t="s">
        <v>123</v>
      </c>
      <c r="BA3" s="140" t="s">
        <v>124</v>
      </c>
      <c r="BB3" s="140" t="s">
        <v>108</v>
      </c>
      <c r="BC3" s="140" t="s">
        <v>1515</v>
      </c>
      <c r="BD3" s="140" t="s">
        <v>88</v>
      </c>
    </row>
    <row r="4" s="1" customFormat="1" ht="24.96" customHeight="1">
      <c r="B4" s="22"/>
      <c r="D4" s="143" t="s">
        <v>113</v>
      </c>
      <c r="L4" s="22"/>
      <c r="M4" s="144" t="s">
        <v>10</v>
      </c>
      <c r="AT4" s="19" t="s">
        <v>4</v>
      </c>
      <c r="AZ4" s="140" t="s">
        <v>1516</v>
      </c>
      <c r="BA4" s="140" t="s">
        <v>1517</v>
      </c>
      <c r="BB4" s="140" t="s">
        <v>108</v>
      </c>
      <c r="BC4" s="140" t="s">
        <v>1518</v>
      </c>
      <c r="BD4" s="140" t="s">
        <v>88</v>
      </c>
    </row>
    <row r="5" s="1" customFormat="1" ht="6.96" customHeight="1">
      <c r="B5" s="22"/>
      <c r="L5" s="22"/>
      <c r="AZ5" s="140" t="s">
        <v>1519</v>
      </c>
      <c r="BA5" s="140" t="s">
        <v>1520</v>
      </c>
      <c r="BB5" s="140" t="s">
        <v>108</v>
      </c>
      <c r="BC5" s="140" t="s">
        <v>149</v>
      </c>
      <c r="BD5" s="140" t="s">
        <v>88</v>
      </c>
    </row>
    <row r="6" s="1" customFormat="1" ht="12" customHeight="1">
      <c r="B6" s="22"/>
      <c r="D6" s="145" t="s">
        <v>16</v>
      </c>
      <c r="L6" s="22"/>
      <c r="AZ6" s="140" t="s">
        <v>158</v>
      </c>
      <c r="BA6" s="140" t="s">
        <v>159</v>
      </c>
      <c r="BB6" s="140" t="s">
        <v>108</v>
      </c>
      <c r="BC6" s="140" t="s">
        <v>157</v>
      </c>
      <c r="BD6" s="140" t="s">
        <v>88</v>
      </c>
    </row>
    <row r="7" s="1" customFormat="1" ht="16.5" customHeight="1">
      <c r="B7" s="22"/>
      <c r="E7" s="146" t="str">
        <f>'Rekapitulace stavby'!K6</f>
        <v>Oprava bytu Seifertova č.p. 105, Bílina - bytová jednotka</v>
      </c>
      <c r="F7" s="145"/>
      <c r="G7" s="145"/>
      <c r="H7" s="145"/>
      <c r="L7" s="22"/>
      <c r="AZ7" s="140" t="s">
        <v>168</v>
      </c>
      <c r="BA7" s="140" t="s">
        <v>169</v>
      </c>
      <c r="BB7" s="140" t="s">
        <v>108</v>
      </c>
      <c r="BC7" s="140" t="s">
        <v>170</v>
      </c>
      <c r="BD7" s="140" t="s">
        <v>88</v>
      </c>
    </row>
    <row r="8" s="1" customFormat="1" ht="12" customHeight="1">
      <c r="B8" s="22"/>
      <c r="D8" s="145" t="s">
        <v>125</v>
      </c>
      <c r="L8" s="22"/>
      <c r="AZ8" s="140" t="s">
        <v>171</v>
      </c>
      <c r="BA8" s="140" t="s">
        <v>172</v>
      </c>
      <c r="BB8" s="140" t="s">
        <v>135</v>
      </c>
      <c r="BC8" s="140" t="s">
        <v>1521</v>
      </c>
      <c r="BD8" s="140" t="s">
        <v>88</v>
      </c>
    </row>
    <row r="9" s="2" customFormat="1" ht="16.5" customHeight="1">
      <c r="A9" s="40"/>
      <c r="B9" s="46"/>
      <c r="C9" s="40"/>
      <c r="D9" s="40"/>
      <c r="E9" s="146" t="s">
        <v>1522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40" t="s">
        <v>173</v>
      </c>
      <c r="BA9" s="140" t="s">
        <v>174</v>
      </c>
      <c r="BB9" s="140" t="s">
        <v>135</v>
      </c>
      <c r="BC9" s="140" t="s">
        <v>175</v>
      </c>
      <c r="BD9" s="140" t="s">
        <v>88</v>
      </c>
    </row>
    <row r="10" s="2" customFormat="1" ht="12" customHeight="1">
      <c r="A10" s="40"/>
      <c r="B10" s="46"/>
      <c r="C10" s="40"/>
      <c r="D10" s="145" t="s">
        <v>132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40" t="s">
        <v>176</v>
      </c>
      <c r="BA10" s="140" t="s">
        <v>177</v>
      </c>
      <c r="BB10" s="140" t="s">
        <v>135</v>
      </c>
      <c r="BC10" s="140" t="s">
        <v>178</v>
      </c>
      <c r="BD10" s="140" t="s">
        <v>88</v>
      </c>
    </row>
    <row r="11" s="2" customFormat="1" ht="16.5" customHeight="1">
      <c r="A11" s="40"/>
      <c r="B11" s="46"/>
      <c r="C11" s="40"/>
      <c r="D11" s="40"/>
      <c r="E11" s="148" t="s">
        <v>1523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40" t="s">
        <v>179</v>
      </c>
      <c r="BA11" s="140" t="s">
        <v>180</v>
      </c>
      <c r="BB11" s="140" t="s">
        <v>135</v>
      </c>
      <c r="BC11" s="140" t="s">
        <v>181</v>
      </c>
      <c r="BD11" s="140" t="s">
        <v>88</v>
      </c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40" t="s">
        <v>193</v>
      </c>
      <c r="BA12" s="140" t="s">
        <v>194</v>
      </c>
      <c r="BB12" s="140" t="s">
        <v>108</v>
      </c>
      <c r="BC12" s="140" t="s">
        <v>192</v>
      </c>
      <c r="BD12" s="140" t="s">
        <v>88</v>
      </c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40" t="s">
        <v>198</v>
      </c>
      <c r="BA13" s="140" t="s">
        <v>199</v>
      </c>
      <c r="BB13" s="140" t="s">
        <v>108</v>
      </c>
      <c r="BC13" s="140" t="s">
        <v>1524</v>
      </c>
      <c r="BD13" s="140" t="s">
        <v>88</v>
      </c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27. 10. 2025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27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5" t="s">
        <v>29</v>
      </c>
      <c r="J17" s="135" t="s">
        <v>30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31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29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33</v>
      </c>
      <c r="E22" s="40"/>
      <c r="F22" s="40"/>
      <c r="G22" s="40"/>
      <c r="H22" s="40"/>
      <c r="I22" s="145" t="s">
        <v>26</v>
      </c>
      <c r="J22" s="135" t="str">
        <f>IF('Rekapitulace stavby'!AN16="","",'Rekapitulace stavby'!AN16)</f>
        <v/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5" t="s">
        <v>29</v>
      </c>
      <c r="J23" s="135" t="str">
        <f>IF('Rekapitulace stavby'!AN17="","",'Rekapitulace stavby'!AN17)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36</v>
      </c>
      <c r="E25" s="40"/>
      <c r="F25" s="40"/>
      <c r="G25" s="40"/>
      <c r="H25" s="40"/>
      <c r="I25" s="145" t="s">
        <v>26</v>
      </c>
      <c r="J25" s="135" t="str">
        <f>IF('Rekapitulace stavby'!AN19="","",'Rekapitulace stavby'!AN19)</f>
        <v/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5" t="s">
        <v>29</v>
      </c>
      <c r="J26" s="135" t="str">
        <f>IF('Rekapitulace stavby'!AN20="","",'Rekapitulace stavby'!AN20)</f>
        <v/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37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50"/>
      <c r="B29" s="151"/>
      <c r="C29" s="150"/>
      <c r="D29" s="150"/>
      <c r="E29" s="152" t="s">
        <v>38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6" t="s">
        <v>39</v>
      </c>
      <c r="E32" s="40"/>
      <c r="F32" s="40"/>
      <c r="G32" s="40"/>
      <c r="H32" s="40"/>
      <c r="I32" s="40"/>
      <c r="J32" s="157">
        <f>ROUND(J103,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5"/>
      <c r="E33" s="155"/>
      <c r="F33" s="155"/>
      <c r="G33" s="155"/>
      <c r="H33" s="155"/>
      <c r="I33" s="155"/>
      <c r="J33" s="155"/>
      <c r="K33" s="155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8" t="s">
        <v>41</v>
      </c>
      <c r="G34" s="40"/>
      <c r="H34" s="40"/>
      <c r="I34" s="158" t="s">
        <v>40</v>
      </c>
      <c r="J34" s="158" t="s">
        <v>42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9" t="s">
        <v>43</v>
      </c>
      <c r="E35" s="145" t="s">
        <v>44</v>
      </c>
      <c r="F35" s="160">
        <f>ROUND((SUM(BE103:BE410)),  2)</f>
        <v>0</v>
      </c>
      <c r="G35" s="40"/>
      <c r="H35" s="40"/>
      <c r="I35" s="161">
        <v>0.20999999999999999</v>
      </c>
      <c r="J35" s="160">
        <f>ROUND(((SUM(BE103:BE410))*I35),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45</v>
      </c>
      <c r="F36" s="160">
        <f>ROUND((SUM(BF103:BF410)),  2)</f>
        <v>0</v>
      </c>
      <c r="G36" s="40"/>
      <c r="H36" s="40"/>
      <c r="I36" s="161">
        <v>0.12</v>
      </c>
      <c r="J36" s="160">
        <f>ROUND(((SUM(BF103:BF410))*I36),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46</v>
      </c>
      <c r="F37" s="160">
        <f>ROUND((SUM(BG103:BG410)),  2)</f>
        <v>0</v>
      </c>
      <c r="G37" s="40"/>
      <c r="H37" s="40"/>
      <c r="I37" s="161">
        <v>0.20999999999999999</v>
      </c>
      <c r="J37" s="160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47</v>
      </c>
      <c r="F38" s="160">
        <f>ROUND((SUM(BH103:BH410)),  2)</f>
        <v>0</v>
      </c>
      <c r="G38" s="40"/>
      <c r="H38" s="40"/>
      <c r="I38" s="161">
        <v>0.12</v>
      </c>
      <c r="J38" s="160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48</v>
      </c>
      <c r="F39" s="160">
        <f>ROUND((SUM(BI103:BI410)),  2)</f>
        <v>0</v>
      </c>
      <c r="G39" s="40"/>
      <c r="H39" s="40"/>
      <c r="I39" s="161">
        <v>0</v>
      </c>
      <c r="J39" s="160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2"/>
      <c r="D41" s="163" t="s">
        <v>49</v>
      </c>
      <c r="E41" s="164"/>
      <c r="F41" s="164"/>
      <c r="G41" s="165" t="s">
        <v>50</v>
      </c>
      <c r="H41" s="166" t="s">
        <v>51</v>
      </c>
      <c r="I41" s="164"/>
      <c r="J41" s="167">
        <f>SUM(J32:J39)</f>
        <v>0</v>
      </c>
      <c r="K41" s="168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204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3" t="str">
        <f>E7</f>
        <v>Oprava bytu Seifertova č.p. 105, Bílina - bytová jednotka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3" t="s">
        <v>1522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132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1 - Oprava a sanace podlah - varianta dřevěné trámy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Bílina</v>
      </c>
      <c r="G56" s="42"/>
      <c r="H56" s="42"/>
      <c r="I56" s="34" t="s">
        <v>23</v>
      </c>
      <c r="J56" s="74" t="str">
        <f>IF(J14="","",J14)</f>
        <v>27. 10. 2025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Bílina, Břežánská 50/4, 418 01 Bílina</v>
      </c>
      <c r="G58" s="42"/>
      <c r="H58" s="42"/>
      <c r="I58" s="34" t="s">
        <v>33</v>
      </c>
      <c r="J58" s="38" t="str">
        <f>E23</f>
        <v xml:space="preserve"> 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 xml:space="preserve"> 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4" t="s">
        <v>205</v>
      </c>
      <c r="D61" s="175"/>
      <c r="E61" s="175"/>
      <c r="F61" s="175"/>
      <c r="G61" s="175"/>
      <c r="H61" s="175"/>
      <c r="I61" s="175"/>
      <c r="J61" s="176" t="s">
        <v>206</v>
      </c>
      <c r="K61" s="175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7" t="s">
        <v>71</v>
      </c>
      <c r="D63" s="42"/>
      <c r="E63" s="42"/>
      <c r="F63" s="42"/>
      <c r="G63" s="42"/>
      <c r="H63" s="42"/>
      <c r="I63" s="42"/>
      <c r="J63" s="104">
        <f>J103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207</v>
      </c>
    </row>
    <row r="64" s="9" customFormat="1" ht="24.96" customHeight="1">
      <c r="A64" s="9"/>
      <c r="B64" s="178"/>
      <c r="C64" s="179"/>
      <c r="D64" s="180" t="s">
        <v>208</v>
      </c>
      <c r="E64" s="181"/>
      <c r="F64" s="181"/>
      <c r="G64" s="181"/>
      <c r="H64" s="181"/>
      <c r="I64" s="181"/>
      <c r="J64" s="182">
        <f>J104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1525</v>
      </c>
      <c r="E65" s="186"/>
      <c r="F65" s="186"/>
      <c r="G65" s="186"/>
      <c r="H65" s="186"/>
      <c r="I65" s="186"/>
      <c r="J65" s="187">
        <f>J105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4"/>
      <c r="C66" s="127"/>
      <c r="D66" s="185" t="s">
        <v>1526</v>
      </c>
      <c r="E66" s="186"/>
      <c r="F66" s="186"/>
      <c r="G66" s="186"/>
      <c r="H66" s="186"/>
      <c r="I66" s="186"/>
      <c r="J66" s="187">
        <f>J106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7"/>
      <c r="D67" s="185" t="s">
        <v>211</v>
      </c>
      <c r="E67" s="186"/>
      <c r="F67" s="186"/>
      <c r="G67" s="186"/>
      <c r="H67" s="186"/>
      <c r="I67" s="186"/>
      <c r="J67" s="187">
        <f>J110</f>
        <v>0</v>
      </c>
      <c r="K67" s="127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4"/>
      <c r="C68" s="127"/>
      <c r="D68" s="185" t="s">
        <v>1527</v>
      </c>
      <c r="E68" s="186"/>
      <c r="F68" s="186"/>
      <c r="G68" s="186"/>
      <c r="H68" s="186"/>
      <c r="I68" s="186"/>
      <c r="J68" s="187">
        <f>J111</f>
        <v>0</v>
      </c>
      <c r="K68" s="127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7"/>
      <c r="D69" s="185" t="s">
        <v>1528</v>
      </c>
      <c r="E69" s="186"/>
      <c r="F69" s="186"/>
      <c r="G69" s="186"/>
      <c r="H69" s="186"/>
      <c r="I69" s="186"/>
      <c r="J69" s="187">
        <f>J143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4"/>
      <c r="C70" s="127"/>
      <c r="D70" s="185" t="s">
        <v>215</v>
      </c>
      <c r="E70" s="186"/>
      <c r="F70" s="186"/>
      <c r="G70" s="186"/>
      <c r="H70" s="186"/>
      <c r="I70" s="186"/>
      <c r="J70" s="187">
        <f>J144</f>
        <v>0</v>
      </c>
      <c r="K70" s="127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4"/>
      <c r="C71" s="127"/>
      <c r="D71" s="185" t="s">
        <v>216</v>
      </c>
      <c r="E71" s="186"/>
      <c r="F71" s="186"/>
      <c r="G71" s="186"/>
      <c r="H71" s="186"/>
      <c r="I71" s="186"/>
      <c r="J71" s="187">
        <f>J169</f>
        <v>0</v>
      </c>
      <c r="K71" s="127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4"/>
      <c r="C72" s="127"/>
      <c r="D72" s="185" t="s">
        <v>217</v>
      </c>
      <c r="E72" s="186"/>
      <c r="F72" s="186"/>
      <c r="G72" s="186"/>
      <c r="H72" s="186"/>
      <c r="I72" s="186"/>
      <c r="J72" s="187">
        <f>J195</f>
        <v>0</v>
      </c>
      <c r="K72" s="127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4"/>
      <c r="C73" s="127"/>
      <c r="D73" s="185" t="s">
        <v>1529</v>
      </c>
      <c r="E73" s="186"/>
      <c r="F73" s="186"/>
      <c r="G73" s="186"/>
      <c r="H73" s="186"/>
      <c r="I73" s="186"/>
      <c r="J73" s="187">
        <f>J201</f>
        <v>0</v>
      </c>
      <c r="K73" s="127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4"/>
      <c r="C74" s="127"/>
      <c r="D74" s="185" t="s">
        <v>218</v>
      </c>
      <c r="E74" s="186"/>
      <c r="F74" s="186"/>
      <c r="G74" s="186"/>
      <c r="H74" s="186"/>
      <c r="I74" s="186"/>
      <c r="J74" s="187">
        <f>J205</f>
        <v>0</v>
      </c>
      <c r="K74" s="127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8"/>
      <c r="C75" s="179"/>
      <c r="D75" s="180" t="s">
        <v>220</v>
      </c>
      <c r="E75" s="181"/>
      <c r="F75" s="181"/>
      <c r="G75" s="181"/>
      <c r="H75" s="181"/>
      <c r="I75" s="181"/>
      <c r="J75" s="182">
        <f>J242</f>
        <v>0</v>
      </c>
      <c r="K75" s="179"/>
      <c r="L75" s="18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4"/>
      <c r="C76" s="127"/>
      <c r="D76" s="185" t="s">
        <v>221</v>
      </c>
      <c r="E76" s="186"/>
      <c r="F76" s="186"/>
      <c r="G76" s="186"/>
      <c r="H76" s="186"/>
      <c r="I76" s="186"/>
      <c r="J76" s="187">
        <f>J243</f>
        <v>0</v>
      </c>
      <c r="K76" s="127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7"/>
      <c r="D77" s="185" t="s">
        <v>1530</v>
      </c>
      <c r="E77" s="186"/>
      <c r="F77" s="186"/>
      <c r="G77" s="186"/>
      <c r="H77" s="186"/>
      <c r="I77" s="186"/>
      <c r="J77" s="187">
        <f>J268</f>
        <v>0</v>
      </c>
      <c r="K77" s="127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7"/>
      <c r="D78" s="185" t="s">
        <v>1531</v>
      </c>
      <c r="E78" s="186"/>
      <c r="F78" s="186"/>
      <c r="G78" s="186"/>
      <c r="H78" s="186"/>
      <c r="I78" s="186"/>
      <c r="J78" s="187">
        <f>J303</f>
        <v>0</v>
      </c>
      <c r="K78" s="127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4"/>
      <c r="C79" s="127"/>
      <c r="D79" s="185" t="s">
        <v>222</v>
      </c>
      <c r="E79" s="186"/>
      <c r="F79" s="186"/>
      <c r="G79" s="186"/>
      <c r="H79" s="186"/>
      <c r="I79" s="186"/>
      <c r="J79" s="187">
        <f>J354</f>
        <v>0</v>
      </c>
      <c r="K79" s="127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4"/>
      <c r="C80" s="127"/>
      <c r="D80" s="185" t="s">
        <v>225</v>
      </c>
      <c r="E80" s="186"/>
      <c r="F80" s="186"/>
      <c r="G80" s="186"/>
      <c r="H80" s="186"/>
      <c r="I80" s="186"/>
      <c r="J80" s="187">
        <f>J375</f>
        <v>0</v>
      </c>
      <c r="K80" s="127"/>
      <c r="L80" s="18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4"/>
      <c r="C81" s="127"/>
      <c r="D81" s="185" t="s">
        <v>228</v>
      </c>
      <c r="E81" s="186"/>
      <c r="F81" s="186"/>
      <c r="G81" s="186"/>
      <c r="H81" s="186"/>
      <c r="I81" s="186"/>
      <c r="J81" s="187">
        <f>J389</f>
        <v>0</v>
      </c>
      <c r="K81" s="127"/>
      <c r="L81" s="18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61"/>
      <c r="C83" s="62"/>
      <c r="D83" s="62"/>
      <c r="E83" s="62"/>
      <c r="F83" s="62"/>
      <c r="G83" s="62"/>
      <c r="H83" s="62"/>
      <c r="I83" s="62"/>
      <c r="J83" s="62"/>
      <c r="K83" s="6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7" s="2" customFormat="1" ht="6.96" customHeight="1">
      <c r="A87" s="40"/>
      <c r="B87" s="63"/>
      <c r="C87" s="64"/>
      <c r="D87" s="64"/>
      <c r="E87" s="64"/>
      <c r="F87" s="64"/>
      <c r="G87" s="64"/>
      <c r="H87" s="64"/>
      <c r="I87" s="64"/>
      <c r="J87" s="64"/>
      <c r="K87" s="64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4.96" customHeight="1">
      <c r="A88" s="40"/>
      <c r="B88" s="41"/>
      <c r="C88" s="25" t="s">
        <v>230</v>
      </c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16</v>
      </c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173" t="str">
        <f>E7</f>
        <v>Oprava bytu Seifertova č.p. 105, Bílina - bytová jednotka</v>
      </c>
      <c r="F91" s="34"/>
      <c r="G91" s="34"/>
      <c r="H91" s="34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" customFormat="1" ht="12" customHeight="1">
      <c r="B92" s="23"/>
      <c r="C92" s="34" t="s">
        <v>125</v>
      </c>
      <c r="D92" s="24"/>
      <c r="E92" s="24"/>
      <c r="F92" s="24"/>
      <c r="G92" s="24"/>
      <c r="H92" s="24"/>
      <c r="I92" s="24"/>
      <c r="J92" s="24"/>
      <c r="K92" s="24"/>
      <c r="L92" s="22"/>
    </row>
    <row r="93" s="2" customFormat="1" ht="16.5" customHeight="1">
      <c r="A93" s="40"/>
      <c r="B93" s="41"/>
      <c r="C93" s="42"/>
      <c r="D93" s="42"/>
      <c r="E93" s="173" t="s">
        <v>1522</v>
      </c>
      <c r="F93" s="42"/>
      <c r="G93" s="42"/>
      <c r="H93" s="42"/>
      <c r="I93" s="42"/>
      <c r="J93" s="42"/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132</v>
      </c>
      <c r="D94" s="42"/>
      <c r="E94" s="42"/>
      <c r="F94" s="42"/>
      <c r="G94" s="42"/>
      <c r="H94" s="42"/>
      <c r="I94" s="42"/>
      <c r="J94" s="42"/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E11</f>
        <v>1 - Oprava a sanace podlah - varianta dřevěné trámy</v>
      </c>
      <c r="F95" s="42"/>
      <c r="G95" s="42"/>
      <c r="H95" s="42"/>
      <c r="I95" s="42"/>
      <c r="J95" s="42"/>
      <c r="K95" s="42"/>
      <c r="L95" s="14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4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F14</f>
        <v>Bílina</v>
      </c>
      <c r="G97" s="42"/>
      <c r="H97" s="42"/>
      <c r="I97" s="34" t="s">
        <v>23</v>
      </c>
      <c r="J97" s="74" t="str">
        <f>IF(J14="","",J14)</f>
        <v>27. 10. 2025</v>
      </c>
      <c r="K97" s="42"/>
      <c r="L97" s="14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E17</f>
        <v>Město Bílina, Břežánská 50/4, 418 01 Bílina</v>
      </c>
      <c r="G99" s="42"/>
      <c r="H99" s="42"/>
      <c r="I99" s="34" t="s">
        <v>33</v>
      </c>
      <c r="J99" s="38" t="str">
        <f>E23</f>
        <v xml:space="preserve"> </v>
      </c>
      <c r="K99" s="42"/>
      <c r="L99" s="14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IF(E20="","",E20)</f>
        <v>Vyplň údaj</v>
      </c>
      <c r="G100" s="42"/>
      <c r="H100" s="42"/>
      <c r="I100" s="34" t="s">
        <v>36</v>
      </c>
      <c r="J100" s="38" t="str">
        <f>E26</f>
        <v xml:space="preserve"> </v>
      </c>
      <c r="K100" s="42"/>
      <c r="L100" s="14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47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89"/>
      <c r="B102" s="190"/>
      <c r="C102" s="191" t="s">
        <v>231</v>
      </c>
      <c r="D102" s="192" t="s">
        <v>58</v>
      </c>
      <c r="E102" s="192" t="s">
        <v>54</v>
      </c>
      <c r="F102" s="192" t="s">
        <v>55</v>
      </c>
      <c r="G102" s="192" t="s">
        <v>232</v>
      </c>
      <c r="H102" s="192" t="s">
        <v>233</v>
      </c>
      <c r="I102" s="192" t="s">
        <v>234</v>
      </c>
      <c r="J102" s="192" t="s">
        <v>206</v>
      </c>
      <c r="K102" s="193" t="s">
        <v>235</v>
      </c>
      <c r="L102" s="194"/>
      <c r="M102" s="94" t="s">
        <v>19</v>
      </c>
      <c r="N102" s="95" t="s">
        <v>43</v>
      </c>
      <c r="O102" s="95" t="s">
        <v>236</v>
      </c>
      <c r="P102" s="95" t="s">
        <v>237</v>
      </c>
      <c r="Q102" s="95" t="s">
        <v>238</v>
      </c>
      <c r="R102" s="95" t="s">
        <v>239</v>
      </c>
      <c r="S102" s="95" t="s">
        <v>240</v>
      </c>
      <c r="T102" s="95" t="s">
        <v>241</v>
      </c>
      <c r="U102" s="96" t="s">
        <v>242</v>
      </c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</row>
    <row r="103" s="2" customFormat="1" ht="22.8" customHeight="1">
      <c r="A103" s="40"/>
      <c r="B103" s="41"/>
      <c r="C103" s="101" t="s">
        <v>243</v>
      </c>
      <c r="D103" s="42"/>
      <c r="E103" s="42"/>
      <c r="F103" s="42"/>
      <c r="G103" s="42"/>
      <c r="H103" s="42"/>
      <c r="I103" s="42"/>
      <c r="J103" s="195">
        <f>BK103</f>
        <v>0</v>
      </c>
      <c r="K103" s="42"/>
      <c r="L103" s="46"/>
      <c r="M103" s="97"/>
      <c r="N103" s="196"/>
      <c r="O103" s="98"/>
      <c r="P103" s="197">
        <f>P104+P242</f>
        <v>0</v>
      </c>
      <c r="Q103" s="98"/>
      <c r="R103" s="197">
        <f>R104+R242</f>
        <v>9.1658460000000002</v>
      </c>
      <c r="S103" s="98"/>
      <c r="T103" s="197">
        <f>T104+T242</f>
        <v>16.3782</v>
      </c>
      <c r="U103" s="99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72</v>
      </c>
      <c r="AU103" s="19" t="s">
        <v>207</v>
      </c>
      <c r="BK103" s="198">
        <f>BK104+BK242</f>
        <v>0</v>
      </c>
    </row>
    <row r="104" s="12" customFormat="1" ht="25.92" customHeight="1">
      <c r="A104" s="12"/>
      <c r="B104" s="199"/>
      <c r="C104" s="200"/>
      <c r="D104" s="201" t="s">
        <v>72</v>
      </c>
      <c r="E104" s="202" t="s">
        <v>244</v>
      </c>
      <c r="F104" s="202" t="s">
        <v>245</v>
      </c>
      <c r="G104" s="200"/>
      <c r="H104" s="200"/>
      <c r="I104" s="203"/>
      <c r="J104" s="204">
        <f>BK104</f>
        <v>0</v>
      </c>
      <c r="K104" s="200"/>
      <c r="L104" s="205"/>
      <c r="M104" s="206"/>
      <c r="N104" s="207"/>
      <c r="O104" s="207"/>
      <c r="P104" s="208">
        <f>P105+P110+P143</f>
        <v>0</v>
      </c>
      <c r="Q104" s="207"/>
      <c r="R104" s="208">
        <f>R105+R110+R143</f>
        <v>3.1098899899999997</v>
      </c>
      <c r="S104" s="207"/>
      <c r="T104" s="208">
        <f>T105+T110+T143</f>
        <v>14.054434999999998</v>
      </c>
      <c r="U104" s="209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77</v>
      </c>
      <c r="AT104" s="211" t="s">
        <v>72</v>
      </c>
      <c r="AU104" s="211" t="s">
        <v>73</v>
      </c>
      <c r="AY104" s="210" t="s">
        <v>246</v>
      </c>
      <c r="BK104" s="212">
        <f>BK105+BK110+BK143</f>
        <v>0</v>
      </c>
    </row>
    <row r="105" s="12" customFormat="1" ht="22.8" customHeight="1">
      <c r="A105" s="12"/>
      <c r="B105" s="199"/>
      <c r="C105" s="200"/>
      <c r="D105" s="201" t="s">
        <v>72</v>
      </c>
      <c r="E105" s="213" t="s">
        <v>91</v>
      </c>
      <c r="F105" s="213" t="s">
        <v>1532</v>
      </c>
      <c r="G105" s="200"/>
      <c r="H105" s="200"/>
      <c r="I105" s="203"/>
      <c r="J105" s="214">
        <f>BK105</f>
        <v>0</v>
      </c>
      <c r="K105" s="200"/>
      <c r="L105" s="205"/>
      <c r="M105" s="206"/>
      <c r="N105" s="207"/>
      <c r="O105" s="207"/>
      <c r="P105" s="208">
        <f>P106</f>
        <v>0</v>
      </c>
      <c r="Q105" s="207"/>
      <c r="R105" s="208">
        <f>R106</f>
        <v>1.3800600000000001</v>
      </c>
      <c r="S105" s="207"/>
      <c r="T105" s="208">
        <f>T106</f>
        <v>0</v>
      </c>
      <c r="U105" s="209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0" t="s">
        <v>77</v>
      </c>
      <c r="AT105" s="211" t="s">
        <v>72</v>
      </c>
      <c r="AU105" s="211" t="s">
        <v>77</v>
      </c>
      <c r="AY105" s="210" t="s">
        <v>246</v>
      </c>
      <c r="BK105" s="212">
        <f>BK106</f>
        <v>0</v>
      </c>
    </row>
    <row r="106" s="12" customFormat="1" ht="20.88" customHeight="1">
      <c r="A106" s="12"/>
      <c r="B106" s="199"/>
      <c r="C106" s="200"/>
      <c r="D106" s="201" t="s">
        <v>72</v>
      </c>
      <c r="E106" s="213" t="s">
        <v>547</v>
      </c>
      <c r="F106" s="213" t="s">
        <v>1533</v>
      </c>
      <c r="G106" s="200"/>
      <c r="H106" s="200"/>
      <c r="I106" s="203"/>
      <c r="J106" s="214">
        <f>BK106</f>
        <v>0</v>
      </c>
      <c r="K106" s="200"/>
      <c r="L106" s="205"/>
      <c r="M106" s="206"/>
      <c r="N106" s="207"/>
      <c r="O106" s="207"/>
      <c r="P106" s="208">
        <f>SUM(P107:P109)</f>
        <v>0</v>
      </c>
      <c r="Q106" s="207"/>
      <c r="R106" s="208">
        <f>SUM(R107:R109)</f>
        <v>1.3800600000000001</v>
      </c>
      <c r="S106" s="207"/>
      <c r="T106" s="208">
        <f>SUM(T107:T109)</f>
        <v>0</v>
      </c>
      <c r="U106" s="209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77</v>
      </c>
      <c r="AT106" s="211" t="s">
        <v>72</v>
      </c>
      <c r="AU106" s="211" t="s">
        <v>84</v>
      </c>
      <c r="AY106" s="210" t="s">
        <v>246</v>
      </c>
      <c r="BK106" s="212">
        <f>SUM(BK107:BK109)</f>
        <v>0</v>
      </c>
    </row>
    <row r="107" s="2" customFormat="1" ht="24.15" customHeight="1">
      <c r="A107" s="40"/>
      <c r="B107" s="41"/>
      <c r="C107" s="215" t="s">
        <v>77</v>
      </c>
      <c r="D107" s="215" t="s">
        <v>250</v>
      </c>
      <c r="E107" s="216" t="s">
        <v>1534</v>
      </c>
      <c r="F107" s="217" t="s">
        <v>1535</v>
      </c>
      <c r="G107" s="218" t="s">
        <v>373</v>
      </c>
      <c r="H107" s="219">
        <v>18</v>
      </c>
      <c r="I107" s="220"/>
      <c r="J107" s="221">
        <f>ROUND(I107*H107,2)</f>
        <v>0</v>
      </c>
      <c r="K107" s="217" t="s">
        <v>19</v>
      </c>
      <c r="L107" s="46"/>
      <c r="M107" s="222" t="s">
        <v>19</v>
      </c>
      <c r="N107" s="223" t="s">
        <v>45</v>
      </c>
      <c r="O107" s="86"/>
      <c r="P107" s="224">
        <f>O107*H107</f>
        <v>0</v>
      </c>
      <c r="Q107" s="224">
        <v>0.076670000000000002</v>
      </c>
      <c r="R107" s="224">
        <f>Q107*H107</f>
        <v>1.3800600000000001</v>
      </c>
      <c r="S107" s="224">
        <v>0</v>
      </c>
      <c r="T107" s="224">
        <f>S107*H107</f>
        <v>0</v>
      </c>
      <c r="U107" s="225" t="s">
        <v>19</v>
      </c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6" t="s">
        <v>91</v>
      </c>
      <c r="AT107" s="226" t="s">
        <v>250</v>
      </c>
      <c r="AU107" s="226" t="s">
        <v>88</v>
      </c>
      <c r="AY107" s="19" t="s">
        <v>246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19" t="s">
        <v>84</v>
      </c>
      <c r="BK107" s="227">
        <f>ROUND(I107*H107,2)</f>
        <v>0</v>
      </c>
      <c r="BL107" s="19" t="s">
        <v>91</v>
      </c>
      <c r="BM107" s="226" t="s">
        <v>1536</v>
      </c>
    </row>
    <row r="108" s="2" customFormat="1">
      <c r="A108" s="40"/>
      <c r="B108" s="41"/>
      <c r="C108" s="42"/>
      <c r="D108" s="228" t="s">
        <v>255</v>
      </c>
      <c r="E108" s="42"/>
      <c r="F108" s="229" t="s">
        <v>1537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6"/>
      <c r="U108" s="87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255</v>
      </c>
      <c r="AU108" s="19" t="s">
        <v>88</v>
      </c>
    </row>
    <row r="109" s="13" customFormat="1">
      <c r="A109" s="13"/>
      <c r="B109" s="235"/>
      <c r="C109" s="236"/>
      <c r="D109" s="228" t="s">
        <v>259</v>
      </c>
      <c r="E109" s="237" t="s">
        <v>19</v>
      </c>
      <c r="F109" s="238" t="s">
        <v>1538</v>
      </c>
      <c r="G109" s="236"/>
      <c r="H109" s="239">
        <v>18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3"/>
      <c r="U109" s="244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5" t="s">
        <v>259</v>
      </c>
      <c r="AU109" s="245" t="s">
        <v>88</v>
      </c>
      <c r="AV109" s="13" t="s">
        <v>84</v>
      </c>
      <c r="AW109" s="13" t="s">
        <v>35</v>
      </c>
      <c r="AX109" s="13" t="s">
        <v>73</v>
      </c>
      <c r="AY109" s="245" t="s">
        <v>246</v>
      </c>
    </row>
    <row r="110" s="12" customFormat="1" ht="22.8" customHeight="1">
      <c r="A110" s="12"/>
      <c r="B110" s="199"/>
      <c r="C110" s="200"/>
      <c r="D110" s="201" t="s">
        <v>72</v>
      </c>
      <c r="E110" s="213" t="s">
        <v>97</v>
      </c>
      <c r="F110" s="213" t="s">
        <v>270</v>
      </c>
      <c r="G110" s="200"/>
      <c r="H110" s="200"/>
      <c r="I110" s="203"/>
      <c r="J110" s="214">
        <f>BK110</f>
        <v>0</v>
      </c>
      <c r="K110" s="200"/>
      <c r="L110" s="205"/>
      <c r="M110" s="206"/>
      <c r="N110" s="207"/>
      <c r="O110" s="207"/>
      <c r="P110" s="208">
        <f>P111</f>
        <v>0</v>
      </c>
      <c r="Q110" s="207"/>
      <c r="R110" s="208">
        <f>R111</f>
        <v>1.7295479899999997</v>
      </c>
      <c r="S110" s="207"/>
      <c r="T110" s="208">
        <f>T111</f>
        <v>0</v>
      </c>
      <c r="U110" s="209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0" t="s">
        <v>77</v>
      </c>
      <c r="AT110" s="211" t="s">
        <v>72</v>
      </c>
      <c r="AU110" s="211" t="s">
        <v>77</v>
      </c>
      <c r="AY110" s="210" t="s">
        <v>246</v>
      </c>
      <c r="BK110" s="212">
        <f>BK111</f>
        <v>0</v>
      </c>
    </row>
    <row r="111" s="12" customFormat="1" ht="20.88" customHeight="1">
      <c r="A111" s="12"/>
      <c r="B111" s="199"/>
      <c r="C111" s="200"/>
      <c r="D111" s="201" t="s">
        <v>72</v>
      </c>
      <c r="E111" s="213" t="s">
        <v>659</v>
      </c>
      <c r="F111" s="213" t="s">
        <v>1539</v>
      </c>
      <c r="G111" s="200"/>
      <c r="H111" s="200"/>
      <c r="I111" s="203"/>
      <c r="J111" s="214">
        <f>BK111</f>
        <v>0</v>
      </c>
      <c r="K111" s="200"/>
      <c r="L111" s="205"/>
      <c r="M111" s="206"/>
      <c r="N111" s="207"/>
      <c r="O111" s="207"/>
      <c r="P111" s="208">
        <f>SUM(P112:P142)</f>
        <v>0</v>
      </c>
      <c r="Q111" s="207"/>
      <c r="R111" s="208">
        <f>SUM(R112:R142)</f>
        <v>1.7295479899999997</v>
      </c>
      <c r="S111" s="207"/>
      <c r="T111" s="208">
        <f>SUM(T112:T142)</f>
        <v>0</v>
      </c>
      <c r="U111" s="209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0" t="s">
        <v>77</v>
      </c>
      <c r="AT111" s="211" t="s">
        <v>72</v>
      </c>
      <c r="AU111" s="211" t="s">
        <v>84</v>
      </c>
      <c r="AY111" s="210" t="s">
        <v>246</v>
      </c>
      <c r="BK111" s="212">
        <f>SUM(BK112:BK142)</f>
        <v>0</v>
      </c>
    </row>
    <row r="112" s="2" customFormat="1" ht="33" customHeight="1">
      <c r="A112" s="40"/>
      <c r="B112" s="41"/>
      <c r="C112" s="215" t="s">
        <v>84</v>
      </c>
      <c r="D112" s="215" t="s">
        <v>250</v>
      </c>
      <c r="E112" s="216" t="s">
        <v>1540</v>
      </c>
      <c r="F112" s="217" t="s">
        <v>1541</v>
      </c>
      <c r="G112" s="218" t="s">
        <v>1542</v>
      </c>
      <c r="H112" s="219">
        <v>0.35899999999999999</v>
      </c>
      <c r="I112" s="220"/>
      <c r="J112" s="221">
        <f>ROUND(I112*H112,2)</f>
        <v>0</v>
      </c>
      <c r="K112" s="217" t="s">
        <v>253</v>
      </c>
      <c r="L112" s="46"/>
      <c r="M112" s="222" t="s">
        <v>19</v>
      </c>
      <c r="N112" s="223" t="s">
        <v>45</v>
      </c>
      <c r="O112" s="86"/>
      <c r="P112" s="224">
        <f>O112*H112</f>
        <v>0</v>
      </c>
      <c r="Q112" s="224">
        <v>2.5018699999999998</v>
      </c>
      <c r="R112" s="224">
        <f>Q112*H112</f>
        <v>0.89817132999999993</v>
      </c>
      <c r="S112" s="224">
        <v>0</v>
      </c>
      <c r="T112" s="224">
        <f>S112*H112</f>
        <v>0</v>
      </c>
      <c r="U112" s="225" t="s">
        <v>19</v>
      </c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6" t="s">
        <v>370</v>
      </c>
      <c r="AT112" s="226" t="s">
        <v>250</v>
      </c>
      <c r="AU112" s="226" t="s">
        <v>88</v>
      </c>
      <c r="AY112" s="19" t="s">
        <v>246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19" t="s">
        <v>84</v>
      </c>
      <c r="BK112" s="227">
        <f>ROUND(I112*H112,2)</f>
        <v>0</v>
      </c>
      <c r="BL112" s="19" t="s">
        <v>370</v>
      </c>
      <c r="BM112" s="226" t="s">
        <v>1543</v>
      </c>
    </row>
    <row r="113" s="2" customFormat="1">
      <c r="A113" s="40"/>
      <c r="B113" s="41"/>
      <c r="C113" s="42"/>
      <c r="D113" s="228" t="s">
        <v>255</v>
      </c>
      <c r="E113" s="42"/>
      <c r="F113" s="229" t="s">
        <v>1544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6"/>
      <c r="U113" s="87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255</v>
      </c>
      <c r="AU113" s="19" t="s">
        <v>88</v>
      </c>
    </row>
    <row r="114" s="2" customFormat="1">
      <c r="A114" s="40"/>
      <c r="B114" s="41"/>
      <c r="C114" s="42"/>
      <c r="D114" s="233" t="s">
        <v>257</v>
      </c>
      <c r="E114" s="42"/>
      <c r="F114" s="234" t="s">
        <v>1545</v>
      </c>
      <c r="G114" s="42"/>
      <c r="H114" s="42"/>
      <c r="I114" s="230"/>
      <c r="J114" s="42"/>
      <c r="K114" s="42"/>
      <c r="L114" s="46"/>
      <c r="M114" s="231"/>
      <c r="N114" s="232"/>
      <c r="O114" s="86"/>
      <c r="P114" s="86"/>
      <c r="Q114" s="86"/>
      <c r="R114" s="86"/>
      <c r="S114" s="86"/>
      <c r="T114" s="86"/>
      <c r="U114" s="87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257</v>
      </c>
      <c r="AU114" s="19" t="s">
        <v>88</v>
      </c>
    </row>
    <row r="115" s="15" customFormat="1">
      <c r="A115" s="15"/>
      <c r="B115" s="257"/>
      <c r="C115" s="258"/>
      <c r="D115" s="228" t="s">
        <v>259</v>
      </c>
      <c r="E115" s="259" t="s">
        <v>19</v>
      </c>
      <c r="F115" s="260" t="s">
        <v>1546</v>
      </c>
      <c r="G115" s="258"/>
      <c r="H115" s="259" t="s">
        <v>19</v>
      </c>
      <c r="I115" s="261"/>
      <c r="J115" s="258"/>
      <c r="K115" s="258"/>
      <c r="L115" s="262"/>
      <c r="M115" s="263"/>
      <c r="N115" s="264"/>
      <c r="O115" s="264"/>
      <c r="P115" s="264"/>
      <c r="Q115" s="264"/>
      <c r="R115" s="264"/>
      <c r="S115" s="264"/>
      <c r="T115" s="264"/>
      <c r="U115" s="26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6" t="s">
        <v>259</v>
      </c>
      <c r="AU115" s="266" t="s">
        <v>88</v>
      </c>
      <c r="AV115" s="15" t="s">
        <v>77</v>
      </c>
      <c r="AW115" s="15" t="s">
        <v>35</v>
      </c>
      <c r="AX115" s="15" t="s">
        <v>73</v>
      </c>
      <c r="AY115" s="266" t="s">
        <v>246</v>
      </c>
    </row>
    <row r="116" s="13" customFormat="1">
      <c r="A116" s="13"/>
      <c r="B116" s="235"/>
      <c r="C116" s="236"/>
      <c r="D116" s="228" t="s">
        <v>259</v>
      </c>
      <c r="E116" s="237" t="s">
        <v>19</v>
      </c>
      <c r="F116" s="238" t="s">
        <v>1547</v>
      </c>
      <c r="G116" s="236"/>
      <c r="H116" s="239">
        <v>0.35899999999999999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3"/>
      <c r="U116" s="244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259</v>
      </c>
      <c r="AU116" s="245" t="s">
        <v>88</v>
      </c>
      <c r="AV116" s="13" t="s">
        <v>84</v>
      </c>
      <c r="AW116" s="13" t="s">
        <v>35</v>
      </c>
      <c r="AX116" s="13" t="s">
        <v>77</v>
      </c>
      <c r="AY116" s="245" t="s">
        <v>246</v>
      </c>
    </row>
    <row r="117" s="2" customFormat="1" ht="24.15" customHeight="1">
      <c r="A117" s="40"/>
      <c r="B117" s="41"/>
      <c r="C117" s="215" t="s">
        <v>88</v>
      </c>
      <c r="D117" s="215" t="s">
        <v>250</v>
      </c>
      <c r="E117" s="216" t="s">
        <v>1548</v>
      </c>
      <c r="F117" s="217" t="s">
        <v>1549</v>
      </c>
      <c r="G117" s="218" t="s">
        <v>1542</v>
      </c>
      <c r="H117" s="219">
        <v>0.35899999999999999</v>
      </c>
      <c r="I117" s="220"/>
      <c r="J117" s="221">
        <f>ROUND(I117*H117,2)</f>
        <v>0</v>
      </c>
      <c r="K117" s="217" t="s">
        <v>253</v>
      </c>
      <c r="L117" s="46"/>
      <c r="M117" s="222" t="s">
        <v>19</v>
      </c>
      <c r="N117" s="223" t="s">
        <v>45</v>
      </c>
      <c r="O117" s="86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4">
        <f>S117*H117</f>
        <v>0</v>
      </c>
      <c r="U117" s="225" t="s">
        <v>19</v>
      </c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370</v>
      </c>
      <c r="AT117" s="226" t="s">
        <v>250</v>
      </c>
      <c r="AU117" s="226" t="s">
        <v>88</v>
      </c>
      <c r="AY117" s="19" t="s">
        <v>246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84</v>
      </c>
      <c r="BK117" s="227">
        <f>ROUND(I117*H117,2)</f>
        <v>0</v>
      </c>
      <c r="BL117" s="19" t="s">
        <v>370</v>
      </c>
      <c r="BM117" s="226" t="s">
        <v>1550</v>
      </c>
    </row>
    <row r="118" s="2" customFormat="1">
      <c r="A118" s="40"/>
      <c r="B118" s="41"/>
      <c r="C118" s="42"/>
      <c r="D118" s="228" t="s">
        <v>255</v>
      </c>
      <c r="E118" s="42"/>
      <c r="F118" s="229" t="s">
        <v>1551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6"/>
      <c r="U118" s="87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255</v>
      </c>
      <c r="AU118" s="19" t="s">
        <v>88</v>
      </c>
    </row>
    <row r="119" s="2" customFormat="1">
      <c r="A119" s="40"/>
      <c r="B119" s="41"/>
      <c r="C119" s="42"/>
      <c r="D119" s="233" t="s">
        <v>257</v>
      </c>
      <c r="E119" s="42"/>
      <c r="F119" s="234" t="s">
        <v>1552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257</v>
      </c>
      <c r="AU119" s="19" t="s">
        <v>88</v>
      </c>
    </row>
    <row r="120" s="13" customFormat="1">
      <c r="A120" s="13"/>
      <c r="B120" s="235"/>
      <c r="C120" s="236"/>
      <c r="D120" s="228" t="s">
        <v>259</v>
      </c>
      <c r="E120" s="237" t="s">
        <v>19</v>
      </c>
      <c r="F120" s="238" t="s">
        <v>1547</v>
      </c>
      <c r="G120" s="236"/>
      <c r="H120" s="239">
        <v>0.35899999999999999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3"/>
      <c r="U120" s="244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259</v>
      </c>
      <c r="AU120" s="245" t="s">
        <v>88</v>
      </c>
      <c r="AV120" s="13" t="s">
        <v>84</v>
      </c>
      <c r="AW120" s="13" t="s">
        <v>35</v>
      </c>
      <c r="AX120" s="13" t="s">
        <v>77</v>
      </c>
      <c r="AY120" s="245" t="s">
        <v>246</v>
      </c>
    </row>
    <row r="121" s="2" customFormat="1" ht="33" customHeight="1">
      <c r="A121" s="40"/>
      <c r="B121" s="41"/>
      <c r="C121" s="215" t="s">
        <v>91</v>
      </c>
      <c r="D121" s="215" t="s">
        <v>250</v>
      </c>
      <c r="E121" s="216" t="s">
        <v>1553</v>
      </c>
      <c r="F121" s="217" t="s">
        <v>1554</v>
      </c>
      <c r="G121" s="218" t="s">
        <v>1542</v>
      </c>
      <c r="H121" s="219">
        <v>0.35899999999999999</v>
      </c>
      <c r="I121" s="220"/>
      <c r="J121" s="221">
        <f>ROUND(I121*H121,2)</f>
        <v>0</v>
      </c>
      <c r="K121" s="217" t="s">
        <v>253</v>
      </c>
      <c r="L121" s="46"/>
      <c r="M121" s="222" t="s">
        <v>19</v>
      </c>
      <c r="N121" s="223" t="s">
        <v>45</v>
      </c>
      <c r="O121" s="86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4">
        <f>S121*H121</f>
        <v>0</v>
      </c>
      <c r="U121" s="225" t="s">
        <v>19</v>
      </c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6" t="s">
        <v>91</v>
      </c>
      <c r="AT121" s="226" t="s">
        <v>250</v>
      </c>
      <c r="AU121" s="226" t="s">
        <v>88</v>
      </c>
      <c r="AY121" s="19" t="s">
        <v>246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9" t="s">
        <v>84</v>
      </c>
      <c r="BK121" s="227">
        <f>ROUND(I121*H121,2)</f>
        <v>0</v>
      </c>
      <c r="BL121" s="19" t="s">
        <v>91</v>
      </c>
      <c r="BM121" s="226" t="s">
        <v>1555</v>
      </c>
    </row>
    <row r="122" s="2" customFormat="1">
      <c r="A122" s="40"/>
      <c r="B122" s="41"/>
      <c r="C122" s="42"/>
      <c r="D122" s="228" t="s">
        <v>255</v>
      </c>
      <c r="E122" s="42"/>
      <c r="F122" s="229" t="s">
        <v>1556</v>
      </c>
      <c r="G122" s="42"/>
      <c r="H122" s="42"/>
      <c r="I122" s="230"/>
      <c r="J122" s="42"/>
      <c r="K122" s="42"/>
      <c r="L122" s="46"/>
      <c r="M122" s="231"/>
      <c r="N122" s="232"/>
      <c r="O122" s="86"/>
      <c r="P122" s="86"/>
      <c r="Q122" s="86"/>
      <c r="R122" s="86"/>
      <c r="S122" s="86"/>
      <c r="T122" s="86"/>
      <c r="U122" s="87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255</v>
      </c>
      <c r="AU122" s="19" t="s">
        <v>88</v>
      </c>
    </row>
    <row r="123" s="2" customFormat="1">
      <c r="A123" s="40"/>
      <c r="B123" s="41"/>
      <c r="C123" s="42"/>
      <c r="D123" s="233" t="s">
        <v>257</v>
      </c>
      <c r="E123" s="42"/>
      <c r="F123" s="234" t="s">
        <v>1557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6"/>
      <c r="U123" s="87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257</v>
      </c>
      <c r="AU123" s="19" t="s">
        <v>88</v>
      </c>
    </row>
    <row r="124" s="13" customFormat="1">
      <c r="A124" s="13"/>
      <c r="B124" s="235"/>
      <c r="C124" s="236"/>
      <c r="D124" s="228" t="s">
        <v>259</v>
      </c>
      <c r="E124" s="237" t="s">
        <v>19</v>
      </c>
      <c r="F124" s="238" t="s">
        <v>1547</v>
      </c>
      <c r="G124" s="236"/>
      <c r="H124" s="239">
        <v>0.35899999999999999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3"/>
      <c r="U124" s="244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259</v>
      </c>
      <c r="AU124" s="245" t="s">
        <v>88</v>
      </c>
      <c r="AV124" s="13" t="s">
        <v>84</v>
      </c>
      <c r="AW124" s="13" t="s">
        <v>35</v>
      </c>
      <c r="AX124" s="13" t="s">
        <v>77</v>
      </c>
      <c r="AY124" s="245" t="s">
        <v>246</v>
      </c>
    </row>
    <row r="125" s="2" customFormat="1" ht="16.5" customHeight="1">
      <c r="A125" s="40"/>
      <c r="B125" s="41"/>
      <c r="C125" s="215" t="s">
        <v>94</v>
      </c>
      <c r="D125" s="215" t="s">
        <v>250</v>
      </c>
      <c r="E125" s="216" t="s">
        <v>1558</v>
      </c>
      <c r="F125" s="217" t="s">
        <v>1559</v>
      </c>
      <c r="G125" s="218" t="s">
        <v>398</v>
      </c>
      <c r="H125" s="219">
        <v>0.036999999999999998</v>
      </c>
      <c r="I125" s="220"/>
      <c r="J125" s="221">
        <f>ROUND(I125*H125,2)</f>
        <v>0</v>
      </c>
      <c r="K125" s="217" t="s">
        <v>253</v>
      </c>
      <c r="L125" s="46"/>
      <c r="M125" s="222" t="s">
        <v>19</v>
      </c>
      <c r="N125" s="223" t="s">
        <v>45</v>
      </c>
      <c r="O125" s="86"/>
      <c r="P125" s="224">
        <f>O125*H125</f>
        <v>0</v>
      </c>
      <c r="Q125" s="224">
        <v>1.06277</v>
      </c>
      <c r="R125" s="224">
        <f>Q125*H125</f>
        <v>0.039322489999999995</v>
      </c>
      <c r="S125" s="224">
        <v>0</v>
      </c>
      <c r="T125" s="224">
        <f>S125*H125</f>
        <v>0</v>
      </c>
      <c r="U125" s="225" t="s">
        <v>19</v>
      </c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6" t="s">
        <v>370</v>
      </c>
      <c r="AT125" s="226" t="s">
        <v>250</v>
      </c>
      <c r="AU125" s="226" t="s">
        <v>88</v>
      </c>
      <c r="AY125" s="19" t="s">
        <v>246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9" t="s">
        <v>84</v>
      </c>
      <c r="BK125" s="227">
        <f>ROUND(I125*H125,2)</f>
        <v>0</v>
      </c>
      <c r="BL125" s="19" t="s">
        <v>370</v>
      </c>
      <c r="BM125" s="226" t="s">
        <v>1560</v>
      </c>
    </row>
    <row r="126" s="2" customFormat="1">
      <c r="A126" s="40"/>
      <c r="B126" s="41"/>
      <c r="C126" s="42"/>
      <c r="D126" s="228" t="s">
        <v>255</v>
      </c>
      <c r="E126" s="42"/>
      <c r="F126" s="229" t="s">
        <v>1561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6"/>
      <c r="U126" s="87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255</v>
      </c>
      <c r="AU126" s="19" t="s">
        <v>88</v>
      </c>
    </row>
    <row r="127" s="2" customFormat="1">
      <c r="A127" s="40"/>
      <c r="B127" s="41"/>
      <c r="C127" s="42"/>
      <c r="D127" s="233" t="s">
        <v>257</v>
      </c>
      <c r="E127" s="42"/>
      <c r="F127" s="234" t="s">
        <v>1562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6"/>
      <c r="U127" s="87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257</v>
      </c>
      <c r="AU127" s="19" t="s">
        <v>88</v>
      </c>
    </row>
    <row r="128" s="13" customFormat="1">
      <c r="A128" s="13"/>
      <c r="B128" s="235"/>
      <c r="C128" s="236"/>
      <c r="D128" s="228" t="s">
        <v>259</v>
      </c>
      <c r="E128" s="237" t="s">
        <v>19</v>
      </c>
      <c r="F128" s="238" t="s">
        <v>1563</v>
      </c>
      <c r="G128" s="236"/>
      <c r="H128" s="239">
        <v>0.031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3"/>
      <c r="U128" s="244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259</v>
      </c>
      <c r="AU128" s="245" t="s">
        <v>88</v>
      </c>
      <c r="AV128" s="13" t="s">
        <v>84</v>
      </c>
      <c r="AW128" s="13" t="s">
        <v>35</v>
      </c>
      <c r="AX128" s="13" t="s">
        <v>77</v>
      </c>
      <c r="AY128" s="245" t="s">
        <v>246</v>
      </c>
    </row>
    <row r="129" s="13" customFormat="1">
      <c r="A129" s="13"/>
      <c r="B129" s="235"/>
      <c r="C129" s="236"/>
      <c r="D129" s="228" t="s">
        <v>259</v>
      </c>
      <c r="E129" s="236"/>
      <c r="F129" s="238" t="s">
        <v>1564</v>
      </c>
      <c r="G129" s="236"/>
      <c r="H129" s="239">
        <v>0.036999999999999998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3"/>
      <c r="U129" s="244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259</v>
      </c>
      <c r="AU129" s="245" t="s">
        <v>88</v>
      </c>
      <c r="AV129" s="13" t="s">
        <v>84</v>
      </c>
      <c r="AW129" s="13" t="s">
        <v>4</v>
      </c>
      <c r="AX129" s="13" t="s">
        <v>77</v>
      </c>
      <c r="AY129" s="245" t="s">
        <v>246</v>
      </c>
    </row>
    <row r="130" s="2" customFormat="1" ht="24.15" customHeight="1">
      <c r="A130" s="40"/>
      <c r="B130" s="41"/>
      <c r="C130" s="215" t="s">
        <v>97</v>
      </c>
      <c r="D130" s="215" t="s">
        <v>250</v>
      </c>
      <c r="E130" s="216" t="s">
        <v>1565</v>
      </c>
      <c r="F130" s="217" t="s">
        <v>1566</v>
      </c>
      <c r="G130" s="218" t="s">
        <v>108</v>
      </c>
      <c r="H130" s="219">
        <v>7.1890000000000001</v>
      </c>
      <c r="I130" s="220"/>
      <c r="J130" s="221">
        <f>ROUND(I130*H130,2)</f>
        <v>0</v>
      </c>
      <c r="K130" s="217" t="s">
        <v>253</v>
      </c>
      <c r="L130" s="46"/>
      <c r="M130" s="222" t="s">
        <v>19</v>
      </c>
      <c r="N130" s="223" t="s">
        <v>45</v>
      </c>
      <c r="O130" s="86"/>
      <c r="P130" s="224">
        <f>O130*H130</f>
        <v>0</v>
      </c>
      <c r="Q130" s="224">
        <v>0.11</v>
      </c>
      <c r="R130" s="224">
        <f>Q130*H130</f>
        <v>0.79078999999999999</v>
      </c>
      <c r="S130" s="224">
        <v>0</v>
      </c>
      <c r="T130" s="224">
        <f>S130*H130</f>
        <v>0</v>
      </c>
      <c r="U130" s="225" t="s">
        <v>19</v>
      </c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6" t="s">
        <v>370</v>
      </c>
      <c r="AT130" s="226" t="s">
        <v>250</v>
      </c>
      <c r="AU130" s="226" t="s">
        <v>88</v>
      </c>
      <c r="AY130" s="19" t="s">
        <v>246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9" t="s">
        <v>84</v>
      </c>
      <c r="BK130" s="227">
        <f>ROUND(I130*H130,2)</f>
        <v>0</v>
      </c>
      <c r="BL130" s="19" t="s">
        <v>370</v>
      </c>
      <c r="BM130" s="226" t="s">
        <v>1567</v>
      </c>
    </row>
    <row r="131" s="2" customFormat="1">
      <c r="A131" s="40"/>
      <c r="B131" s="41"/>
      <c r="C131" s="42"/>
      <c r="D131" s="228" t="s">
        <v>255</v>
      </c>
      <c r="E131" s="42"/>
      <c r="F131" s="229" t="s">
        <v>1568</v>
      </c>
      <c r="G131" s="42"/>
      <c r="H131" s="42"/>
      <c r="I131" s="230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6"/>
      <c r="U131" s="87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255</v>
      </c>
      <c r="AU131" s="19" t="s">
        <v>88</v>
      </c>
    </row>
    <row r="132" s="2" customFormat="1">
      <c r="A132" s="40"/>
      <c r="B132" s="41"/>
      <c r="C132" s="42"/>
      <c r="D132" s="233" t="s">
        <v>257</v>
      </c>
      <c r="E132" s="42"/>
      <c r="F132" s="234" t="s">
        <v>1569</v>
      </c>
      <c r="G132" s="42"/>
      <c r="H132" s="42"/>
      <c r="I132" s="230"/>
      <c r="J132" s="42"/>
      <c r="K132" s="42"/>
      <c r="L132" s="46"/>
      <c r="M132" s="231"/>
      <c r="N132" s="232"/>
      <c r="O132" s="86"/>
      <c r="P132" s="86"/>
      <c r="Q132" s="86"/>
      <c r="R132" s="86"/>
      <c r="S132" s="86"/>
      <c r="T132" s="86"/>
      <c r="U132" s="87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257</v>
      </c>
      <c r="AU132" s="19" t="s">
        <v>88</v>
      </c>
    </row>
    <row r="133" s="13" customFormat="1">
      <c r="A133" s="13"/>
      <c r="B133" s="235"/>
      <c r="C133" s="236"/>
      <c r="D133" s="228" t="s">
        <v>259</v>
      </c>
      <c r="E133" s="237" t="s">
        <v>19</v>
      </c>
      <c r="F133" s="238" t="s">
        <v>1570</v>
      </c>
      <c r="G133" s="236"/>
      <c r="H133" s="239">
        <v>7.1890000000000001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3"/>
      <c r="U133" s="244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259</v>
      </c>
      <c r="AU133" s="245" t="s">
        <v>88</v>
      </c>
      <c r="AV133" s="13" t="s">
        <v>84</v>
      </c>
      <c r="AW133" s="13" t="s">
        <v>35</v>
      </c>
      <c r="AX133" s="13" t="s">
        <v>77</v>
      </c>
      <c r="AY133" s="245" t="s">
        <v>246</v>
      </c>
    </row>
    <row r="134" s="2" customFormat="1" ht="16.5" customHeight="1">
      <c r="A134" s="40"/>
      <c r="B134" s="41"/>
      <c r="C134" s="215" t="s">
        <v>170</v>
      </c>
      <c r="D134" s="215" t="s">
        <v>250</v>
      </c>
      <c r="E134" s="216" t="s">
        <v>1571</v>
      </c>
      <c r="F134" s="217" t="s">
        <v>1572</v>
      </c>
      <c r="G134" s="218" t="s">
        <v>108</v>
      </c>
      <c r="H134" s="219">
        <v>7.1890000000000001</v>
      </c>
      <c r="I134" s="220"/>
      <c r="J134" s="221">
        <f>ROUND(I134*H134,2)</f>
        <v>0</v>
      </c>
      <c r="K134" s="217" t="s">
        <v>253</v>
      </c>
      <c r="L134" s="46"/>
      <c r="M134" s="222" t="s">
        <v>19</v>
      </c>
      <c r="N134" s="223" t="s">
        <v>45</v>
      </c>
      <c r="O134" s="86"/>
      <c r="P134" s="224">
        <f>O134*H134</f>
        <v>0</v>
      </c>
      <c r="Q134" s="224">
        <v>0.00012999999999999999</v>
      </c>
      <c r="R134" s="224">
        <f>Q134*H134</f>
        <v>0.00093456999999999991</v>
      </c>
      <c r="S134" s="224">
        <v>0</v>
      </c>
      <c r="T134" s="224">
        <f>S134*H134</f>
        <v>0</v>
      </c>
      <c r="U134" s="225" t="s">
        <v>19</v>
      </c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6" t="s">
        <v>370</v>
      </c>
      <c r="AT134" s="226" t="s">
        <v>250</v>
      </c>
      <c r="AU134" s="226" t="s">
        <v>88</v>
      </c>
      <c r="AY134" s="19" t="s">
        <v>246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9" t="s">
        <v>84</v>
      </c>
      <c r="BK134" s="227">
        <f>ROUND(I134*H134,2)</f>
        <v>0</v>
      </c>
      <c r="BL134" s="19" t="s">
        <v>370</v>
      </c>
      <c r="BM134" s="226" t="s">
        <v>1573</v>
      </c>
    </row>
    <row r="135" s="2" customFormat="1">
      <c r="A135" s="40"/>
      <c r="B135" s="41"/>
      <c r="C135" s="42"/>
      <c r="D135" s="228" t="s">
        <v>255</v>
      </c>
      <c r="E135" s="42"/>
      <c r="F135" s="229" t="s">
        <v>1574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6"/>
      <c r="U135" s="87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255</v>
      </c>
      <c r="AU135" s="19" t="s">
        <v>88</v>
      </c>
    </row>
    <row r="136" s="2" customFormat="1">
      <c r="A136" s="40"/>
      <c r="B136" s="41"/>
      <c r="C136" s="42"/>
      <c r="D136" s="233" t="s">
        <v>257</v>
      </c>
      <c r="E136" s="42"/>
      <c r="F136" s="234" t="s">
        <v>1575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6"/>
      <c r="U136" s="87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257</v>
      </c>
      <c r="AU136" s="19" t="s">
        <v>88</v>
      </c>
    </row>
    <row r="137" s="13" customFormat="1">
      <c r="A137" s="13"/>
      <c r="B137" s="235"/>
      <c r="C137" s="236"/>
      <c r="D137" s="228" t="s">
        <v>259</v>
      </c>
      <c r="E137" s="237" t="s">
        <v>19</v>
      </c>
      <c r="F137" s="238" t="s">
        <v>1570</v>
      </c>
      <c r="G137" s="236"/>
      <c r="H137" s="239">
        <v>7.1890000000000001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3"/>
      <c r="U137" s="244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259</v>
      </c>
      <c r="AU137" s="245" t="s">
        <v>88</v>
      </c>
      <c r="AV137" s="13" t="s">
        <v>84</v>
      </c>
      <c r="AW137" s="13" t="s">
        <v>35</v>
      </c>
      <c r="AX137" s="13" t="s">
        <v>77</v>
      </c>
      <c r="AY137" s="245" t="s">
        <v>246</v>
      </c>
    </row>
    <row r="138" s="2" customFormat="1" ht="37.8" customHeight="1">
      <c r="A138" s="40"/>
      <c r="B138" s="41"/>
      <c r="C138" s="215" t="s">
        <v>308</v>
      </c>
      <c r="D138" s="215" t="s">
        <v>250</v>
      </c>
      <c r="E138" s="216" t="s">
        <v>1576</v>
      </c>
      <c r="F138" s="217" t="s">
        <v>1577</v>
      </c>
      <c r="G138" s="218" t="s">
        <v>380</v>
      </c>
      <c r="H138" s="219">
        <v>16.48</v>
      </c>
      <c r="I138" s="220"/>
      <c r="J138" s="221">
        <f>ROUND(I138*H138,2)</f>
        <v>0</v>
      </c>
      <c r="K138" s="217" t="s">
        <v>253</v>
      </c>
      <c r="L138" s="46"/>
      <c r="M138" s="222" t="s">
        <v>19</v>
      </c>
      <c r="N138" s="223" t="s">
        <v>45</v>
      </c>
      <c r="O138" s="86"/>
      <c r="P138" s="224">
        <f>O138*H138</f>
        <v>0</v>
      </c>
      <c r="Q138" s="224">
        <v>2.0000000000000002E-05</v>
      </c>
      <c r="R138" s="224">
        <f>Q138*H138</f>
        <v>0.00032960000000000004</v>
      </c>
      <c r="S138" s="224">
        <v>0</v>
      </c>
      <c r="T138" s="224">
        <f>S138*H138</f>
        <v>0</v>
      </c>
      <c r="U138" s="225" t="s">
        <v>19</v>
      </c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6" t="s">
        <v>91</v>
      </c>
      <c r="AT138" s="226" t="s">
        <v>250</v>
      </c>
      <c r="AU138" s="226" t="s">
        <v>88</v>
      </c>
      <c r="AY138" s="19" t="s">
        <v>246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9" t="s">
        <v>84</v>
      </c>
      <c r="BK138" s="227">
        <f>ROUND(I138*H138,2)</f>
        <v>0</v>
      </c>
      <c r="BL138" s="19" t="s">
        <v>91</v>
      </c>
      <c r="BM138" s="226" t="s">
        <v>1578</v>
      </c>
    </row>
    <row r="139" s="2" customFormat="1">
      <c r="A139" s="40"/>
      <c r="B139" s="41"/>
      <c r="C139" s="42"/>
      <c r="D139" s="228" t="s">
        <v>255</v>
      </c>
      <c r="E139" s="42"/>
      <c r="F139" s="229" t="s">
        <v>1579</v>
      </c>
      <c r="G139" s="42"/>
      <c r="H139" s="42"/>
      <c r="I139" s="230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6"/>
      <c r="U139" s="87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255</v>
      </c>
      <c r="AU139" s="19" t="s">
        <v>88</v>
      </c>
    </row>
    <row r="140" s="2" customFormat="1">
      <c r="A140" s="40"/>
      <c r="B140" s="41"/>
      <c r="C140" s="42"/>
      <c r="D140" s="233" t="s">
        <v>257</v>
      </c>
      <c r="E140" s="42"/>
      <c r="F140" s="234" t="s">
        <v>1580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6"/>
      <c r="U140" s="87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257</v>
      </c>
      <c r="AU140" s="19" t="s">
        <v>88</v>
      </c>
    </row>
    <row r="141" s="13" customFormat="1">
      <c r="A141" s="13"/>
      <c r="B141" s="235"/>
      <c r="C141" s="236"/>
      <c r="D141" s="228" t="s">
        <v>259</v>
      </c>
      <c r="E141" s="237" t="s">
        <v>19</v>
      </c>
      <c r="F141" s="238" t="s">
        <v>171</v>
      </c>
      <c r="G141" s="236"/>
      <c r="H141" s="239">
        <v>9.4800000000000004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3"/>
      <c r="U141" s="244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259</v>
      </c>
      <c r="AU141" s="245" t="s">
        <v>88</v>
      </c>
      <c r="AV141" s="13" t="s">
        <v>84</v>
      </c>
      <c r="AW141" s="13" t="s">
        <v>35</v>
      </c>
      <c r="AX141" s="13" t="s">
        <v>73</v>
      </c>
      <c r="AY141" s="245" t="s">
        <v>246</v>
      </c>
    </row>
    <row r="142" s="13" customFormat="1">
      <c r="A142" s="13"/>
      <c r="B142" s="235"/>
      <c r="C142" s="236"/>
      <c r="D142" s="228" t="s">
        <v>259</v>
      </c>
      <c r="E142" s="237" t="s">
        <v>19</v>
      </c>
      <c r="F142" s="238" t="s">
        <v>168</v>
      </c>
      <c r="G142" s="236"/>
      <c r="H142" s="239">
        <v>7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3"/>
      <c r="U142" s="244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259</v>
      </c>
      <c r="AU142" s="245" t="s">
        <v>88</v>
      </c>
      <c r="AV142" s="13" t="s">
        <v>84</v>
      </c>
      <c r="AW142" s="13" t="s">
        <v>35</v>
      </c>
      <c r="AX142" s="13" t="s">
        <v>73</v>
      </c>
      <c r="AY142" s="245" t="s">
        <v>246</v>
      </c>
    </row>
    <row r="143" s="12" customFormat="1" ht="22.8" customHeight="1">
      <c r="A143" s="12"/>
      <c r="B143" s="199"/>
      <c r="C143" s="200"/>
      <c r="D143" s="201" t="s">
        <v>72</v>
      </c>
      <c r="E143" s="213" t="s">
        <v>314</v>
      </c>
      <c r="F143" s="213" t="s">
        <v>1581</v>
      </c>
      <c r="G143" s="200"/>
      <c r="H143" s="200"/>
      <c r="I143" s="203"/>
      <c r="J143" s="214">
        <f>BK143</f>
        <v>0</v>
      </c>
      <c r="K143" s="200"/>
      <c r="L143" s="205"/>
      <c r="M143" s="206"/>
      <c r="N143" s="207"/>
      <c r="O143" s="207"/>
      <c r="P143" s="208">
        <f>P144+P169+P195+P201+P205</f>
        <v>0</v>
      </c>
      <c r="Q143" s="207"/>
      <c r="R143" s="208">
        <f>R144+R169+R195+R201+R205</f>
        <v>0.00028200000000000002</v>
      </c>
      <c r="S143" s="207"/>
      <c r="T143" s="208">
        <f>T144+T169+T195+T201+T205</f>
        <v>14.054434999999998</v>
      </c>
      <c r="U143" s="209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0" t="s">
        <v>77</v>
      </c>
      <c r="AT143" s="211" t="s">
        <v>72</v>
      </c>
      <c r="AU143" s="211" t="s">
        <v>77</v>
      </c>
      <c r="AY143" s="210" t="s">
        <v>246</v>
      </c>
      <c r="BK143" s="212">
        <f>BK144+BK169+BK195+BK201+BK205</f>
        <v>0</v>
      </c>
    </row>
    <row r="144" s="12" customFormat="1" ht="20.88" customHeight="1">
      <c r="A144" s="12"/>
      <c r="B144" s="199"/>
      <c r="C144" s="200"/>
      <c r="D144" s="201" t="s">
        <v>72</v>
      </c>
      <c r="E144" s="213" t="s">
        <v>330</v>
      </c>
      <c r="F144" s="213" t="s">
        <v>331</v>
      </c>
      <c r="G144" s="200"/>
      <c r="H144" s="200"/>
      <c r="I144" s="203"/>
      <c r="J144" s="214">
        <f>BK144</f>
        <v>0</v>
      </c>
      <c r="K144" s="200"/>
      <c r="L144" s="205"/>
      <c r="M144" s="206"/>
      <c r="N144" s="207"/>
      <c r="O144" s="207"/>
      <c r="P144" s="208">
        <f>SUM(P145:P168)</f>
        <v>0</v>
      </c>
      <c r="Q144" s="207"/>
      <c r="R144" s="208">
        <f>SUM(R145:R168)</f>
        <v>0.00028200000000000002</v>
      </c>
      <c r="S144" s="207"/>
      <c r="T144" s="208">
        <f>SUM(T145:T168)</f>
        <v>0</v>
      </c>
      <c r="U144" s="209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77</v>
      </c>
      <c r="AT144" s="211" t="s">
        <v>72</v>
      </c>
      <c r="AU144" s="211" t="s">
        <v>84</v>
      </c>
      <c r="AY144" s="210" t="s">
        <v>246</v>
      </c>
      <c r="BK144" s="212">
        <f>SUM(BK145:BK168)</f>
        <v>0</v>
      </c>
    </row>
    <row r="145" s="2" customFormat="1" ht="16.5" customHeight="1">
      <c r="A145" s="40"/>
      <c r="B145" s="41"/>
      <c r="C145" s="215" t="s">
        <v>314</v>
      </c>
      <c r="D145" s="215" t="s">
        <v>250</v>
      </c>
      <c r="E145" s="216" t="s">
        <v>345</v>
      </c>
      <c r="F145" s="217" t="s">
        <v>346</v>
      </c>
      <c r="G145" s="218" t="s">
        <v>108</v>
      </c>
      <c r="H145" s="219">
        <v>52.200000000000003</v>
      </c>
      <c r="I145" s="220"/>
      <c r="J145" s="221">
        <f>ROUND(I145*H145,2)</f>
        <v>0</v>
      </c>
      <c r="K145" s="217" t="s">
        <v>253</v>
      </c>
      <c r="L145" s="46"/>
      <c r="M145" s="222" t="s">
        <v>19</v>
      </c>
      <c r="N145" s="223" t="s">
        <v>45</v>
      </c>
      <c r="O145" s="86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4">
        <f>S145*H145</f>
        <v>0</v>
      </c>
      <c r="U145" s="225" t="s">
        <v>19</v>
      </c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6" t="s">
        <v>91</v>
      </c>
      <c r="AT145" s="226" t="s">
        <v>250</v>
      </c>
      <c r="AU145" s="226" t="s">
        <v>88</v>
      </c>
      <c r="AY145" s="19" t="s">
        <v>246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9" t="s">
        <v>84</v>
      </c>
      <c r="BK145" s="227">
        <f>ROUND(I145*H145,2)</f>
        <v>0</v>
      </c>
      <c r="BL145" s="19" t="s">
        <v>91</v>
      </c>
      <c r="BM145" s="226" t="s">
        <v>1582</v>
      </c>
    </row>
    <row r="146" s="2" customFormat="1">
      <c r="A146" s="40"/>
      <c r="B146" s="41"/>
      <c r="C146" s="42"/>
      <c r="D146" s="228" t="s">
        <v>255</v>
      </c>
      <c r="E146" s="42"/>
      <c r="F146" s="229" t="s">
        <v>348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6"/>
      <c r="U146" s="87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255</v>
      </c>
      <c r="AU146" s="19" t="s">
        <v>88</v>
      </c>
    </row>
    <row r="147" s="2" customFormat="1">
      <c r="A147" s="40"/>
      <c r="B147" s="41"/>
      <c r="C147" s="42"/>
      <c r="D147" s="233" t="s">
        <v>257</v>
      </c>
      <c r="E147" s="42"/>
      <c r="F147" s="234" t="s">
        <v>349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6"/>
      <c r="U147" s="87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257</v>
      </c>
      <c r="AU147" s="19" t="s">
        <v>88</v>
      </c>
    </row>
    <row r="148" s="13" customFormat="1">
      <c r="A148" s="13"/>
      <c r="B148" s="235"/>
      <c r="C148" s="236"/>
      <c r="D148" s="228" t="s">
        <v>259</v>
      </c>
      <c r="E148" s="237" t="s">
        <v>19</v>
      </c>
      <c r="F148" s="238" t="s">
        <v>1583</v>
      </c>
      <c r="G148" s="236"/>
      <c r="H148" s="239">
        <v>9.9000000000000004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3"/>
      <c r="U148" s="244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259</v>
      </c>
      <c r="AU148" s="245" t="s">
        <v>88</v>
      </c>
      <c r="AV148" s="13" t="s">
        <v>84</v>
      </c>
      <c r="AW148" s="13" t="s">
        <v>35</v>
      </c>
      <c r="AX148" s="13" t="s">
        <v>73</v>
      </c>
      <c r="AY148" s="245" t="s">
        <v>246</v>
      </c>
    </row>
    <row r="149" s="13" customFormat="1">
      <c r="A149" s="13"/>
      <c r="B149" s="235"/>
      <c r="C149" s="236"/>
      <c r="D149" s="228" t="s">
        <v>259</v>
      </c>
      <c r="E149" s="237" t="s">
        <v>19</v>
      </c>
      <c r="F149" s="238" t="s">
        <v>1584</v>
      </c>
      <c r="G149" s="236"/>
      <c r="H149" s="239">
        <v>7.5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3"/>
      <c r="U149" s="244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259</v>
      </c>
      <c r="AU149" s="245" t="s">
        <v>88</v>
      </c>
      <c r="AV149" s="13" t="s">
        <v>84</v>
      </c>
      <c r="AW149" s="13" t="s">
        <v>35</v>
      </c>
      <c r="AX149" s="13" t="s">
        <v>73</v>
      </c>
      <c r="AY149" s="245" t="s">
        <v>246</v>
      </c>
    </row>
    <row r="150" s="13" customFormat="1">
      <c r="A150" s="13"/>
      <c r="B150" s="235"/>
      <c r="C150" s="236"/>
      <c r="D150" s="228" t="s">
        <v>259</v>
      </c>
      <c r="E150" s="236"/>
      <c r="F150" s="238" t="s">
        <v>1585</v>
      </c>
      <c r="G150" s="236"/>
      <c r="H150" s="239">
        <v>52.200000000000003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3"/>
      <c r="U150" s="244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259</v>
      </c>
      <c r="AU150" s="245" t="s">
        <v>88</v>
      </c>
      <c r="AV150" s="13" t="s">
        <v>84</v>
      </c>
      <c r="AW150" s="13" t="s">
        <v>4</v>
      </c>
      <c r="AX150" s="13" t="s">
        <v>77</v>
      </c>
      <c r="AY150" s="245" t="s">
        <v>246</v>
      </c>
    </row>
    <row r="151" s="2" customFormat="1" ht="16.5" customHeight="1">
      <c r="A151" s="40"/>
      <c r="B151" s="41"/>
      <c r="C151" s="215" t="s">
        <v>324</v>
      </c>
      <c r="D151" s="215" t="s">
        <v>250</v>
      </c>
      <c r="E151" s="216" t="s">
        <v>1586</v>
      </c>
      <c r="F151" s="217" t="s">
        <v>1587</v>
      </c>
      <c r="G151" s="218" t="s">
        <v>108</v>
      </c>
      <c r="H151" s="219">
        <v>17.399999999999999</v>
      </c>
      <c r="I151" s="220"/>
      <c r="J151" s="221">
        <f>ROUND(I151*H151,2)</f>
        <v>0</v>
      </c>
      <c r="K151" s="217" t="s">
        <v>253</v>
      </c>
      <c r="L151" s="46"/>
      <c r="M151" s="222" t="s">
        <v>19</v>
      </c>
      <c r="N151" s="223" t="s">
        <v>45</v>
      </c>
      <c r="O151" s="86"/>
      <c r="P151" s="224">
        <f>O151*H151</f>
        <v>0</v>
      </c>
      <c r="Q151" s="224">
        <v>1.0000000000000001E-05</v>
      </c>
      <c r="R151" s="224">
        <f>Q151*H151</f>
        <v>0.000174</v>
      </c>
      <c r="S151" s="224">
        <v>0</v>
      </c>
      <c r="T151" s="224">
        <f>S151*H151</f>
        <v>0</v>
      </c>
      <c r="U151" s="225" t="s">
        <v>19</v>
      </c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6" t="s">
        <v>91</v>
      </c>
      <c r="AT151" s="226" t="s">
        <v>250</v>
      </c>
      <c r="AU151" s="226" t="s">
        <v>88</v>
      </c>
      <c r="AY151" s="19" t="s">
        <v>246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9" t="s">
        <v>84</v>
      </c>
      <c r="BK151" s="227">
        <f>ROUND(I151*H151,2)</f>
        <v>0</v>
      </c>
      <c r="BL151" s="19" t="s">
        <v>91</v>
      </c>
      <c r="BM151" s="226" t="s">
        <v>1588</v>
      </c>
    </row>
    <row r="152" s="2" customFormat="1">
      <c r="A152" s="40"/>
      <c r="B152" s="41"/>
      <c r="C152" s="42"/>
      <c r="D152" s="228" t="s">
        <v>255</v>
      </c>
      <c r="E152" s="42"/>
      <c r="F152" s="229" t="s">
        <v>1589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6"/>
      <c r="U152" s="87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255</v>
      </c>
      <c r="AU152" s="19" t="s">
        <v>88</v>
      </c>
    </row>
    <row r="153" s="2" customFormat="1">
      <c r="A153" s="40"/>
      <c r="B153" s="41"/>
      <c r="C153" s="42"/>
      <c r="D153" s="233" t="s">
        <v>257</v>
      </c>
      <c r="E153" s="42"/>
      <c r="F153" s="234" t="s">
        <v>1590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6"/>
      <c r="U153" s="87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257</v>
      </c>
      <c r="AU153" s="19" t="s">
        <v>88</v>
      </c>
    </row>
    <row r="154" s="13" customFormat="1">
      <c r="A154" s="13"/>
      <c r="B154" s="235"/>
      <c r="C154" s="236"/>
      <c r="D154" s="228" t="s">
        <v>259</v>
      </c>
      <c r="E154" s="237" t="s">
        <v>19</v>
      </c>
      <c r="F154" s="238" t="s">
        <v>1583</v>
      </c>
      <c r="G154" s="236"/>
      <c r="H154" s="239">
        <v>9.9000000000000004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3"/>
      <c r="U154" s="244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259</v>
      </c>
      <c r="AU154" s="245" t="s">
        <v>88</v>
      </c>
      <c r="AV154" s="13" t="s">
        <v>84</v>
      </c>
      <c r="AW154" s="13" t="s">
        <v>35</v>
      </c>
      <c r="AX154" s="13" t="s">
        <v>73</v>
      </c>
      <c r="AY154" s="245" t="s">
        <v>246</v>
      </c>
    </row>
    <row r="155" s="13" customFormat="1">
      <c r="A155" s="13"/>
      <c r="B155" s="235"/>
      <c r="C155" s="236"/>
      <c r="D155" s="228" t="s">
        <v>259</v>
      </c>
      <c r="E155" s="237" t="s">
        <v>19</v>
      </c>
      <c r="F155" s="238" t="s">
        <v>1584</v>
      </c>
      <c r="G155" s="236"/>
      <c r="H155" s="239">
        <v>7.5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3"/>
      <c r="U155" s="244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259</v>
      </c>
      <c r="AU155" s="245" t="s">
        <v>88</v>
      </c>
      <c r="AV155" s="13" t="s">
        <v>84</v>
      </c>
      <c r="AW155" s="13" t="s">
        <v>35</v>
      </c>
      <c r="AX155" s="13" t="s">
        <v>73</v>
      </c>
      <c r="AY155" s="245" t="s">
        <v>246</v>
      </c>
    </row>
    <row r="156" s="14" customFormat="1">
      <c r="A156" s="14"/>
      <c r="B156" s="246"/>
      <c r="C156" s="247"/>
      <c r="D156" s="228" t="s">
        <v>259</v>
      </c>
      <c r="E156" s="248" t="s">
        <v>19</v>
      </c>
      <c r="F156" s="249" t="s">
        <v>262</v>
      </c>
      <c r="G156" s="247"/>
      <c r="H156" s="250">
        <v>17.399999999999999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4"/>
      <c r="U156" s="255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259</v>
      </c>
      <c r="AU156" s="256" t="s">
        <v>88</v>
      </c>
      <c r="AV156" s="14" t="s">
        <v>91</v>
      </c>
      <c r="AW156" s="14" t="s">
        <v>4</v>
      </c>
      <c r="AX156" s="14" t="s">
        <v>77</v>
      </c>
      <c r="AY156" s="256" t="s">
        <v>246</v>
      </c>
    </row>
    <row r="157" s="2" customFormat="1" ht="16.5" customHeight="1">
      <c r="A157" s="40"/>
      <c r="B157" s="41"/>
      <c r="C157" s="215" t="s">
        <v>332</v>
      </c>
      <c r="D157" s="215" t="s">
        <v>250</v>
      </c>
      <c r="E157" s="216" t="s">
        <v>1591</v>
      </c>
      <c r="F157" s="217" t="s">
        <v>1592</v>
      </c>
      <c r="G157" s="218" t="s">
        <v>108</v>
      </c>
      <c r="H157" s="219">
        <v>32.399999999999999</v>
      </c>
      <c r="I157" s="220"/>
      <c r="J157" s="221">
        <f>ROUND(I157*H157,2)</f>
        <v>0</v>
      </c>
      <c r="K157" s="217" t="s">
        <v>253</v>
      </c>
      <c r="L157" s="46"/>
      <c r="M157" s="222" t="s">
        <v>19</v>
      </c>
      <c r="N157" s="223" t="s">
        <v>45</v>
      </c>
      <c r="O157" s="86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4">
        <f>S157*H157</f>
        <v>0</v>
      </c>
      <c r="U157" s="225" t="s">
        <v>19</v>
      </c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6" t="s">
        <v>91</v>
      </c>
      <c r="AT157" s="226" t="s">
        <v>250</v>
      </c>
      <c r="AU157" s="226" t="s">
        <v>88</v>
      </c>
      <c r="AY157" s="19" t="s">
        <v>246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9" t="s">
        <v>84</v>
      </c>
      <c r="BK157" s="227">
        <f>ROUND(I157*H157,2)</f>
        <v>0</v>
      </c>
      <c r="BL157" s="19" t="s">
        <v>91</v>
      </c>
      <c r="BM157" s="226" t="s">
        <v>1593</v>
      </c>
    </row>
    <row r="158" s="2" customFormat="1">
      <c r="A158" s="40"/>
      <c r="B158" s="41"/>
      <c r="C158" s="42"/>
      <c r="D158" s="228" t="s">
        <v>255</v>
      </c>
      <c r="E158" s="42"/>
      <c r="F158" s="229" t="s">
        <v>1594</v>
      </c>
      <c r="G158" s="42"/>
      <c r="H158" s="42"/>
      <c r="I158" s="230"/>
      <c r="J158" s="42"/>
      <c r="K158" s="42"/>
      <c r="L158" s="46"/>
      <c r="M158" s="231"/>
      <c r="N158" s="232"/>
      <c r="O158" s="86"/>
      <c r="P158" s="86"/>
      <c r="Q158" s="86"/>
      <c r="R158" s="86"/>
      <c r="S158" s="86"/>
      <c r="T158" s="86"/>
      <c r="U158" s="87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255</v>
      </c>
      <c r="AU158" s="19" t="s">
        <v>88</v>
      </c>
    </row>
    <row r="159" s="2" customFormat="1">
      <c r="A159" s="40"/>
      <c r="B159" s="41"/>
      <c r="C159" s="42"/>
      <c r="D159" s="233" t="s">
        <v>257</v>
      </c>
      <c r="E159" s="42"/>
      <c r="F159" s="234" t="s">
        <v>1595</v>
      </c>
      <c r="G159" s="42"/>
      <c r="H159" s="42"/>
      <c r="I159" s="230"/>
      <c r="J159" s="42"/>
      <c r="K159" s="42"/>
      <c r="L159" s="46"/>
      <c r="M159" s="231"/>
      <c r="N159" s="232"/>
      <c r="O159" s="86"/>
      <c r="P159" s="86"/>
      <c r="Q159" s="86"/>
      <c r="R159" s="86"/>
      <c r="S159" s="86"/>
      <c r="T159" s="86"/>
      <c r="U159" s="87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257</v>
      </c>
      <c r="AU159" s="19" t="s">
        <v>88</v>
      </c>
    </row>
    <row r="160" s="13" customFormat="1">
      <c r="A160" s="13"/>
      <c r="B160" s="235"/>
      <c r="C160" s="236"/>
      <c r="D160" s="228" t="s">
        <v>259</v>
      </c>
      <c r="E160" s="237" t="s">
        <v>19</v>
      </c>
      <c r="F160" s="238" t="s">
        <v>1596</v>
      </c>
      <c r="G160" s="236"/>
      <c r="H160" s="239">
        <v>10.800000000000001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3"/>
      <c r="U160" s="244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259</v>
      </c>
      <c r="AU160" s="245" t="s">
        <v>88</v>
      </c>
      <c r="AV160" s="13" t="s">
        <v>84</v>
      </c>
      <c r="AW160" s="13" t="s">
        <v>35</v>
      </c>
      <c r="AX160" s="13" t="s">
        <v>73</v>
      </c>
      <c r="AY160" s="245" t="s">
        <v>246</v>
      </c>
    </row>
    <row r="161" s="13" customFormat="1">
      <c r="A161" s="13"/>
      <c r="B161" s="235"/>
      <c r="C161" s="236"/>
      <c r="D161" s="228" t="s">
        <v>259</v>
      </c>
      <c r="E161" s="236"/>
      <c r="F161" s="238" t="s">
        <v>1597</v>
      </c>
      <c r="G161" s="236"/>
      <c r="H161" s="239">
        <v>32.399999999999999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3"/>
      <c r="U161" s="244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259</v>
      </c>
      <c r="AU161" s="245" t="s">
        <v>88</v>
      </c>
      <c r="AV161" s="13" t="s">
        <v>84</v>
      </c>
      <c r="AW161" s="13" t="s">
        <v>4</v>
      </c>
      <c r="AX161" s="13" t="s">
        <v>77</v>
      </c>
      <c r="AY161" s="245" t="s">
        <v>246</v>
      </c>
    </row>
    <row r="162" s="2" customFormat="1" ht="16.5" customHeight="1">
      <c r="A162" s="40"/>
      <c r="B162" s="41"/>
      <c r="C162" s="215" t="s">
        <v>8</v>
      </c>
      <c r="D162" s="215" t="s">
        <v>250</v>
      </c>
      <c r="E162" s="216" t="s">
        <v>1598</v>
      </c>
      <c r="F162" s="217" t="s">
        <v>1599</v>
      </c>
      <c r="G162" s="218" t="s">
        <v>108</v>
      </c>
      <c r="H162" s="219">
        <v>10.800000000000001</v>
      </c>
      <c r="I162" s="220"/>
      <c r="J162" s="221">
        <f>ROUND(I162*H162,2)</f>
        <v>0</v>
      </c>
      <c r="K162" s="217" t="s">
        <v>19</v>
      </c>
      <c r="L162" s="46"/>
      <c r="M162" s="222" t="s">
        <v>19</v>
      </c>
      <c r="N162" s="223" t="s">
        <v>45</v>
      </c>
      <c r="O162" s="86"/>
      <c r="P162" s="224">
        <f>O162*H162</f>
        <v>0</v>
      </c>
      <c r="Q162" s="224">
        <v>1.0000000000000001E-05</v>
      </c>
      <c r="R162" s="224">
        <f>Q162*H162</f>
        <v>0.00010800000000000001</v>
      </c>
      <c r="S162" s="224">
        <v>0</v>
      </c>
      <c r="T162" s="224">
        <f>S162*H162</f>
        <v>0</v>
      </c>
      <c r="U162" s="225" t="s">
        <v>19</v>
      </c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91</v>
      </c>
      <c r="AT162" s="226" t="s">
        <v>250</v>
      </c>
      <c r="AU162" s="226" t="s">
        <v>88</v>
      </c>
      <c r="AY162" s="19" t="s">
        <v>246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84</v>
      </c>
      <c r="BK162" s="227">
        <f>ROUND(I162*H162,2)</f>
        <v>0</v>
      </c>
      <c r="BL162" s="19" t="s">
        <v>91</v>
      </c>
      <c r="BM162" s="226" t="s">
        <v>1600</v>
      </c>
    </row>
    <row r="163" s="2" customFormat="1">
      <c r="A163" s="40"/>
      <c r="B163" s="41"/>
      <c r="C163" s="42"/>
      <c r="D163" s="228" t="s">
        <v>255</v>
      </c>
      <c r="E163" s="42"/>
      <c r="F163" s="229" t="s">
        <v>1601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6"/>
      <c r="U163" s="87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255</v>
      </c>
      <c r="AU163" s="19" t="s">
        <v>88</v>
      </c>
    </row>
    <row r="164" s="13" customFormat="1">
      <c r="A164" s="13"/>
      <c r="B164" s="235"/>
      <c r="C164" s="236"/>
      <c r="D164" s="228" t="s">
        <v>259</v>
      </c>
      <c r="E164" s="237" t="s">
        <v>19</v>
      </c>
      <c r="F164" s="238" t="s">
        <v>1596</v>
      </c>
      <c r="G164" s="236"/>
      <c r="H164" s="239">
        <v>10.800000000000001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3"/>
      <c r="U164" s="244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259</v>
      </c>
      <c r="AU164" s="245" t="s">
        <v>88</v>
      </c>
      <c r="AV164" s="13" t="s">
        <v>84</v>
      </c>
      <c r="AW164" s="13" t="s">
        <v>35</v>
      </c>
      <c r="AX164" s="13" t="s">
        <v>77</v>
      </c>
      <c r="AY164" s="245" t="s">
        <v>246</v>
      </c>
    </row>
    <row r="165" s="2" customFormat="1" ht="16.5" customHeight="1">
      <c r="A165" s="40"/>
      <c r="B165" s="41"/>
      <c r="C165" s="215" t="s">
        <v>344</v>
      </c>
      <c r="D165" s="215" t="s">
        <v>250</v>
      </c>
      <c r="E165" s="216" t="s">
        <v>352</v>
      </c>
      <c r="F165" s="217" t="s">
        <v>353</v>
      </c>
      <c r="G165" s="218" t="s">
        <v>108</v>
      </c>
      <c r="H165" s="219">
        <v>71.748999999999995</v>
      </c>
      <c r="I165" s="220"/>
      <c r="J165" s="221">
        <f>ROUND(I165*H165,2)</f>
        <v>0</v>
      </c>
      <c r="K165" s="217" t="s">
        <v>253</v>
      </c>
      <c r="L165" s="46"/>
      <c r="M165" s="222" t="s">
        <v>19</v>
      </c>
      <c r="N165" s="223" t="s">
        <v>45</v>
      </c>
      <c r="O165" s="86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4">
        <f>S165*H165</f>
        <v>0</v>
      </c>
      <c r="U165" s="225" t="s">
        <v>19</v>
      </c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6" t="s">
        <v>91</v>
      </c>
      <c r="AT165" s="226" t="s">
        <v>250</v>
      </c>
      <c r="AU165" s="226" t="s">
        <v>88</v>
      </c>
      <c r="AY165" s="19" t="s">
        <v>246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9" t="s">
        <v>84</v>
      </c>
      <c r="BK165" s="227">
        <f>ROUND(I165*H165,2)</f>
        <v>0</v>
      </c>
      <c r="BL165" s="19" t="s">
        <v>91</v>
      </c>
      <c r="BM165" s="226" t="s">
        <v>1602</v>
      </c>
    </row>
    <row r="166" s="2" customFormat="1">
      <c r="A166" s="40"/>
      <c r="B166" s="41"/>
      <c r="C166" s="42"/>
      <c r="D166" s="228" t="s">
        <v>255</v>
      </c>
      <c r="E166" s="42"/>
      <c r="F166" s="229" t="s">
        <v>355</v>
      </c>
      <c r="G166" s="42"/>
      <c r="H166" s="42"/>
      <c r="I166" s="230"/>
      <c r="J166" s="42"/>
      <c r="K166" s="42"/>
      <c r="L166" s="46"/>
      <c r="M166" s="231"/>
      <c r="N166" s="232"/>
      <c r="O166" s="86"/>
      <c r="P166" s="86"/>
      <c r="Q166" s="86"/>
      <c r="R166" s="86"/>
      <c r="S166" s="86"/>
      <c r="T166" s="86"/>
      <c r="U166" s="87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255</v>
      </c>
      <c r="AU166" s="19" t="s">
        <v>88</v>
      </c>
    </row>
    <row r="167" s="2" customFormat="1">
      <c r="A167" s="40"/>
      <c r="B167" s="41"/>
      <c r="C167" s="42"/>
      <c r="D167" s="233" t="s">
        <v>257</v>
      </c>
      <c r="E167" s="42"/>
      <c r="F167" s="234" t="s">
        <v>356</v>
      </c>
      <c r="G167" s="42"/>
      <c r="H167" s="42"/>
      <c r="I167" s="230"/>
      <c r="J167" s="42"/>
      <c r="K167" s="42"/>
      <c r="L167" s="46"/>
      <c r="M167" s="231"/>
      <c r="N167" s="232"/>
      <c r="O167" s="86"/>
      <c r="P167" s="86"/>
      <c r="Q167" s="86"/>
      <c r="R167" s="86"/>
      <c r="S167" s="86"/>
      <c r="T167" s="86"/>
      <c r="U167" s="87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257</v>
      </c>
      <c r="AU167" s="19" t="s">
        <v>88</v>
      </c>
    </row>
    <row r="168" s="13" customFormat="1">
      <c r="A168" s="13"/>
      <c r="B168" s="235"/>
      <c r="C168" s="236"/>
      <c r="D168" s="228" t="s">
        <v>259</v>
      </c>
      <c r="E168" s="237" t="s">
        <v>19</v>
      </c>
      <c r="F168" s="238" t="s">
        <v>198</v>
      </c>
      <c r="G168" s="236"/>
      <c r="H168" s="239">
        <v>71.748999999999995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3"/>
      <c r="U168" s="244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259</v>
      </c>
      <c r="AU168" s="245" t="s">
        <v>88</v>
      </c>
      <c r="AV168" s="13" t="s">
        <v>84</v>
      </c>
      <c r="AW168" s="13" t="s">
        <v>35</v>
      </c>
      <c r="AX168" s="13" t="s">
        <v>77</v>
      </c>
      <c r="AY168" s="245" t="s">
        <v>246</v>
      </c>
    </row>
    <row r="169" s="12" customFormat="1" ht="20.88" customHeight="1">
      <c r="A169" s="12"/>
      <c r="B169" s="199"/>
      <c r="C169" s="200"/>
      <c r="D169" s="201" t="s">
        <v>72</v>
      </c>
      <c r="E169" s="213" t="s">
        <v>357</v>
      </c>
      <c r="F169" s="213" t="s">
        <v>358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SUM(P170:P194)</f>
        <v>0</v>
      </c>
      <c r="Q169" s="207"/>
      <c r="R169" s="208">
        <f>SUM(R170:R194)</f>
        <v>0</v>
      </c>
      <c r="S169" s="207"/>
      <c r="T169" s="208">
        <f>SUM(T170:T194)</f>
        <v>13.496434999999998</v>
      </c>
      <c r="U169" s="209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77</v>
      </c>
      <c r="AT169" s="211" t="s">
        <v>72</v>
      </c>
      <c r="AU169" s="211" t="s">
        <v>84</v>
      </c>
      <c r="AY169" s="210" t="s">
        <v>246</v>
      </c>
      <c r="BK169" s="212">
        <f>SUM(BK170:BK194)</f>
        <v>0</v>
      </c>
    </row>
    <row r="170" s="2" customFormat="1" ht="24.15" customHeight="1">
      <c r="A170" s="40"/>
      <c r="B170" s="41"/>
      <c r="C170" s="215" t="s">
        <v>351</v>
      </c>
      <c r="D170" s="215" t="s">
        <v>250</v>
      </c>
      <c r="E170" s="216" t="s">
        <v>1603</v>
      </c>
      <c r="F170" s="217" t="s">
        <v>1604</v>
      </c>
      <c r="G170" s="218" t="s">
        <v>373</v>
      </c>
      <c r="H170" s="219">
        <v>1</v>
      </c>
      <c r="I170" s="220"/>
      <c r="J170" s="221">
        <f>ROUND(I170*H170,2)</f>
        <v>0</v>
      </c>
      <c r="K170" s="217" t="s">
        <v>253</v>
      </c>
      <c r="L170" s="46"/>
      <c r="M170" s="222" t="s">
        <v>19</v>
      </c>
      <c r="N170" s="223" t="s">
        <v>45</v>
      </c>
      <c r="O170" s="86"/>
      <c r="P170" s="224">
        <f>O170*H170</f>
        <v>0</v>
      </c>
      <c r="Q170" s="224">
        <v>0</v>
      </c>
      <c r="R170" s="224">
        <f>Q170*H170</f>
        <v>0</v>
      </c>
      <c r="S170" s="224">
        <v>0.039</v>
      </c>
      <c r="T170" s="224">
        <f>S170*H170</f>
        <v>0.039</v>
      </c>
      <c r="U170" s="225" t="s">
        <v>19</v>
      </c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6" t="s">
        <v>91</v>
      </c>
      <c r="AT170" s="226" t="s">
        <v>250</v>
      </c>
      <c r="AU170" s="226" t="s">
        <v>88</v>
      </c>
      <c r="AY170" s="19" t="s">
        <v>246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9" t="s">
        <v>84</v>
      </c>
      <c r="BK170" s="227">
        <f>ROUND(I170*H170,2)</f>
        <v>0</v>
      </c>
      <c r="BL170" s="19" t="s">
        <v>91</v>
      </c>
      <c r="BM170" s="226" t="s">
        <v>1605</v>
      </c>
    </row>
    <row r="171" s="2" customFormat="1">
      <c r="A171" s="40"/>
      <c r="B171" s="41"/>
      <c r="C171" s="42"/>
      <c r="D171" s="228" t="s">
        <v>255</v>
      </c>
      <c r="E171" s="42"/>
      <c r="F171" s="229" t="s">
        <v>1606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6"/>
      <c r="U171" s="87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255</v>
      </c>
      <c r="AU171" s="19" t="s">
        <v>88</v>
      </c>
    </row>
    <row r="172" s="2" customFormat="1">
      <c r="A172" s="40"/>
      <c r="B172" s="41"/>
      <c r="C172" s="42"/>
      <c r="D172" s="233" t="s">
        <v>257</v>
      </c>
      <c r="E172" s="42"/>
      <c r="F172" s="234" t="s">
        <v>1607</v>
      </c>
      <c r="G172" s="42"/>
      <c r="H172" s="42"/>
      <c r="I172" s="230"/>
      <c r="J172" s="42"/>
      <c r="K172" s="42"/>
      <c r="L172" s="46"/>
      <c r="M172" s="231"/>
      <c r="N172" s="232"/>
      <c r="O172" s="86"/>
      <c r="P172" s="86"/>
      <c r="Q172" s="86"/>
      <c r="R172" s="86"/>
      <c r="S172" s="86"/>
      <c r="T172" s="86"/>
      <c r="U172" s="87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257</v>
      </c>
      <c r="AU172" s="19" t="s">
        <v>88</v>
      </c>
    </row>
    <row r="173" s="15" customFormat="1">
      <c r="A173" s="15"/>
      <c r="B173" s="257"/>
      <c r="C173" s="258"/>
      <c r="D173" s="228" t="s">
        <v>259</v>
      </c>
      <c r="E173" s="259" t="s">
        <v>19</v>
      </c>
      <c r="F173" s="260" t="s">
        <v>1608</v>
      </c>
      <c r="G173" s="258"/>
      <c r="H173" s="259" t="s">
        <v>19</v>
      </c>
      <c r="I173" s="261"/>
      <c r="J173" s="258"/>
      <c r="K173" s="258"/>
      <c r="L173" s="262"/>
      <c r="M173" s="263"/>
      <c r="N173" s="264"/>
      <c r="O173" s="264"/>
      <c r="P173" s="264"/>
      <c r="Q173" s="264"/>
      <c r="R173" s="264"/>
      <c r="S173" s="264"/>
      <c r="T173" s="264"/>
      <c r="U173" s="26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6" t="s">
        <v>259</v>
      </c>
      <c r="AU173" s="266" t="s">
        <v>88</v>
      </c>
      <c r="AV173" s="15" t="s">
        <v>77</v>
      </c>
      <c r="AW173" s="15" t="s">
        <v>35</v>
      </c>
      <c r="AX173" s="15" t="s">
        <v>73</v>
      </c>
      <c r="AY173" s="266" t="s">
        <v>246</v>
      </c>
    </row>
    <row r="174" s="15" customFormat="1">
      <c r="A174" s="15"/>
      <c r="B174" s="257"/>
      <c r="C174" s="258"/>
      <c r="D174" s="228" t="s">
        <v>259</v>
      </c>
      <c r="E174" s="259" t="s">
        <v>19</v>
      </c>
      <c r="F174" s="260" t="s">
        <v>1609</v>
      </c>
      <c r="G174" s="258"/>
      <c r="H174" s="259" t="s">
        <v>19</v>
      </c>
      <c r="I174" s="261"/>
      <c r="J174" s="258"/>
      <c r="K174" s="258"/>
      <c r="L174" s="262"/>
      <c r="M174" s="263"/>
      <c r="N174" s="264"/>
      <c r="O174" s="264"/>
      <c r="P174" s="264"/>
      <c r="Q174" s="264"/>
      <c r="R174" s="264"/>
      <c r="S174" s="264"/>
      <c r="T174" s="264"/>
      <c r="U174" s="26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6" t="s">
        <v>259</v>
      </c>
      <c r="AU174" s="266" t="s">
        <v>88</v>
      </c>
      <c r="AV174" s="15" t="s">
        <v>77</v>
      </c>
      <c r="AW174" s="15" t="s">
        <v>35</v>
      </c>
      <c r="AX174" s="15" t="s">
        <v>73</v>
      </c>
      <c r="AY174" s="266" t="s">
        <v>246</v>
      </c>
    </row>
    <row r="175" s="13" customFormat="1">
      <c r="A175" s="13"/>
      <c r="B175" s="235"/>
      <c r="C175" s="236"/>
      <c r="D175" s="228" t="s">
        <v>259</v>
      </c>
      <c r="E175" s="237" t="s">
        <v>19</v>
      </c>
      <c r="F175" s="238" t="s">
        <v>77</v>
      </c>
      <c r="G175" s="236"/>
      <c r="H175" s="239">
        <v>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3"/>
      <c r="U175" s="244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259</v>
      </c>
      <c r="AU175" s="245" t="s">
        <v>88</v>
      </c>
      <c r="AV175" s="13" t="s">
        <v>84</v>
      </c>
      <c r="AW175" s="13" t="s">
        <v>35</v>
      </c>
      <c r="AX175" s="13" t="s">
        <v>77</v>
      </c>
      <c r="AY175" s="245" t="s">
        <v>246</v>
      </c>
    </row>
    <row r="176" s="2" customFormat="1" ht="24.15" customHeight="1">
      <c r="A176" s="40"/>
      <c r="B176" s="41"/>
      <c r="C176" s="215" t="s">
        <v>359</v>
      </c>
      <c r="D176" s="215" t="s">
        <v>250</v>
      </c>
      <c r="E176" s="216" t="s">
        <v>1610</v>
      </c>
      <c r="F176" s="217" t="s">
        <v>1611</v>
      </c>
      <c r="G176" s="218" t="s">
        <v>373</v>
      </c>
      <c r="H176" s="219">
        <v>3</v>
      </c>
      <c r="I176" s="220"/>
      <c r="J176" s="221">
        <f>ROUND(I176*H176,2)</f>
        <v>0</v>
      </c>
      <c r="K176" s="217" t="s">
        <v>19</v>
      </c>
      <c r="L176" s="46"/>
      <c r="M176" s="222" t="s">
        <v>19</v>
      </c>
      <c r="N176" s="223" t="s">
        <v>45</v>
      </c>
      <c r="O176" s="86"/>
      <c r="P176" s="224">
        <f>O176*H176</f>
        <v>0</v>
      </c>
      <c r="Q176" s="224">
        <v>0</v>
      </c>
      <c r="R176" s="224">
        <f>Q176*H176</f>
        <v>0</v>
      </c>
      <c r="S176" s="224">
        <v>0.048000000000000001</v>
      </c>
      <c r="T176" s="224">
        <f>S176*H176</f>
        <v>0.14400000000000002</v>
      </c>
      <c r="U176" s="225" t="s">
        <v>19</v>
      </c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6" t="s">
        <v>91</v>
      </c>
      <c r="AT176" s="226" t="s">
        <v>250</v>
      </c>
      <c r="AU176" s="226" t="s">
        <v>88</v>
      </c>
      <c r="AY176" s="19" t="s">
        <v>246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9" t="s">
        <v>84</v>
      </c>
      <c r="BK176" s="227">
        <f>ROUND(I176*H176,2)</f>
        <v>0</v>
      </c>
      <c r="BL176" s="19" t="s">
        <v>91</v>
      </c>
      <c r="BM176" s="226" t="s">
        <v>1612</v>
      </c>
    </row>
    <row r="177" s="2" customFormat="1">
      <c r="A177" s="40"/>
      <c r="B177" s="41"/>
      <c r="C177" s="42"/>
      <c r="D177" s="228" t="s">
        <v>255</v>
      </c>
      <c r="E177" s="42"/>
      <c r="F177" s="229" t="s">
        <v>1613</v>
      </c>
      <c r="G177" s="42"/>
      <c r="H177" s="42"/>
      <c r="I177" s="230"/>
      <c r="J177" s="42"/>
      <c r="K177" s="42"/>
      <c r="L177" s="46"/>
      <c r="M177" s="231"/>
      <c r="N177" s="232"/>
      <c r="O177" s="86"/>
      <c r="P177" s="86"/>
      <c r="Q177" s="86"/>
      <c r="R177" s="86"/>
      <c r="S177" s="86"/>
      <c r="T177" s="86"/>
      <c r="U177" s="87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255</v>
      </c>
      <c r="AU177" s="19" t="s">
        <v>88</v>
      </c>
    </row>
    <row r="178" s="15" customFormat="1">
      <c r="A178" s="15"/>
      <c r="B178" s="257"/>
      <c r="C178" s="258"/>
      <c r="D178" s="228" t="s">
        <v>259</v>
      </c>
      <c r="E178" s="259" t="s">
        <v>19</v>
      </c>
      <c r="F178" s="260" t="s">
        <v>1608</v>
      </c>
      <c r="G178" s="258"/>
      <c r="H178" s="259" t="s">
        <v>19</v>
      </c>
      <c r="I178" s="261"/>
      <c r="J178" s="258"/>
      <c r="K178" s="258"/>
      <c r="L178" s="262"/>
      <c r="M178" s="263"/>
      <c r="N178" s="264"/>
      <c r="O178" s="264"/>
      <c r="P178" s="264"/>
      <c r="Q178" s="264"/>
      <c r="R178" s="264"/>
      <c r="S178" s="264"/>
      <c r="T178" s="264"/>
      <c r="U178" s="26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6" t="s">
        <v>259</v>
      </c>
      <c r="AU178" s="266" t="s">
        <v>88</v>
      </c>
      <c r="AV178" s="15" t="s">
        <v>77</v>
      </c>
      <c r="AW178" s="15" t="s">
        <v>35</v>
      </c>
      <c r="AX178" s="15" t="s">
        <v>73</v>
      </c>
      <c r="AY178" s="266" t="s">
        <v>246</v>
      </c>
    </row>
    <row r="179" s="13" customFormat="1">
      <c r="A179" s="13"/>
      <c r="B179" s="235"/>
      <c r="C179" s="236"/>
      <c r="D179" s="228" t="s">
        <v>259</v>
      </c>
      <c r="E179" s="237" t="s">
        <v>19</v>
      </c>
      <c r="F179" s="238" t="s">
        <v>88</v>
      </c>
      <c r="G179" s="236"/>
      <c r="H179" s="239">
        <v>3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3"/>
      <c r="U179" s="244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259</v>
      </c>
      <c r="AU179" s="245" t="s">
        <v>88</v>
      </c>
      <c r="AV179" s="13" t="s">
        <v>84</v>
      </c>
      <c r="AW179" s="13" t="s">
        <v>35</v>
      </c>
      <c r="AX179" s="13" t="s">
        <v>73</v>
      </c>
      <c r="AY179" s="245" t="s">
        <v>246</v>
      </c>
    </row>
    <row r="180" s="2" customFormat="1" ht="37.8" customHeight="1">
      <c r="A180" s="40"/>
      <c r="B180" s="41"/>
      <c r="C180" s="215" t="s">
        <v>370</v>
      </c>
      <c r="D180" s="215" t="s">
        <v>250</v>
      </c>
      <c r="E180" s="216" t="s">
        <v>1614</v>
      </c>
      <c r="F180" s="217" t="s">
        <v>1615</v>
      </c>
      <c r="G180" s="218" t="s">
        <v>1542</v>
      </c>
      <c r="H180" s="219">
        <v>0.57499999999999996</v>
      </c>
      <c r="I180" s="220"/>
      <c r="J180" s="221">
        <f>ROUND(I180*H180,2)</f>
        <v>0</v>
      </c>
      <c r="K180" s="217" t="s">
        <v>253</v>
      </c>
      <c r="L180" s="46"/>
      <c r="M180" s="222" t="s">
        <v>19</v>
      </c>
      <c r="N180" s="223" t="s">
        <v>45</v>
      </c>
      <c r="O180" s="86"/>
      <c r="P180" s="224">
        <f>O180*H180</f>
        <v>0</v>
      </c>
      <c r="Q180" s="224">
        <v>0</v>
      </c>
      <c r="R180" s="224">
        <f>Q180*H180</f>
        <v>0</v>
      </c>
      <c r="S180" s="224">
        <v>2.2000000000000002</v>
      </c>
      <c r="T180" s="224">
        <f>S180*H180</f>
        <v>1.2649999999999999</v>
      </c>
      <c r="U180" s="225" t="s">
        <v>19</v>
      </c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6" t="s">
        <v>91</v>
      </c>
      <c r="AT180" s="226" t="s">
        <v>250</v>
      </c>
      <c r="AU180" s="226" t="s">
        <v>88</v>
      </c>
      <c r="AY180" s="19" t="s">
        <v>246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9" t="s">
        <v>84</v>
      </c>
      <c r="BK180" s="227">
        <f>ROUND(I180*H180,2)</f>
        <v>0</v>
      </c>
      <c r="BL180" s="19" t="s">
        <v>91</v>
      </c>
      <c r="BM180" s="226" t="s">
        <v>1616</v>
      </c>
    </row>
    <row r="181" s="2" customFormat="1">
      <c r="A181" s="40"/>
      <c r="B181" s="41"/>
      <c r="C181" s="42"/>
      <c r="D181" s="228" t="s">
        <v>255</v>
      </c>
      <c r="E181" s="42"/>
      <c r="F181" s="229" t="s">
        <v>1617</v>
      </c>
      <c r="G181" s="42"/>
      <c r="H181" s="42"/>
      <c r="I181" s="230"/>
      <c r="J181" s="42"/>
      <c r="K181" s="42"/>
      <c r="L181" s="46"/>
      <c r="M181" s="231"/>
      <c r="N181" s="232"/>
      <c r="O181" s="86"/>
      <c r="P181" s="86"/>
      <c r="Q181" s="86"/>
      <c r="R181" s="86"/>
      <c r="S181" s="86"/>
      <c r="T181" s="86"/>
      <c r="U181" s="87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255</v>
      </c>
      <c r="AU181" s="19" t="s">
        <v>88</v>
      </c>
    </row>
    <row r="182" s="2" customFormat="1">
      <c r="A182" s="40"/>
      <c r="B182" s="41"/>
      <c r="C182" s="42"/>
      <c r="D182" s="233" t="s">
        <v>257</v>
      </c>
      <c r="E182" s="42"/>
      <c r="F182" s="234" t="s">
        <v>1618</v>
      </c>
      <c r="G182" s="42"/>
      <c r="H182" s="42"/>
      <c r="I182" s="230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6"/>
      <c r="U182" s="87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257</v>
      </c>
      <c r="AU182" s="19" t="s">
        <v>88</v>
      </c>
    </row>
    <row r="183" s="13" customFormat="1">
      <c r="A183" s="13"/>
      <c r="B183" s="235"/>
      <c r="C183" s="236"/>
      <c r="D183" s="228" t="s">
        <v>259</v>
      </c>
      <c r="E183" s="237" t="s">
        <v>19</v>
      </c>
      <c r="F183" s="238" t="s">
        <v>1619</v>
      </c>
      <c r="G183" s="236"/>
      <c r="H183" s="239">
        <v>0.57499999999999996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3"/>
      <c r="U183" s="244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259</v>
      </c>
      <c r="AU183" s="245" t="s">
        <v>88</v>
      </c>
      <c r="AV183" s="13" t="s">
        <v>84</v>
      </c>
      <c r="AW183" s="13" t="s">
        <v>35</v>
      </c>
      <c r="AX183" s="13" t="s">
        <v>77</v>
      </c>
      <c r="AY183" s="245" t="s">
        <v>246</v>
      </c>
    </row>
    <row r="184" s="2" customFormat="1" ht="24.15" customHeight="1">
      <c r="A184" s="40"/>
      <c r="B184" s="41"/>
      <c r="C184" s="215" t="s">
        <v>377</v>
      </c>
      <c r="D184" s="215" t="s">
        <v>250</v>
      </c>
      <c r="E184" s="216" t="s">
        <v>1620</v>
      </c>
      <c r="F184" s="217" t="s">
        <v>1621</v>
      </c>
      <c r="G184" s="218" t="s">
        <v>108</v>
      </c>
      <c r="H184" s="219">
        <v>3.2010000000000001</v>
      </c>
      <c r="I184" s="220"/>
      <c r="J184" s="221">
        <f>ROUND(I184*H184,2)</f>
        <v>0</v>
      </c>
      <c r="K184" s="217" t="s">
        <v>253</v>
      </c>
      <c r="L184" s="46"/>
      <c r="M184" s="222" t="s">
        <v>19</v>
      </c>
      <c r="N184" s="223" t="s">
        <v>45</v>
      </c>
      <c r="O184" s="86"/>
      <c r="P184" s="224">
        <f>O184*H184</f>
        <v>0</v>
      </c>
      <c r="Q184" s="224">
        <v>0</v>
      </c>
      <c r="R184" s="224">
        <f>Q184*H184</f>
        <v>0</v>
      </c>
      <c r="S184" s="224">
        <v>0.035000000000000003</v>
      </c>
      <c r="T184" s="224">
        <f>S184*H184</f>
        <v>0.11203500000000001</v>
      </c>
      <c r="U184" s="225" t="s">
        <v>19</v>
      </c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6" t="s">
        <v>91</v>
      </c>
      <c r="AT184" s="226" t="s">
        <v>250</v>
      </c>
      <c r="AU184" s="226" t="s">
        <v>88</v>
      </c>
      <c r="AY184" s="19" t="s">
        <v>246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9" t="s">
        <v>84</v>
      </c>
      <c r="BK184" s="227">
        <f>ROUND(I184*H184,2)</f>
        <v>0</v>
      </c>
      <c r="BL184" s="19" t="s">
        <v>91</v>
      </c>
      <c r="BM184" s="226" t="s">
        <v>1622</v>
      </c>
    </row>
    <row r="185" s="2" customFormat="1">
      <c r="A185" s="40"/>
      <c r="B185" s="41"/>
      <c r="C185" s="42"/>
      <c r="D185" s="228" t="s">
        <v>255</v>
      </c>
      <c r="E185" s="42"/>
      <c r="F185" s="229" t="s">
        <v>1623</v>
      </c>
      <c r="G185" s="42"/>
      <c r="H185" s="42"/>
      <c r="I185" s="230"/>
      <c r="J185" s="42"/>
      <c r="K185" s="42"/>
      <c r="L185" s="46"/>
      <c r="M185" s="231"/>
      <c r="N185" s="232"/>
      <c r="O185" s="86"/>
      <c r="P185" s="86"/>
      <c r="Q185" s="86"/>
      <c r="R185" s="86"/>
      <c r="S185" s="86"/>
      <c r="T185" s="86"/>
      <c r="U185" s="87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255</v>
      </c>
      <c r="AU185" s="19" t="s">
        <v>88</v>
      </c>
    </row>
    <row r="186" s="2" customFormat="1">
      <c r="A186" s="40"/>
      <c r="B186" s="41"/>
      <c r="C186" s="42"/>
      <c r="D186" s="233" t="s">
        <v>257</v>
      </c>
      <c r="E186" s="42"/>
      <c r="F186" s="234" t="s">
        <v>1624</v>
      </c>
      <c r="G186" s="42"/>
      <c r="H186" s="42"/>
      <c r="I186" s="230"/>
      <c r="J186" s="42"/>
      <c r="K186" s="42"/>
      <c r="L186" s="46"/>
      <c r="M186" s="231"/>
      <c r="N186" s="232"/>
      <c r="O186" s="86"/>
      <c r="P186" s="86"/>
      <c r="Q186" s="86"/>
      <c r="R186" s="86"/>
      <c r="S186" s="86"/>
      <c r="T186" s="86"/>
      <c r="U186" s="87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257</v>
      </c>
      <c r="AU186" s="19" t="s">
        <v>88</v>
      </c>
    </row>
    <row r="187" s="13" customFormat="1">
      <c r="A187" s="13"/>
      <c r="B187" s="235"/>
      <c r="C187" s="236"/>
      <c r="D187" s="228" t="s">
        <v>259</v>
      </c>
      <c r="E187" s="237" t="s">
        <v>19</v>
      </c>
      <c r="F187" s="238" t="s">
        <v>110</v>
      </c>
      <c r="G187" s="236"/>
      <c r="H187" s="239">
        <v>3.2010000000000001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3"/>
      <c r="U187" s="244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259</v>
      </c>
      <c r="AU187" s="245" t="s">
        <v>88</v>
      </c>
      <c r="AV187" s="13" t="s">
        <v>84</v>
      </c>
      <c r="AW187" s="13" t="s">
        <v>35</v>
      </c>
      <c r="AX187" s="13" t="s">
        <v>73</v>
      </c>
      <c r="AY187" s="245" t="s">
        <v>246</v>
      </c>
    </row>
    <row r="188" s="2" customFormat="1" ht="24.15" customHeight="1">
      <c r="A188" s="40"/>
      <c r="B188" s="41"/>
      <c r="C188" s="215" t="s">
        <v>386</v>
      </c>
      <c r="D188" s="215" t="s">
        <v>250</v>
      </c>
      <c r="E188" s="216" t="s">
        <v>1625</v>
      </c>
      <c r="F188" s="217" t="s">
        <v>1626</v>
      </c>
      <c r="G188" s="218" t="s">
        <v>1542</v>
      </c>
      <c r="H188" s="219">
        <v>1.4379999999999999</v>
      </c>
      <c r="I188" s="220"/>
      <c r="J188" s="221">
        <f>ROUND(I188*H188,2)</f>
        <v>0</v>
      </c>
      <c r="K188" s="217" t="s">
        <v>19</v>
      </c>
      <c r="L188" s="46"/>
      <c r="M188" s="222" t="s">
        <v>19</v>
      </c>
      <c r="N188" s="223" t="s">
        <v>45</v>
      </c>
      <c r="O188" s="86"/>
      <c r="P188" s="224">
        <f>O188*H188</f>
        <v>0</v>
      </c>
      <c r="Q188" s="224">
        <v>0</v>
      </c>
      <c r="R188" s="224">
        <f>Q188*H188</f>
        <v>0</v>
      </c>
      <c r="S188" s="224">
        <v>1.3999999999999999</v>
      </c>
      <c r="T188" s="224">
        <f>S188*H188</f>
        <v>2.0131999999999999</v>
      </c>
      <c r="U188" s="225" t="s">
        <v>19</v>
      </c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6" t="s">
        <v>91</v>
      </c>
      <c r="AT188" s="226" t="s">
        <v>250</v>
      </c>
      <c r="AU188" s="226" t="s">
        <v>88</v>
      </c>
      <c r="AY188" s="19" t="s">
        <v>246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9" t="s">
        <v>84</v>
      </c>
      <c r="BK188" s="227">
        <f>ROUND(I188*H188,2)</f>
        <v>0</v>
      </c>
      <c r="BL188" s="19" t="s">
        <v>91</v>
      </c>
      <c r="BM188" s="226" t="s">
        <v>1627</v>
      </c>
    </row>
    <row r="189" s="2" customFormat="1">
      <c r="A189" s="40"/>
      <c r="B189" s="41"/>
      <c r="C189" s="42"/>
      <c r="D189" s="228" t="s">
        <v>255</v>
      </c>
      <c r="E189" s="42"/>
      <c r="F189" s="229" t="s">
        <v>1628</v>
      </c>
      <c r="G189" s="42"/>
      <c r="H189" s="42"/>
      <c r="I189" s="230"/>
      <c r="J189" s="42"/>
      <c r="K189" s="42"/>
      <c r="L189" s="46"/>
      <c r="M189" s="231"/>
      <c r="N189" s="232"/>
      <c r="O189" s="86"/>
      <c r="P189" s="86"/>
      <c r="Q189" s="86"/>
      <c r="R189" s="86"/>
      <c r="S189" s="86"/>
      <c r="T189" s="86"/>
      <c r="U189" s="87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255</v>
      </c>
      <c r="AU189" s="19" t="s">
        <v>88</v>
      </c>
    </row>
    <row r="190" s="13" customFormat="1">
      <c r="A190" s="13"/>
      <c r="B190" s="235"/>
      <c r="C190" s="236"/>
      <c r="D190" s="228" t="s">
        <v>259</v>
      </c>
      <c r="E190" s="237" t="s">
        <v>19</v>
      </c>
      <c r="F190" s="238" t="s">
        <v>1629</v>
      </c>
      <c r="G190" s="236"/>
      <c r="H190" s="239">
        <v>1.4379999999999999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3"/>
      <c r="U190" s="244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259</v>
      </c>
      <c r="AU190" s="245" t="s">
        <v>88</v>
      </c>
      <c r="AV190" s="13" t="s">
        <v>84</v>
      </c>
      <c r="AW190" s="13" t="s">
        <v>35</v>
      </c>
      <c r="AX190" s="13" t="s">
        <v>77</v>
      </c>
      <c r="AY190" s="245" t="s">
        <v>246</v>
      </c>
    </row>
    <row r="191" s="2" customFormat="1" ht="24.15" customHeight="1">
      <c r="A191" s="40"/>
      <c r="B191" s="41"/>
      <c r="C191" s="215" t="s">
        <v>395</v>
      </c>
      <c r="D191" s="215" t="s">
        <v>250</v>
      </c>
      <c r="E191" s="216" t="s">
        <v>1630</v>
      </c>
      <c r="F191" s="217" t="s">
        <v>1631</v>
      </c>
      <c r="G191" s="218" t="s">
        <v>1542</v>
      </c>
      <c r="H191" s="219">
        <v>7.0880000000000001</v>
      </c>
      <c r="I191" s="220"/>
      <c r="J191" s="221">
        <f>ROUND(I191*H191,2)</f>
        <v>0</v>
      </c>
      <c r="K191" s="217" t="s">
        <v>253</v>
      </c>
      <c r="L191" s="46"/>
      <c r="M191" s="222" t="s">
        <v>19</v>
      </c>
      <c r="N191" s="223" t="s">
        <v>45</v>
      </c>
      <c r="O191" s="86"/>
      <c r="P191" s="224">
        <f>O191*H191</f>
        <v>0</v>
      </c>
      <c r="Q191" s="224">
        <v>0</v>
      </c>
      <c r="R191" s="224">
        <f>Q191*H191</f>
        <v>0</v>
      </c>
      <c r="S191" s="224">
        <v>1.3999999999999999</v>
      </c>
      <c r="T191" s="224">
        <f>S191*H191</f>
        <v>9.9231999999999996</v>
      </c>
      <c r="U191" s="225" t="s">
        <v>19</v>
      </c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6" t="s">
        <v>91</v>
      </c>
      <c r="AT191" s="226" t="s">
        <v>250</v>
      </c>
      <c r="AU191" s="226" t="s">
        <v>88</v>
      </c>
      <c r="AY191" s="19" t="s">
        <v>246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9" t="s">
        <v>84</v>
      </c>
      <c r="BK191" s="227">
        <f>ROUND(I191*H191,2)</f>
        <v>0</v>
      </c>
      <c r="BL191" s="19" t="s">
        <v>91</v>
      </c>
      <c r="BM191" s="226" t="s">
        <v>1632</v>
      </c>
    </row>
    <row r="192" s="2" customFormat="1">
      <c r="A192" s="40"/>
      <c r="B192" s="41"/>
      <c r="C192" s="42"/>
      <c r="D192" s="228" t="s">
        <v>255</v>
      </c>
      <c r="E192" s="42"/>
      <c r="F192" s="229" t="s">
        <v>1633</v>
      </c>
      <c r="G192" s="42"/>
      <c r="H192" s="42"/>
      <c r="I192" s="230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6"/>
      <c r="U192" s="87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255</v>
      </c>
      <c r="AU192" s="19" t="s">
        <v>88</v>
      </c>
    </row>
    <row r="193" s="2" customFormat="1">
      <c r="A193" s="40"/>
      <c r="B193" s="41"/>
      <c r="C193" s="42"/>
      <c r="D193" s="233" t="s">
        <v>257</v>
      </c>
      <c r="E193" s="42"/>
      <c r="F193" s="234" t="s">
        <v>1634</v>
      </c>
      <c r="G193" s="42"/>
      <c r="H193" s="42"/>
      <c r="I193" s="230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6"/>
      <c r="U193" s="87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257</v>
      </c>
      <c r="AU193" s="19" t="s">
        <v>88</v>
      </c>
    </row>
    <row r="194" s="13" customFormat="1">
      <c r="A194" s="13"/>
      <c r="B194" s="235"/>
      <c r="C194" s="236"/>
      <c r="D194" s="228" t="s">
        <v>259</v>
      </c>
      <c r="E194" s="237" t="s">
        <v>19</v>
      </c>
      <c r="F194" s="238" t="s">
        <v>1635</v>
      </c>
      <c r="G194" s="236"/>
      <c r="H194" s="239">
        <v>7.0880000000000001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3"/>
      <c r="U194" s="244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259</v>
      </c>
      <c r="AU194" s="245" t="s">
        <v>88</v>
      </c>
      <c r="AV194" s="13" t="s">
        <v>84</v>
      </c>
      <c r="AW194" s="13" t="s">
        <v>35</v>
      </c>
      <c r="AX194" s="13" t="s">
        <v>73</v>
      </c>
      <c r="AY194" s="245" t="s">
        <v>246</v>
      </c>
    </row>
    <row r="195" s="12" customFormat="1" ht="20.88" customHeight="1">
      <c r="A195" s="12"/>
      <c r="B195" s="199"/>
      <c r="C195" s="200"/>
      <c r="D195" s="201" t="s">
        <v>72</v>
      </c>
      <c r="E195" s="213" t="s">
        <v>368</v>
      </c>
      <c r="F195" s="213" t="s">
        <v>369</v>
      </c>
      <c r="G195" s="200"/>
      <c r="H195" s="200"/>
      <c r="I195" s="203"/>
      <c r="J195" s="214">
        <f>BK195</f>
        <v>0</v>
      </c>
      <c r="K195" s="200"/>
      <c r="L195" s="205"/>
      <c r="M195" s="206"/>
      <c r="N195" s="207"/>
      <c r="O195" s="207"/>
      <c r="P195" s="208">
        <f>SUM(P196:P200)</f>
        <v>0</v>
      </c>
      <c r="Q195" s="207"/>
      <c r="R195" s="208">
        <f>SUM(R196:R200)</f>
        <v>0</v>
      </c>
      <c r="S195" s="207"/>
      <c r="T195" s="208">
        <f>SUM(T196:T200)</f>
        <v>0.55800000000000005</v>
      </c>
      <c r="U195" s="209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0" t="s">
        <v>77</v>
      </c>
      <c r="AT195" s="211" t="s">
        <v>72</v>
      </c>
      <c r="AU195" s="211" t="s">
        <v>84</v>
      </c>
      <c r="AY195" s="210" t="s">
        <v>246</v>
      </c>
      <c r="BK195" s="212">
        <f>SUM(BK196:BK200)</f>
        <v>0</v>
      </c>
    </row>
    <row r="196" s="2" customFormat="1" ht="24.15" customHeight="1">
      <c r="A196" s="40"/>
      <c r="B196" s="41"/>
      <c r="C196" s="215" t="s">
        <v>402</v>
      </c>
      <c r="D196" s="215" t="s">
        <v>250</v>
      </c>
      <c r="E196" s="216" t="s">
        <v>1636</v>
      </c>
      <c r="F196" s="217" t="s">
        <v>1637</v>
      </c>
      <c r="G196" s="218" t="s">
        <v>373</v>
      </c>
      <c r="H196" s="219">
        <v>18</v>
      </c>
      <c r="I196" s="220"/>
      <c r="J196" s="221">
        <f>ROUND(I196*H196,2)</f>
        <v>0</v>
      </c>
      <c r="K196" s="217" t="s">
        <v>253</v>
      </c>
      <c r="L196" s="46"/>
      <c r="M196" s="222" t="s">
        <v>19</v>
      </c>
      <c r="N196" s="223" t="s">
        <v>45</v>
      </c>
      <c r="O196" s="86"/>
      <c r="P196" s="224">
        <f>O196*H196</f>
        <v>0</v>
      </c>
      <c r="Q196" s="224">
        <v>0</v>
      </c>
      <c r="R196" s="224">
        <f>Q196*H196</f>
        <v>0</v>
      </c>
      <c r="S196" s="224">
        <v>0.031</v>
      </c>
      <c r="T196" s="224">
        <f>S196*H196</f>
        <v>0.55800000000000005</v>
      </c>
      <c r="U196" s="225" t="s">
        <v>19</v>
      </c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6" t="s">
        <v>91</v>
      </c>
      <c r="AT196" s="226" t="s">
        <v>250</v>
      </c>
      <c r="AU196" s="226" t="s">
        <v>88</v>
      </c>
      <c r="AY196" s="19" t="s">
        <v>246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9" t="s">
        <v>84</v>
      </c>
      <c r="BK196" s="227">
        <f>ROUND(I196*H196,2)</f>
        <v>0</v>
      </c>
      <c r="BL196" s="19" t="s">
        <v>91</v>
      </c>
      <c r="BM196" s="226" t="s">
        <v>1638</v>
      </c>
    </row>
    <row r="197" s="2" customFormat="1">
      <c r="A197" s="40"/>
      <c r="B197" s="41"/>
      <c r="C197" s="42"/>
      <c r="D197" s="228" t="s">
        <v>255</v>
      </c>
      <c r="E197" s="42"/>
      <c r="F197" s="229" t="s">
        <v>1639</v>
      </c>
      <c r="G197" s="42"/>
      <c r="H197" s="42"/>
      <c r="I197" s="230"/>
      <c r="J197" s="42"/>
      <c r="K197" s="42"/>
      <c r="L197" s="46"/>
      <c r="M197" s="231"/>
      <c r="N197" s="232"/>
      <c r="O197" s="86"/>
      <c r="P197" s="86"/>
      <c r="Q197" s="86"/>
      <c r="R197" s="86"/>
      <c r="S197" s="86"/>
      <c r="T197" s="86"/>
      <c r="U197" s="87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255</v>
      </c>
      <c r="AU197" s="19" t="s">
        <v>88</v>
      </c>
    </row>
    <row r="198" s="2" customFormat="1">
      <c r="A198" s="40"/>
      <c r="B198" s="41"/>
      <c r="C198" s="42"/>
      <c r="D198" s="233" t="s">
        <v>257</v>
      </c>
      <c r="E198" s="42"/>
      <c r="F198" s="234" t="s">
        <v>1640</v>
      </c>
      <c r="G198" s="42"/>
      <c r="H198" s="42"/>
      <c r="I198" s="230"/>
      <c r="J198" s="42"/>
      <c r="K198" s="42"/>
      <c r="L198" s="46"/>
      <c r="M198" s="231"/>
      <c r="N198" s="232"/>
      <c r="O198" s="86"/>
      <c r="P198" s="86"/>
      <c r="Q198" s="86"/>
      <c r="R198" s="86"/>
      <c r="S198" s="86"/>
      <c r="T198" s="86"/>
      <c r="U198" s="87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257</v>
      </c>
      <c r="AU198" s="19" t="s">
        <v>88</v>
      </c>
    </row>
    <row r="199" s="15" customFormat="1">
      <c r="A199" s="15"/>
      <c r="B199" s="257"/>
      <c r="C199" s="258"/>
      <c r="D199" s="228" t="s">
        <v>259</v>
      </c>
      <c r="E199" s="259" t="s">
        <v>19</v>
      </c>
      <c r="F199" s="260" t="s">
        <v>1641</v>
      </c>
      <c r="G199" s="258"/>
      <c r="H199" s="259" t="s">
        <v>19</v>
      </c>
      <c r="I199" s="261"/>
      <c r="J199" s="258"/>
      <c r="K199" s="258"/>
      <c r="L199" s="262"/>
      <c r="M199" s="263"/>
      <c r="N199" s="264"/>
      <c r="O199" s="264"/>
      <c r="P199" s="264"/>
      <c r="Q199" s="264"/>
      <c r="R199" s="264"/>
      <c r="S199" s="264"/>
      <c r="T199" s="264"/>
      <c r="U199" s="26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6" t="s">
        <v>259</v>
      </c>
      <c r="AU199" s="266" t="s">
        <v>88</v>
      </c>
      <c r="AV199" s="15" t="s">
        <v>77</v>
      </c>
      <c r="AW199" s="15" t="s">
        <v>35</v>
      </c>
      <c r="AX199" s="15" t="s">
        <v>73</v>
      </c>
      <c r="AY199" s="266" t="s">
        <v>246</v>
      </c>
    </row>
    <row r="200" s="13" customFormat="1">
      <c r="A200" s="13"/>
      <c r="B200" s="235"/>
      <c r="C200" s="236"/>
      <c r="D200" s="228" t="s">
        <v>259</v>
      </c>
      <c r="E200" s="237" t="s">
        <v>19</v>
      </c>
      <c r="F200" s="238" t="s">
        <v>1538</v>
      </c>
      <c r="G200" s="236"/>
      <c r="H200" s="239">
        <v>18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3"/>
      <c r="U200" s="244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259</v>
      </c>
      <c r="AU200" s="245" t="s">
        <v>88</v>
      </c>
      <c r="AV200" s="13" t="s">
        <v>84</v>
      </c>
      <c r="AW200" s="13" t="s">
        <v>35</v>
      </c>
      <c r="AX200" s="13" t="s">
        <v>73</v>
      </c>
      <c r="AY200" s="245" t="s">
        <v>246</v>
      </c>
    </row>
    <row r="201" s="12" customFormat="1" ht="20.88" customHeight="1">
      <c r="A201" s="12"/>
      <c r="B201" s="199"/>
      <c r="C201" s="200"/>
      <c r="D201" s="201" t="s">
        <v>72</v>
      </c>
      <c r="E201" s="213" t="s">
        <v>879</v>
      </c>
      <c r="F201" s="213" t="s">
        <v>1642</v>
      </c>
      <c r="G201" s="200"/>
      <c r="H201" s="200"/>
      <c r="I201" s="203"/>
      <c r="J201" s="214">
        <f>BK201</f>
        <v>0</v>
      </c>
      <c r="K201" s="200"/>
      <c r="L201" s="205"/>
      <c r="M201" s="206"/>
      <c r="N201" s="207"/>
      <c r="O201" s="207"/>
      <c r="P201" s="208">
        <f>SUM(P202:P204)</f>
        <v>0</v>
      </c>
      <c r="Q201" s="207"/>
      <c r="R201" s="208">
        <f>SUM(R202:R204)</f>
        <v>0</v>
      </c>
      <c r="S201" s="207"/>
      <c r="T201" s="208">
        <f>SUM(T202:T204)</f>
        <v>0</v>
      </c>
      <c r="U201" s="209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0" t="s">
        <v>77</v>
      </c>
      <c r="AT201" s="211" t="s">
        <v>72</v>
      </c>
      <c r="AU201" s="211" t="s">
        <v>84</v>
      </c>
      <c r="AY201" s="210" t="s">
        <v>246</v>
      </c>
      <c r="BK201" s="212">
        <f>SUM(BK202:BK204)</f>
        <v>0</v>
      </c>
    </row>
    <row r="202" s="2" customFormat="1" ht="21.75" customHeight="1">
      <c r="A202" s="40"/>
      <c r="B202" s="41"/>
      <c r="C202" s="215" t="s">
        <v>7</v>
      </c>
      <c r="D202" s="215" t="s">
        <v>250</v>
      </c>
      <c r="E202" s="216" t="s">
        <v>435</v>
      </c>
      <c r="F202" s="217" t="s">
        <v>436</v>
      </c>
      <c r="G202" s="218" t="s">
        <v>398</v>
      </c>
      <c r="H202" s="219">
        <v>1.381</v>
      </c>
      <c r="I202" s="220"/>
      <c r="J202" s="221">
        <f>ROUND(I202*H202,2)</f>
        <v>0</v>
      </c>
      <c r="K202" s="217" t="s">
        <v>253</v>
      </c>
      <c r="L202" s="46"/>
      <c r="M202" s="222" t="s">
        <v>19</v>
      </c>
      <c r="N202" s="223" t="s">
        <v>45</v>
      </c>
      <c r="O202" s="86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4">
        <f>S202*H202</f>
        <v>0</v>
      </c>
      <c r="U202" s="225" t="s">
        <v>19</v>
      </c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6" t="s">
        <v>91</v>
      </c>
      <c r="AT202" s="226" t="s">
        <v>250</v>
      </c>
      <c r="AU202" s="226" t="s">
        <v>88</v>
      </c>
      <c r="AY202" s="19" t="s">
        <v>246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9" t="s">
        <v>84</v>
      </c>
      <c r="BK202" s="227">
        <f>ROUND(I202*H202,2)</f>
        <v>0</v>
      </c>
      <c r="BL202" s="19" t="s">
        <v>91</v>
      </c>
      <c r="BM202" s="226" t="s">
        <v>1643</v>
      </c>
    </row>
    <row r="203" s="2" customFormat="1">
      <c r="A203" s="40"/>
      <c r="B203" s="41"/>
      <c r="C203" s="42"/>
      <c r="D203" s="228" t="s">
        <v>255</v>
      </c>
      <c r="E203" s="42"/>
      <c r="F203" s="229" t="s">
        <v>438</v>
      </c>
      <c r="G203" s="42"/>
      <c r="H203" s="42"/>
      <c r="I203" s="230"/>
      <c r="J203" s="42"/>
      <c r="K203" s="42"/>
      <c r="L203" s="46"/>
      <c r="M203" s="231"/>
      <c r="N203" s="232"/>
      <c r="O203" s="86"/>
      <c r="P203" s="86"/>
      <c r="Q203" s="86"/>
      <c r="R203" s="86"/>
      <c r="S203" s="86"/>
      <c r="T203" s="86"/>
      <c r="U203" s="87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255</v>
      </c>
      <c r="AU203" s="19" t="s">
        <v>88</v>
      </c>
    </row>
    <row r="204" s="2" customFormat="1">
      <c r="A204" s="40"/>
      <c r="B204" s="41"/>
      <c r="C204" s="42"/>
      <c r="D204" s="233" t="s">
        <v>257</v>
      </c>
      <c r="E204" s="42"/>
      <c r="F204" s="234" t="s">
        <v>439</v>
      </c>
      <c r="G204" s="42"/>
      <c r="H204" s="42"/>
      <c r="I204" s="230"/>
      <c r="J204" s="42"/>
      <c r="K204" s="42"/>
      <c r="L204" s="46"/>
      <c r="M204" s="231"/>
      <c r="N204" s="232"/>
      <c r="O204" s="86"/>
      <c r="P204" s="86"/>
      <c r="Q204" s="86"/>
      <c r="R204" s="86"/>
      <c r="S204" s="86"/>
      <c r="T204" s="86"/>
      <c r="U204" s="87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257</v>
      </c>
      <c r="AU204" s="19" t="s">
        <v>88</v>
      </c>
    </row>
    <row r="205" s="12" customFormat="1" ht="20.88" customHeight="1">
      <c r="A205" s="12"/>
      <c r="B205" s="199"/>
      <c r="C205" s="200"/>
      <c r="D205" s="201" t="s">
        <v>72</v>
      </c>
      <c r="E205" s="213" t="s">
        <v>393</v>
      </c>
      <c r="F205" s="213" t="s">
        <v>394</v>
      </c>
      <c r="G205" s="200"/>
      <c r="H205" s="200"/>
      <c r="I205" s="203"/>
      <c r="J205" s="214">
        <f>BK205</f>
        <v>0</v>
      </c>
      <c r="K205" s="200"/>
      <c r="L205" s="205"/>
      <c r="M205" s="206"/>
      <c r="N205" s="207"/>
      <c r="O205" s="207"/>
      <c r="P205" s="208">
        <f>SUM(P206:P241)</f>
        <v>0</v>
      </c>
      <c r="Q205" s="207"/>
      <c r="R205" s="208">
        <f>SUM(R206:R241)</f>
        <v>0</v>
      </c>
      <c r="S205" s="207"/>
      <c r="T205" s="208">
        <f>SUM(T206:T241)</f>
        <v>0</v>
      </c>
      <c r="U205" s="209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0" t="s">
        <v>77</v>
      </c>
      <c r="AT205" s="211" t="s">
        <v>72</v>
      </c>
      <c r="AU205" s="211" t="s">
        <v>84</v>
      </c>
      <c r="AY205" s="210" t="s">
        <v>246</v>
      </c>
      <c r="BK205" s="212">
        <f>SUM(BK206:BK241)</f>
        <v>0</v>
      </c>
    </row>
    <row r="206" s="2" customFormat="1" ht="16.5" customHeight="1">
      <c r="A206" s="40"/>
      <c r="B206" s="41"/>
      <c r="C206" s="215" t="s">
        <v>413</v>
      </c>
      <c r="D206" s="215" t="s">
        <v>250</v>
      </c>
      <c r="E206" s="216" t="s">
        <v>396</v>
      </c>
      <c r="F206" s="217" t="s">
        <v>397</v>
      </c>
      <c r="G206" s="218" t="s">
        <v>398</v>
      </c>
      <c r="H206" s="219">
        <v>16.378</v>
      </c>
      <c r="I206" s="220"/>
      <c r="J206" s="221">
        <f>ROUND(I206*H206,2)</f>
        <v>0</v>
      </c>
      <c r="K206" s="217" t="s">
        <v>253</v>
      </c>
      <c r="L206" s="46"/>
      <c r="M206" s="222" t="s">
        <v>19</v>
      </c>
      <c r="N206" s="223" t="s">
        <v>45</v>
      </c>
      <c r="O206" s="86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4">
        <f>S206*H206</f>
        <v>0</v>
      </c>
      <c r="U206" s="225" t="s">
        <v>19</v>
      </c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6" t="s">
        <v>91</v>
      </c>
      <c r="AT206" s="226" t="s">
        <v>250</v>
      </c>
      <c r="AU206" s="226" t="s">
        <v>88</v>
      </c>
      <c r="AY206" s="19" t="s">
        <v>246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9" t="s">
        <v>84</v>
      </c>
      <c r="BK206" s="227">
        <f>ROUND(I206*H206,2)</f>
        <v>0</v>
      </c>
      <c r="BL206" s="19" t="s">
        <v>91</v>
      </c>
      <c r="BM206" s="226" t="s">
        <v>1644</v>
      </c>
    </row>
    <row r="207" s="2" customFormat="1">
      <c r="A207" s="40"/>
      <c r="B207" s="41"/>
      <c r="C207" s="42"/>
      <c r="D207" s="228" t="s">
        <v>255</v>
      </c>
      <c r="E207" s="42"/>
      <c r="F207" s="229" t="s">
        <v>400</v>
      </c>
      <c r="G207" s="42"/>
      <c r="H207" s="42"/>
      <c r="I207" s="230"/>
      <c r="J207" s="42"/>
      <c r="K207" s="42"/>
      <c r="L207" s="46"/>
      <c r="M207" s="231"/>
      <c r="N207" s="232"/>
      <c r="O207" s="86"/>
      <c r="P207" s="86"/>
      <c r="Q207" s="86"/>
      <c r="R207" s="86"/>
      <c r="S207" s="86"/>
      <c r="T207" s="86"/>
      <c r="U207" s="87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255</v>
      </c>
      <c r="AU207" s="19" t="s">
        <v>88</v>
      </c>
    </row>
    <row r="208" s="2" customFormat="1">
      <c r="A208" s="40"/>
      <c r="B208" s="41"/>
      <c r="C208" s="42"/>
      <c r="D208" s="233" t="s">
        <v>257</v>
      </c>
      <c r="E208" s="42"/>
      <c r="F208" s="234" t="s">
        <v>401</v>
      </c>
      <c r="G208" s="42"/>
      <c r="H208" s="42"/>
      <c r="I208" s="230"/>
      <c r="J208" s="42"/>
      <c r="K208" s="42"/>
      <c r="L208" s="46"/>
      <c r="M208" s="231"/>
      <c r="N208" s="232"/>
      <c r="O208" s="86"/>
      <c r="P208" s="86"/>
      <c r="Q208" s="86"/>
      <c r="R208" s="86"/>
      <c r="S208" s="86"/>
      <c r="T208" s="86"/>
      <c r="U208" s="87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257</v>
      </c>
      <c r="AU208" s="19" t="s">
        <v>88</v>
      </c>
    </row>
    <row r="209" s="2" customFormat="1" ht="24.15" customHeight="1">
      <c r="A209" s="40"/>
      <c r="B209" s="41"/>
      <c r="C209" s="215" t="s">
        <v>419</v>
      </c>
      <c r="D209" s="215" t="s">
        <v>250</v>
      </c>
      <c r="E209" s="216" t="s">
        <v>1645</v>
      </c>
      <c r="F209" s="217" t="s">
        <v>1646</v>
      </c>
      <c r="G209" s="218" t="s">
        <v>398</v>
      </c>
      <c r="H209" s="219">
        <v>16.378</v>
      </c>
      <c r="I209" s="220"/>
      <c r="J209" s="221">
        <f>ROUND(I209*H209,2)</f>
        <v>0</v>
      </c>
      <c r="K209" s="217" t="s">
        <v>253</v>
      </c>
      <c r="L209" s="46"/>
      <c r="M209" s="222" t="s">
        <v>19</v>
      </c>
      <c r="N209" s="223" t="s">
        <v>45</v>
      </c>
      <c r="O209" s="86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4">
        <f>S209*H209</f>
        <v>0</v>
      </c>
      <c r="U209" s="225" t="s">
        <v>19</v>
      </c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6" t="s">
        <v>91</v>
      </c>
      <c r="AT209" s="226" t="s">
        <v>250</v>
      </c>
      <c r="AU209" s="226" t="s">
        <v>88</v>
      </c>
      <c r="AY209" s="19" t="s">
        <v>246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9" t="s">
        <v>84</v>
      </c>
      <c r="BK209" s="227">
        <f>ROUND(I209*H209,2)</f>
        <v>0</v>
      </c>
      <c r="BL209" s="19" t="s">
        <v>91</v>
      </c>
      <c r="BM209" s="226" t="s">
        <v>1647</v>
      </c>
    </row>
    <row r="210" s="2" customFormat="1">
      <c r="A210" s="40"/>
      <c r="B210" s="41"/>
      <c r="C210" s="42"/>
      <c r="D210" s="228" t="s">
        <v>255</v>
      </c>
      <c r="E210" s="42"/>
      <c r="F210" s="229" t="s">
        <v>1648</v>
      </c>
      <c r="G210" s="42"/>
      <c r="H210" s="42"/>
      <c r="I210" s="230"/>
      <c r="J210" s="42"/>
      <c r="K210" s="42"/>
      <c r="L210" s="46"/>
      <c r="M210" s="231"/>
      <c r="N210" s="232"/>
      <c r="O210" s="86"/>
      <c r="P210" s="86"/>
      <c r="Q210" s="86"/>
      <c r="R210" s="86"/>
      <c r="S210" s="86"/>
      <c r="T210" s="86"/>
      <c r="U210" s="87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255</v>
      </c>
      <c r="AU210" s="19" t="s">
        <v>88</v>
      </c>
    </row>
    <row r="211" s="2" customFormat="1">
      <c r="A211" s="40"/>
      <c r="B211" s="41"/>
      <c r="C211" s="42"/>
      <c r="D211" s="233" t="s">
        <v>257</v>
      </c>
      <c r="E211" s="42"/>
      <c r="F211" s="234" t="s">
        <v>1649</v>
      </c>
      <c r="G211" s="42"/>
      <c r="H211" s="42"/>
      <c r="I211" s="230"/>
      <c r="J211" s="42"/>
      <c r="K211" s="42"/>
      <c r="L211" s="46"/>
      <c r="M211" s="231"/>
      <c r="N211" s="232"/>
      <c r="O211" s="86"/>
      <c r="P211" s="86"/>
      <c r="Q211" s="86"/>
      <c r="R211" s="86"/>
      <c r="S211" s="86"/>
      <c r="T211" s="86"/>
      <c r="U211" s="87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257</v>
      </c>
      <c r="AU211" s="19" t="s">
        <v>88</v>
      </c>
    </row>
    <row r="212" s="2" customFormat="1" ht="33" customHeight="1">
      <c r="A212" s="40"/>
      <c r="B212" s="41"/>
      <c r="C212" s="215" t="s">
        <v>426</v>
      </c>
      <c r="D212" s="215" t="s">
        <v>250</v>
      </c>
      <c r="E212" s="216" t="s">
        <v>408</v>
      </c>
      <c r="F212" s="217" t="s">
        <v>409</v>
      </c>
      <c r="G212" s="218" t="s">
        <v>398</v>
      </c>
      <c r="H212" s="219">
        <v>16.378</v>
      </c>
      <c r="I212" s="220"/>
      <c r="J212" s="221">
        <f>ROUND(I212*H212,2)</f>
        <v>0</v>
      </c>
      <c r="K212" s="217" t="s">
        <v>19</v>
      </c>
      <c r="L212" s="46"/>
      <c r="M212" s="222" t="s">
        <v>19</v>
      </c>
      <c r="N212" s="223" t="s">
        <v>45</v>
      </c>
      <c r="O212" s="86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4">
        <f>S212*H212</f>
        <v>0</v>
      </c>
      <c r="U212" s="225" t="s">
        <v>19</v>
      </c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6" t="s">
        <v>91</v>
      </c>
      <c r="AT212" s="226" t="s">
        <v>250</v>
      </c>
      <c r="AU212" s="226" t="s">
        <v>88</v>
      </c>
      <c r="AY212" s="19" t="s">
        <v>246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9" t="s">
        <v>84</v>
      </c>
      <c r="BK212" s="227">
        <f>ROUND(I212*H212,2)</f>
        <v>0</v>
      </c>
      <c r="BL212" s="19" t="s">
        <v>91</v>
      </c>
      <c r="BM212" s="226" t="s">
        <v>1650</v>
      </c>
    </row>
    <row r="213" s="2" customFormat="1">
      <c r="A213" s="40"/>
      <c r="B213" s="41"/>
      <c r="C213" s="42"/>
      <c r="D213" s="228" t="s">
        <v>255</v>
      </c>
      <c r="E213" s="42"/>
      <c r="F213" s="229" t="s">
        <v>411</v>
      </c>
      <c r="G213" s="42"/>
      <c r="H213" s="42"/>
      <c r="I213" s="230"/>
      <c r="J213" s="42"/>
      <c r="K213" s="42"/>
      <c r="L213" s="46"/>
      <c r="M213" s="231"/>
      <c r="N213" s="232"/>
      <c r="O213" s="86"/>
      <c r="P213" s="86"/>
      <c r="Q213" s="86"/>
      <c r="R213" s="86"/>
      <c r="S213" s="86"/>
      <c r="T213" s="86"/>
      <c r="U213" s="87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255</v>
      </c>
      <c r="AU213" s="19" t="s">
        <v>88</v>
      </c>
    </row>
    <row r="214" s="2" customFormat="1" ht="16.5" customHeight="1">
      <c r="A214" s="40"/>
      <c r="B214" s="41"/>
      <c r="C214" s="215" t="s">
        <v>434</v>
      </c>
      <c r="D214" s="215" t="s">
        <v>250</v>
      </c>
      <c r="E214" s="216" t="s">
        <v>1651</v>
      </c>
      <c r="F214" s="217" t="s">
        <v>1652</v>
      </c>
      <c r="G214" s="218" t="s">
        <v>380</v>
      </c>
      <c r="H214" s="219">
        <v>4</v>
      </c>
      <c r="I214" s="220"/>
      <c r="J214" s="221">
        <f>ROUND(I214*H214,2)</f>
        <v>0</v>
      </c>
      <c r="K214" s="217" t="s">
        <v>253</v>
      </c>
      <c r="L214" s="46"/>
      <c r="M214" s="222" t="s">
        <v>19</v>
      </c>
      <c r="N214" s="223" t="s">
        <v>45</v>
      </c>
      <c r="O214" s="86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4">
        <f>S214*H214</f>
        <v>0</v>
      </c>
      <c r="U214" s="225" t="s">
        <v>19</v>
      </c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6" t="s">
        <v>91</v>
      </c>
      <c r="AT214" s="226" t="s">
        <v>250</v>
      </c>
      <c r="AU214" s="226" t="s">
        <v>88</v>
      </c>
      <c r="AY214" s="19" t="s">
        <v>246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9" t="s">
        <v>84</v>
      </c>
      <c r="BK214" s="227">
        <f>ROUND(I214*H214,2)</f>
        <v>0</v>
      </c>
      <c r="BL214" s="19" t="s">
        <v>91</v>
      </c>
      <c r="BM214" s="226" t="s">
        <v>1653</v>
      </c>
    </row>
    <row r="215" s="2" customFormat="1">
      <c r="A215" s="40"/>
      <c r="B215" s="41"/>
      <c r="C215" s="42"/>
      <c r="D215" s="228" t="s">
        <v>255</v>
      </c>
      <c r="E215" s="42"/>
      <c r="F215" s="229" t="s">
        <v>1654</v>
      </c>
      <c r="G215" s="42"/>
      <c r="H215" s="42"/>
      <c r="I215" s="230"/>
      <c r="J215" s="42"/>
      <c r="K215" s="42"/>
      <c r="L215" s="46"/>
      <c r="M215" s="231"/>
      <c r="N215" s="232"/>
      <c r="O215" s="86"/>
      <c r="P215" s="86"/>
      <c r="Q215" s="86"/>
      <c r="R215" s="86"/>
      <c r="S215" s="86"/>
      <c r="T215" s="86"/>
      <c r="U215" s="87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255</v>
      </c>
      <c r="AU215" s="19" t="s">
        <v>88</v>
      </c>
    </row>
    <row r="216" s="2" customFormat="1">
      <c r="A216" s="40"/>
      <c r="B216" s="41"/>
      <c r="C216" s="42"/>
      <c r="D216" s="233" t="s">
        <v>257</v>
      </c>
      <c r="E216" s="42"/>
      <c r="F216" s="234" t="s">
        <v>1655</v>
      </c>
      <c r="G216" s="42"/>
      <c r="H216" s="42"/>
      <c r="I216" s="230"/>
      <c r="J216" s="42"/>
      <c r="K216" s="42"/>
      <c r="L216" s="46"/>
      <c r="M216" s="231"/>
      <c r="N216" s="232"/>
      <c r="O216" s="86"/>
      <c r="P216" s="86"/>
      <c r="Q216" s="86"/>
      <c r="R216" s="86"/>
      <c r="S216" s="86"/>
      <c r="T216" s="86"/>
      <c r="U216" s="87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257</v>
      </c>
      <c r="AU216" s="19" t="s">
        <v>88</v>
      </c>
    </row>
    <row r="217" s="13" customFormat="1">
      <c r="A217" s="13"/>
      <c r="B217" s="235"/>
      <c r="C217" s="236"/>
      <c r="D217" s="228" t="s">
        <v>259</v>
      </c>
      <c r="E217" s="237" t="s">
        <v>19</v>
      </c>
      <c r="F217" s="238" t="s">
        <v>91</v>
      </c>
      <c r="G217" s="236"/>
      <c r="H217" s="239">
        <v>4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3"/>
      <c r="U217" s="244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259</v>
      </c>
      <c r="AU217" s="245" t="s">
        <v>88</v>
      </c>
      <c r="AV217" s="13" t="s">
        <v>84</v>
      </c>
      <c r="AW217" s="13" t="s">
        <v>35</v>
      </c>
      <c r="AX217" s="13" t="s">
        <v>77</v>
      </c>
      <c r="AY217" s="245" t="s">
        <v>246</v>
      </c>
    </row>
    <row r="218" s="2" customFormat="1" ht="24.15" customHeight="1">
      <c r="A218" s="40"/>
      <c r="B218" s="41"/>
      <c r="C218" s="215" t="s">
        <v>444</v>
      </c>
      <c r="D218" s="215" t="s">
        <v>250</v>
      </c>
      <c r="E218" s="216" t="s">
        <v>1656</v>
      </c>
      <c r="F218" s="217" t="s">
        <v>1657</v>
      </c>
      <c r="G218" s="218" t="s">
        <v>380</v>
      </c>
      <c r="H218" s="219">
        <v>40</v>
      </c>
      <c r="I218" s="220"/>
      <c r="J218" s="221">
        <f>ROUND(I218*H218,2)</f>
        <v>0</v>
      </c>
      <c r="K218" s="217" t="s">
        <v>253</v>
      </c>
      <c r="L218" s="46"/>
      <c r="M218" s="222" t="s">
        <v>19</v>
      </c>
      <c r="N218" s="223" t="s">
        <v>45</v>
      </c>
      <c r="O218" s="86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4">
        <f>S218*H218</f>
        <v>0</v>
      </c>
      <c r="U218" s="225" t="s">
        <v>19</v>
      </c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6" t="s">
        <v>91</v>
      </c>
      <c r="AT218" s="226" t="s">
        <v>250</v>
      </c>
      <c r="AU218" s="226" t="s">
        <v>88</v>
      </c>
      <c r="AY218" s="19" t="s">
        <v>246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9" t="s">
        <v>84</v>
      </c>
      <c r="BK218" s="227">
        <f>ROUND(I218*H218,2)</f>
        <v>0</v>
      </c>
      <c r="BL218" s="19" t="s">
        <v>91</v>
      </c>
      <c r="BM218" s="226" t="s">
        <v>1658</v>
      </c>
    </row>
    <row r="219" s="2" customFormat="1">
      <c r="A219" s="40"/>
      <c r="B219" s="41"/>
      <c r="C219" s="42"/>
      <c r="D219" s="228" t="s">
        <v>255</v>
      </c>
      <c r="E219" s="42"/>
      <c r="F219" s="229" t="s">
        <v>1659</v>
      </c>
      <c r="G219" s="42"/>
      <c r="H219" s="42"/>
      <c r="I219" s="230"/>
      <c r="J219" s="42"/>
      <c r="K219" s="42"/>
      <c r="L219" s="46"/>
      <c r="M219" s="231"/>
      <c r="N219" s="232"/>
      <c r="O219" s="86"/>
      <c r="P219" s="86"/>
      <c r="Q219" s="86"/>
      <c r="R219" s="86"/>
      <c r="S219" s="86"/>
      <c r="T219" s="86"/>
      <c r="U219" s="87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255</v>
      </c>
      <c r="AU219" s="19" t="s">
        <v>88</v>
      </c>
    </row>
    <row r="220" s="2" customFormat="1">
      <c r="A220" s="40"/>
      <c r="B220" s="41"/>
      <c r="C220" s="42"/>
      <c r="D220" s="233" t="s">
        <v>257</v>
      </c>
      <c r="E220" s="42"/>
      <c r="F220" s="234" t="s">
        <v>1660</v>
      </c>
      <c r="G220" s="42"/>
      <c r="H220" s="42"/>
      <c r="I220" s="230"/>
      <c r="J220" s="42"/>
      <c r="K220" s="42"/>
      <c r="L220" s="46"/>
      <c r="M220" s="231"/>
      <c r="N220" s="232"/>
      <c r="O220" s="86"/>
      <c r="P220" s="86"/>
      <c r="Q220" s="86"/>
      <c r="R220" s="86"/>
      <c r="S220" s="86"/>
      <c r="T220" s="86"/>
      <c r="U220" s="87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257</v>
      </c>
      <c r="AU220" s="19" t="s">
        <v>88</v>
      </c>
    </row>
    <row r="221" s="13" customFormat="1">
      <c r="A221" s="13"/>
      <c r="B221" s="235"/>
      <c r="C221" s="236"/>
      <c r="D221" s="228" t="s">
        <v>259</v>
      </c>
      <c r="E221" s="237" t="s">
        <v>19</v>
      </c>
      <c r="F221" s="238" t="s">
        <v>91</v>
      </c>
      <c r="G221" s="236"/>
      <c r="H221" s="239">
        <v>4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3"/>
      <c r="U221" s="244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259</v>
      </c>
      <c r="AU221" s="245" t="s">
        <v>88</v>
      </c>
      <c r="AV221" s="13" t="s">
        <v>84</v>
      </c>
      <c r="AW221" s="13" t="s">
        <v>35</v>
      </c>
      <c r="AX221" s="13" t="s">
        <v>77</v>
      </c>
      <c r="AY221" s="245" t="s">
        <v>246</v>
      </c>
    </row>
    <row r="222" s="13" customFormat="1">
      <c r="A222" s="13"/>
      <c r="B222" s="235"/>
      <c r="C222" s="236"/>
      <c r="D222" s="228" t="s">
        <v>259</v>
      </c>
      <c r="E222" s="236"/>
      <c r="F222" s="238" t="s">
        <v>1661</v>
      </c>
      <c r="G222" s="236"/>
      <c r="H222" s="239">
        <v>40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3"/>
      <c r="U222" s="244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259</v>
      </c>
      <c r="AU222" s="245" t="s">
        <v>88</v>
      </c>
      <c r="AV222" s="13" t="s">
        <v>84</v>
      </c>
      <c r="AW222" s="13" t="s">
        <v>4</v>
      </c>
      <c r="AX222" s="13" t="s">
        <v>77</v>
      </c>
      <c r="AY222" s="245" t="s">
        <v>246</v>
      </c>
    </row>
    <row r="223" s="2" customFormat="1" ht="24.15" customHeight="1">
      <c r="A223" s="40"/>
      <c r="B223" s="41"/>
      <c r="C223" s="215" t="s">
        <v>452</v>
      </c>
      <c r="D223" s="215" t="s">
        <v>250</v>
      </c>
      <c r="E223" s="216" t="s">
        <v>414</v>
      </c>
      <c r="F223" s="217" t="s">
        <v>415</v>
      </c>
      <c r="G223" s="218" t="s">
        <v>398</v>
      </c>
      <c r="H223" s="219">
        <v>16.378</v>
      </c>
      <c r="I223" s="220"/>
      <c r="J223" s="221">
        <f>ROUND(I223*H223,2)</f>
        <v>0</v>
      </c>
      <c r="K223" s="217" t="s">
        <v>19</v>
      </c>
      <c r="L223" s="46"/>
      <c r="M223" s="222" t="s">
        <v>19</v>
      </c>
      <c r="N223" s="223" t="s">
        <v>45</v>
      </c>
      <c r="O223" s="86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4">
        <f>S223*H223</f>
        <v>0</v>
      </c>
      <c r="U223" s="225" t="s">
        <v>19</v>
      </c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6" t="s">
        <v>91</v>
      </c>
      <c r="AT223" s="226" t="s">
        <v>250</v>
      </c>
      <c r="AU223" s="226" t="s">
        <v>88</v>
      </c>
      <c r="AY223" s="19" t="s">
        <v>246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9" t="s">
        <v>84</v>
      </c>
      <c r="BK223" s="227">
        <f>ROUND(I223*H223,2)</f>
        <v>0</v>
      </c>
      <c r="BL223" s="19" t="s">
        <v>91</v>
      </c>
      <c r="BM223" s="226" t="s">
        <v>1662</v>
      </c>
    </row>
    <row r="224" s="2" customFormat="1">
      <c r="A224" s="40"/>
      <c r="B224" s="41"/>
      <c r="C224" s="42"/>
      <c r="D224" s="228" t="s">
        <v>255</v>
      </c>
      <c r="E224" s="42"/>
      <c r="F224" s="229" t="s">
        <v>417</v>
      </c>
      <c r="G224" s="42"/>
      <c r="H224" s="42"/>
      <c r="I224" s="230"/>
      <c r="J224" s="42"/>
      <c r="K224" s="42"/>
      <c r="L224" s="46"/>
      <c r="M224" s="231"/>
      <c r="N224" s="232"/>
      <c r="O224" s="86"/>
      <c r="P224" s="86"/>
      <c r="Q224" s="86"/>
      <c r="R224" s="86"/>
      <c r="S224" s="86"/>
      <c r="T224" s="86"/>
      <c r="U224" s="87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255</v>
      </c>
      <c r="AU224" s="19" t="s">
        <v>88</v>
      </c>
    </row>
    <row r="225" s="2" customFormat="1" ht="24.15" customHeight="1">
      <c r="A225" s="40"/>
      <c r="B225" s="41"/>
      <c r="C225" s="215" t="s">
        <v>459</v>
      </c>
      <c r="D225" s="215" t="s">
        <v>250</v>
      </c>
      <c r="E225" s="216" t="s">
        <v>420</v>
      </c>
      <c r="F225" s="217" t="s">
        <v>421</v>
      </c>
      <c r="G225" s="218" t="s">
        <v>398</v>
      </c>
      <c r="H225" s="219">
        <v>360.31599999999997</v>
      </c>
      <c r="I225" s="220"/>
      <c r="J225" s="221">
        <f>ROUND(I225*H225,2)</f>
        <v>0</v>
      </c>
      <c r="K225" s="217" t="s">
        <v>253</v>
      </c>
      <c r="L225" s="46"/>
      <c r="M225" s="222" t="s">
        <v>19</v>
      </c>
      <c r="N225" s="223" t="s">
        <v>45</v>
      </c>
      <c r="O225" s="86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4">
        <f>S225*H225</f>
        <v>0</v>
      </c>
      <c r="U225" s="225" t="s">
        <v>19</v>
      </c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6" t="s">
        <v>91</v>
      </c>
      <c r="AT225" s="226" t="s">
        <v>250</v>
      </c>
      <c r="AU225" s="226" t="s">
        <v>88</v>
      </c>
      <c r="AY225" s="19" t="s">
        <v>246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9" t="s">
        <v>84</v>
      </c>
      <c r="BK225" s="227">
        <f>ROUND(I225*H225,2)</f>
        <v>0</v>
      </c>
      <c r="BL225" s="19" t="s">
        <v>91</v>
      </c>
      <c r="BM225" s="226" t="s">
        <v>1663</v>
      </c>
    </row>
    <row r="226" s="2" customFormat="1">
      <c r="A226" s="40"/>
      <c r="B226" s="41"/>
      <c r="C226" s="42"/>
      <c r="D226" s="228" t="s">
        <v>255</v>
      </c>
      <c r="E226" s="42"/>
      <c r="F226" s="229" t="s">
        <v>423</v>
      </c>
      <c r="G226" s="42"/>
      <c r="H226" s="42"/>
      <c r="I226" s="230"/>
      <c r="J226" s="42"/>
      <c r="K226" s="42"/>
      <c r="L226" s="46"/>
      <c r="M226" s="231"/>
      <c r="N226" s="232"/>
      <c r="O226" s="86"/>
      <c r="P226" s="86"/>
      <c r="Q226" s="86"/>
      <c r="R226" s="86"/>
      <c r="S226" s="86"/>
      <c r="T226" s="86"/>
      <c r="U226" s="87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255</v>
      </c>
      <c r="AU226" s="19" t="s">
        <v>88</v>
      </c>
    </row>
    <row r="227" s="2" customFormat="1">
      <c r="A227" s="40"/>
      <c r="B227" s="41"/>
      <c r="C227" s="42"/>
      <c r="D227" s="233" t="s">
        <v>257</v>
      </c>
      <c r="E227" s="42"/>
      <c r="F227" s="234" t="s">
        <v>424</v>
      </c>
      <c r="G227" s="42"/>
      <c r="H227" s="42"/>
      <c r="I227" s="230"/>
      <c r="J227" s="42"/>
      <c r="K227" s="42"/>
      <c r="L227" s="46"/>
      <c r="M227" s="231"/>
      <c r="N227" s="232"/>
      <c r="O227" s="86"/>
      <c r="P227" s="86"/>
      <c r="Q227" s="86"/>
      <c r="R227" s="86"/>
      <c r="S227" s="86"/>
      <c r="T227" s="86"/>
      <c r="U227" s="87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257</v>
      </c>
      <c r="AU227" s="19" t="s">
        <v>88</v>
      </c>
    </row>
    <row r="228" s="13" customFormat="1">
      <c r="A228" s="13"/>
      <c r="B228" s="235"/>
      <c r="C228" s="236"/>
      <c r="D228" s="228" t="s">
        <v>259</v>
      </c>
      <c r="E228" s="236"/>
      <c r="F228" s="238" t="s">
        <v>1664</v>
      </c>
      <c r="G228" s="236"/>
      <c r="H228" s="239">
        <v>360.31599999999997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3"/>
      <c r="U228" s="244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259</v>
      </c>
      <c r="AU228" s="245" t="s">
        <v>88</v>
      </c>
      <c r="AV228" s="13" t="s">
        <v>84</v>
      </c>
      <c r="AW228" s="13" t="s">
        <v>4</v>
      </c>
      <c r="AX228" s="13" t="s">
        <v>77</v>
      </c>
      <c r="AY228" s="245" t="s">
        <v>246</v>
      </c>
    </row>
    <row r="229" s="2" customFormat="1" ht="33" customHeight="1">
      <c r="A229" s="40"/>
      <c r="B229" s="41"/>
      <c r="C229" s="215" t="s">
        <v>469</v>
      </c>
      <c r="D229" s="215" t="s">
        <v>250</v>
      </c>
      <c r="E229" s="216" t="s">
        <v>1665</v>
      </c>
      <c r="F229" s="217" t="s">
        <v>1666</v>
      </c>
      <c r="G229" s="218" t="s">
        <v>398</v>
      </c>
      <c r="H229" s="219">
        <v>2.286</v>
      </c>
      <c r="I229" s="220"/>
      <c r="J229" s="221">
        <f>ROUND(I229*H229,2)</f>
        <v>0</v>
      </c>
      <c r="K229" s="217" t="s">
        <v>253</v>
      </c>
      <c r="L229" s="46"/>
      <c r="M229" s="222" t="s">
        <v>19</v>
      </c>
      <c r="N229" s="223" t="s">
        <v>45</v>
      </c>
      <c r="O229" s="86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4">
        <f>S229*H229</f>
        <v>0</v>
      </c>
      <c r="U229" s="225" t="s">
        <v>19</v>
      </c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6" t="s">
        <v>91</v>
      </c>
      <c r="AT229" s="226" t="s">
        <v>250</v>
      </c>
      <c r="AU229" s="226" t="s">
        <v>88</v>
      </c>
      <c r="AY229" s="19" t="s">
        <v>246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9" t="s">
        <v>84</v>
      </c>
      <c r="BK229" s="227">
        <f>ROUND(I229*H229,2)</f>
        <v>0</v>
      </c>
      <c r="BL229" s="19" t="s">
        <v>91</v>
      </c>
      <c r="BM229" s="226" t="s">
        <v>1667</v>
      </c>
    </row>
    <row r="230" s="2" customFormat="1">
      <c r="A230" s="40"/>
      <c r="B230" s="41"/>
      <c r="C230" s="42"/>
      <c r="D230" s="228" t="s">
        <v>255</v>
      </c>
      <c r="E230" s="42"/>
      <c r="F230" s="229" t="s">
        <v>1668</v>
      </c>
      <c r="G230" s="42"/>
      <c r="H230" s="42"/>
      <c r="I230" s="230"/>
      <c r="J230" s="42"/>
      <c r="K230" s="42"/>
      <c r="L230" s="46"/>
      <c r="M230" s="231"/>
      <c r="N230" s="232"/>
      <c r="O230" s="86"/>
      <c r="P230" s="86"/>
      <c r="Q230" s="86"/>
      <c r="R230" s="86"/>
      <c r="S230" s="86"/>
      <c r="T230" s="86"/>
      <c r="U230" s="87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255</v>
      </c>
      <c r="AU230" s="19" t="s">
        <v>88</v>
      </c>
    </row>
    <row r="231" s="2" customFormat="1">
      <c r="A231" s="40"/>
      <c r="B231" s="41"/>
      <c r="C231" s="42"/>
      <c r="D231" s="233" t="s">
        <v>257</v>
      </c>
      <c r="E231" s="42"/>
      <c r="F231" s="234" t="s">
        <v>1669</v>
      </c>
      <c r="G231" s="42"/>
      <c r="H231" s="42"/>
      <c r="I231" s="230"/>
      <c r="J231" s="42"/>
      <c r="K231" s="42"/>
      <c r="L231" s="46"/>
      <c r="M231" s="231"/>
      <c r="N231" s="232"/>
      <c r="O231" s="86"/>
      <c r="P231" s="86"/>
      <c r="Q231" s="86"/>
      <c r="R231" s="86"/>
      <c r="S231" s="86"/>
      <c r="T231" s="86"/>
      <c r="U231" s="87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257</v>
      </c>
      <c r="AU231" s="19" t="s">
        <v>88</v>
      </c>
    </row>
    <row r="232" s="13" customFormat="1">
      <c r="A232" s="13"/>
      <c r="B232" s="235"/>
      <c r="C232" s="236"/>
      <c r="D232" s="228" t="s">
        <v>259</v>
      </c>
      <c r="E232" s="237" t="s">
        <v>19</v>
      </c>
      <c r="F232" s="238" t="s">
        <v>1670</v>
      </c>
      <c r="G232" s="236"/>
      <c r="H232" s="239">
        <v>2.286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3"/>
      <c r="U232" s="244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259</v>
      </c>
      <c r="AU232" s="245" t="s">
        <v>88</v>
      </c>
      <c r="AV232" s="13" t="s">
        <v>84</v>
      </c>
      <c r="AW232" s="13" t="s">
        <v>35</v>
      </c>
      <c r="AX232" s="13" t="s">
        <v>73</v>
      </c>
      <c r="AY232" s="245" t="s">
        <v>246</v>
      </c>
    </row>
    <row r="233" s="14" customFormat="1">
      <c r="A233" s="14"/>
      <c r="B233" s="246"/>
      <c r="C233" s="247"/>
      <c r="D233" s="228" t="s">
        <v>259</v>
      </c>
      <c r="E233" s="248" t="s">
        <v>19</v>
      </c>
      <c r="F233" s="249" t="s">
        <v>262</v>
      </c>
      <c r="G233" s="247"/>
      <c r="H233" s="250">
        <v>2.286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4"/>
      <c r="U233" s="255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6" t="s">
        <v>259</v>
      </c>
      <c r="AU233" s="256" t="s">
        <v>88</v>
      </c>
      <c r="AV233" s="14" t="s">
        <v>91</v>
      </c>
      <c r="AW233" s="14" t="s">
        <v>35</v>
      </c>
      <c r="AX233" s="14" t="s">
        <v>77</v>
      </c>
      <c r="AY233" s="256" t="s">
        <v>246</v>
      </c>
    </row>
    <row r="234" s="2" customFormat="1" ht="44.25" customHeight="1">
      <c r="A234" s="40"/>
      <c r="B234" s="41"/>
      <c r="C234" s="215" t="s">
        <v>475</v>
      </c>
      <c r="D234" s="215" t="s">
        <v>250</v>
      </c>
      <c r="E234" s="216" t="s">
        <v>1671</v>
      </c>
      <c r="F234" s="217" t="s">
        <v>1672</v>
      </c>
      <c r="G234" s="218" t="s">
        <v>398</v>
      </c>
      <c r="H234" s="219">
        <v>13.9</v>
      </c>
      <c r="I234" s="220"/>
      <c r="J234" s="221">
        <f>ROUND(I234*H234,2)</f>
        <v>0</v>
      </c>
      <c r="K234" s="217" t="s">
        <v>253</v>
      </c>
      <c r="L234" s="46"/>
      <c r="M234" s="222" t="s">
        <v>19</v>
      </c>
      <c r="N234" s="223" t="s">
        <v>45</v>
      </c>
      <c r="O234" s="86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4">
        <f>S234*H234</f>
        <v>0</v>
      </c>
      <c r="U234" s="225" t="s">
        <v>19</v>
      </c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6" t="s">
        <v>91</v>
      </c>
      <c r="AT234" s="226" t="s">
        <v>250</v>
      </c>
      <c r="AU234" s="226" t="s">
        <v>88</v>
      </c>
      <c r="AY234" s="19" t="s">
        <v>246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9" t="s">
        <v>84</v>
      </c>
      <c r="BK234" s="227">
        <f>ROUND(I234*H234,2)</f>
        <v>0</v>
      </c>
      <c r="BL234" s="19" t="s">
        <v>91</v>
      </c>
      <c r="BM234" s="226" t="s">
        <v>1673</v>
      </c>
    </row>
    <row r="235" s="2" customFormat="1">
      <c r="A235" s="40"/>
      <c r="B235" s="41"/>
      <c r="C235" s="42"/>
      <c r="D235" s="228" t="s">
        <v>255</v>
      </c>
      <c r="E235" s="42"/>
      <c r="F235" s="229" t="s">
        <v>1674</v>
      </c>
      <c r="G235" s="42"/>
      <c r="H235" s="42"/>
      <c r="I235" s="230"/>
      <c r="J235" s="42"/>
      <c r="K235" s="42"/>
      <c r="L235" s="46"/>
      <c r="M235" s="231"/>
      <c r="N235" s="232"/>
      <c r="O235" s="86"/>
      <c r="P235" s="86"/>
      <c r="Q235" s="86"/>
      <c r="R235" s="86"/>
      <c r="S235" s="86"/>
      <c r="T235" s="86"/>
      <c r="U235" s="87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255</v>
      </c>
      <c r="AU235" s="19" t="s">
        <v>88</v>
      </c>
    </row>
    <row r="236" s="2" customFormat="1">
      <c r="A236" s="40"/>
      <c r="B236" s="41"/>
      <c r="C236" s="42"/>
      <c r="D236" s="233" t="s">
        <v>257</v>
      </c>
      <c r="E236" s="42"/>
      <c r="F236" s="234" t="s">
        <v>1675</v>
      </c>
      <c r="G236" s="42"/>
      <c r="H236" s="42"/>
      <c r="I236" s="230"/>
      <c r="J236" s="42"/>
      <c r="K236" s="42"/>
      <c r="L236" s="46"/>
      <c r="M236" s="231"/>
      <c r="N236" s="232"/>
      <c r="O236" s="86"/>
      <c r="P236" s="86"/>
      <c r="Q236" s="86"/>
      <c r="R236" s="86"/>
      <c r="S236" s="86"/>
      <c r="T236" s="86"/>
      <c r="U236" s="87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257</v>
      </c>
      <c r="AU236" s="19" t="s">
        <v>88</v>
      </c>
    </row>
    <row r="237" s="15" customFormat="1">
      <c r="A237" s="15"/>
      <c r="B237" s="257"/>
      <c r="C237" s="258"/>
      <c r="D237" s="228" t="s">
        <v>259</v>
      </c>
      <c r="E237" s="259" t="s">
        <v>19</v>
      </c>
      <c r="F237" s="260" t="s">
        <v>1676</v>
      </c>
      <c r="G237" s="258"/>
      <c r="H237" s="259" t="s">
        <v>19</v>
      </c>
      <c r="I237" s="261"/>
      <c r="J237" s="258"/>
      <c r="K237" s="258"/>
      <c r="L237" s="262"/>
      <c r="M237" s="263"/>
      <c r="N237" s="264"/>
      <c r="O237" s="264"/>
      <c r="P237" s="264"/>
      <c r="Q237" s="264"/>
      <c r="R237" s="264"/>
      <c r="S237" s="264"/>
      <c r="T237" s="264"/>
      <c r="U237" s="26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6" t="s">
        <v>259</v>
      </c>
      <c r="AU237" s="266" t="s">
        <v>88</v>
      </c>
      <c r="AV237" s="15" t="s">
        <v>77</v>
      </c>
      <c r="AW237" s="15" t="s">
        <v>35</v>
      </c>
      <c r="AX237" s="15" t="s">
        <v>73</v>
      </c>
      <c r="AY237" s="266" t="s">
        <v>246</v>
      </c>
    </row>
    <row r="238" s="13" customFormat="1">
      <c r="A238" s="13"/>
      <c r="B238" s="235"/>
      <c r="C238" s="236"/>
      <c r="D238" s="228" t="s">
        <v>259</v>
      </c>
      <c r="E238" s="237" t="s">
        <v>19</v>
      </c>
      <c r="F238" s="238" t="s">
        <v>1677</v>
      </c>
      <c r="G238" s="236"/>
      <c r="H238" s="239">
        <v>16.186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3"/>
      <c r="U238" s="244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259</v>
      </c>
      <c r="AU238" s="245" t="s">
        <v>88</v>
      </c>
      <c r="AV238" s="13" t="s">
        <v>84</v>
      </c>
      <c r="AW238" s="13" t="s">
        <v>35</v>
      </c>
      <c r="AX238" s="13" t="s">
        <v>73</v>
      </c>
      <c r="AY238" s="245" t="s">
        <v>246</v>
      </c>
    </row>
    <row r="239" s="15" customFormat="1">
      <c r="A239" s="15"/>
      <c r="B239" s="257"/>
      <c r="C239" s="258"/>
      <c r="D239" s="228" t="s">
        <v>259</v>
      </c>
      <c r="E239" s="259" t="s">
        <v>19</v>
      </c>
      <c r="F239" s="260" t="s">
        <v>1678</v>
      </c>
      <c r="G239" s="258"/>
      <c r="H239" s="259" t="s">
        <v>19</v>
      </c>
      <c r="I239" s="261"/>
      <c r="J239" s="258"/>
      <c r="K239" s="258"/>
      <c r="L239" s="262"/>
      <c r="M239" s="263"/>
      <c r="N239" s="264"/>
      <c r="O239" s="264"/>
      <c r="P239" s="264"/>
      <c r="Q239" s="264"/>
      <c r="R239" s="264"/>
      <c r="S239" s="264"/>
      <c r="T239" s="264"/>
      <c r="U239" s="26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6" t="s">
        <v>259</v>
      </c>
      <c r="AU239" s="266" t="s">
        <v>88</v>
      </c>
      <c r="AV239" s="15" t="s">
        <v>77</v>
      </c>
      <c r="AW239" s="15" t="s">
        <v>35</v>
      </c>
      <c r="AX239" s="15" t="s">
        <v>73</v>
      </c>
      <c r="AY239" s="266" t="s">
        <v>246</v>
      </c>
    </row>
    <row r="240" s="13" customFormat="1">
      <c r="A240" s="13"/>
      <c r="B240" s="235"/>
      <c r="C240" s="236"/>
      <c r="D240" s="228" t="s">
        <v>259</v>
      </c>
      <c r="E240" s="237" t="s">
        <v>19</v>
      </c>
      <c r="F240" s="238" t="s">
        <v>1679</v>
      </c>
      <c r="G240" s="236"/>
      <c r="H240" s="239">
        <v>-2.286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3"/>
      <c r="U240" s="244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259</v>
      </c>
      <c r="AU240" s="245" t="s">
        <v>88</v>
      </c>
      <c r="AV240" s="13" t="s">
        <v>84</v>
      </c>
      <c r="AW240" s="13" t="s">
        <v>35</v>
      </c>
      <c r="AX240" s="13" t="s">
        <v>73</v>
      </c>
      <c r="AY240" s="245" t="s">
        <v>246</v>
      </c>
    </row>
    <row r="241" s="14" customFormat="1">
      <c r="A241" s="14"/>
      <c r="B241" s="246"/>
      <c r="C241" s="247"/>
      <c r="D241" s="228" t="s">
        <v>259</v>
      </c>
      <c r="E241" s="248" t="s">
        <v>19</v>
      </c>
      <c r="F241" s="249" t="s">
        <v>262</v>
      </c>
      <c r="G241" s="247"/>
      <c r="H241" s="250">
        <v>13.9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4"/>
      <c r="U241" s="255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259</v>
      </c>
      <c r="AU241" s="256" t="s">
        <v>88</v>
      </c>
      <c r="AV241" s="14" t="s">
        <v>91</v>
      </c>
      <c r="AW241" s="14" t="s">
        <v>35</v>
      </c>
      <c r="AX241" s="14" t="s">
        <v>77</v>
      </c>
      <c r="AY241" s="256" t="s">
        <v>246</v>
      </c>
    </row>
    <row r="242" s="12" customFormat="1" ht="25.92" customHeight="1">
      <c r="A242" s="12"/>
      <c r="B242" s="199"/>
      <c r="C242" s="200"/>
      <c r="D242" s="201" t="s">
        <v>72</v>
      </c>
      <c r="E242" s="202" t="s">
        <v>440</v>
      </c>
      <c r="F242" s="202" t="s">
        <v>441</v>
      </c>
      <c r="G242" s="200"/>
      <c r="H242" s="200"/>
      <c r="I242" s="203"/>
      <c r="J242" s="204">
        <f>BK242</f>
        <v>0</v>
      </c>
      <c r="K242" s="200"/>
      <c r="L242" s="205"/>
      <c r="M242" s="206"/>
      <c r="N242" s="207"/>
      <c r="O242" s="207"/>
      <c r="P242" s="208">
        <f>P243+P268+P303+P354+P375+P389</f>
        <v>0</v>
      </c>
      <c r="Q242" s="207"/>
      <c r="R242" s="208">
        <f>R243+R268+R303+R354+R375+R389</f>
        <v>6.0559560100000001</v>
      </c>
      <c r="S242" s="207"/>
      <c r="T242" s="208">
        <f>T243+T268+T303+T354+T375+T389</f>
        <v>2.3237649999999999</v>
      </c>
      <c r="U242" s="209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0" t="s">
        <v>84</v>
      </c>
      <c r="AT242" s="211" t="s">
        <v>72</v>
      </c>
      <c r="AU242" s="211" t="s">
        <v>73</v>
      </c>
      <c r="AY242" s="210" t="s">
        <v>246</v>
      </c>
      <c r="BK242" s="212">
        <f>BK243+BK268+BK303+BK354+BK375+BK389</f>
        <v>0</v>
      </c>
    </row>
    <row r="243" s="12" customFormat="1" ht="22.8" customHeight="1">
      <c r="A243" s="12"/>
      <c r="B243" s="199"/>
      <c r="C243" s="200"/>
      <c r="D243" s="201" t="s">
        <v>72</v>
      </c>
      <c r="E243" s="213" t="s">
        <v>442</v>
      </c>
      <c r="F243" s="213" t="s">
        <v>443</v>
      </c>
      <c r="G243" s="200"/>
      <c r="H243" s="200"/>
      <c r="I243" s="203"/>
      <c r="J243" s="214">
        <f>BK243</f>
        <v>0</v>
      </c>
      <c r="K243" s="200"/>
      <c r="L243" s="205"/>
      <c r="M243" s="206"/>
      <c r="N243" s="207"/>
      <c r="O243" s="207"/>
      <c r="P243" s="208">
        <f>SUM(P244:P267)</f>
        <v>0</v>
      </c>
      <c r="Q243" s="207"/>
      <c r="R243" s="208">
        <f>SUM(R244:R267)</f>
        <v>0.016691000000000001</v>
      </c>
      <c r="S243" s="207"/>
      <c r="T243" s="208">
        <f>SUM(T244:T267)</f>
        <v>0</v>
      </c>
      <c r="U243" s="209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0" t="s">
        <v>84</v>
      </c>
      <c r="AT243" s="211" t="s">
        <v>72</v>
      </c>
      <c r="AU243" s="211" t="s">
        <v>77</v>
      </c>
      <c r="AY243" s="210" t="s">
        <v>246</v>
      </c>
      <c r="BK243" s="212">
        <f>SUM(BK244:BK267)</f>
        <v>0</v>
      </c>
    </row>
    <row r="244" s="2" customFormat="1" ht="24.15" customHeight="1">
      <c r="A244" s="40"/>
      <c r="B244" s="41"/>
      <c r="C244" s="215" t="s">
        <v>483</v>
      </c>
      <c r="D244" s="215" t="s">
        <v>250</v>
      </c>
      <c r="E244" s="216" t="s">
        <v>445</v>
      </c>
      <c r="F244" s="217" t="s">
        <v>446</v>
      </c>
      <c r="G244" s="218" t="s">
        <v>108</v>
      </c>
      <c r="H244" s="219">
        <v>3.7799999999999998</v>
      </c>
      <c r="I244" s="220"/>
      <c r="J244" s="221">
        <f>ROUND(I244*H244,2)</f>
        <v>0</v>
      </c>
      <c r="K244" s="217" t="s">
        <v>253</v>
      </c>
      <c r="L244" s="46"/>
      <c r="M244" s="222" t="s">
        <v>19</v>
      </c>
      <c r="N244" s="223" t="s">
        <v>45</v>
      </c>
      <c r="O244" s="86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4">
        <f>S244*H244</f>
        <v>0</v>
      </c>
      <c r="U244" s="225" t="s">
        <v>19</v>
      </c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6" t="s">
        <v>370</v>
      </c>
      <c r="AT244" s="226" t="s">
        <v>250</v>
      </c>
      <c r="AU244" s="226" t="s">
        <v>84</v>
      </c>
      <c r="AY244" s="19" t="s">
        <v>246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9" t="s">
        <v>84</v>
      </c>
      <c r="BK244" s="227">
        <f>ROUND(I244*H244,2)</f>
        <v>0</v>
      </c>
      <c r="BL244" s="19" t="s">
        <v>370</v>
      </c>
      <c r="BM244" s="226" t="s">
        <v>1680</v>
      </c>
    </row>
    <row r="245" s="2" customFormat="1">
      <c r="A245" s="40"/>
      <c r="B245" s="41"/>
      <c r="C245" s="42"/>
      <c r="D245" s="228" t="s">
        <v>255</v>
      </c>
      <c r="E245" s="42"/>
      <c r="F245" s="229" t="s">
        <v>448</v>
      </c>
      <c r="G245" s="42"/>
      <c r="H245" s="42"/>
      <c r="I245" s="230"/>
      <c r="J245" s="42"/>
      <c r="K245" s="42"/>
      <c r="L245" s="46"/>
      <c r="M245" s="231"/>
      <c r="N245" s="232"/>
      <c r="O245" s="86"/>
      <c r="P245" s="86"/>
      <c r="Q245" s="86"/>
      <c r="R245" s="86"/>
      <c r="S245" s="86"/>
      <c r="T245" s="86"/>
      <c r="U245" s="87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255</v>
      </c>
      <c r="AU245" s="19" t="s">
        <v>84</v>
      </c>
    </row>
    <row r="246" s="2" customFormat="1">
      <c r="A246" s="40"/>
      <c r="B246" s="41"/>
      <c r="C246" s="42"/>
      <c r="D246" s="233" t="s">
        <v>257</v>
      </c>
      <c r="E246" s="42"/>
      <c r="F246" s="234" t="s">
        <v>449</v>
      </c>
      <c r="G246" s="42"/>
      <c r="H246" s="42"/>
      <c r="I246" s="230"/>
      <c r="J246" s="42"/>
      <c r="K246" s="42"/>
      <c r="L246" s="46"/>
      <c r="M246" s="231"/>
      <c r="N246" s="232"/>
      <c r="O246" s="86"/>
      <c r="P246" s="86"/>
      <c r="Q246" s="86"/>
      <c r="R246" s="86"/>
      <c r="S246" s="86"/>
      <c r="T246" s="86"/>
      <c r="U246" s="87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257</v>
      </c>
      <c r="AU246" s="19" t="s">
        <v>84</v>
      </c>
    </row>
    <row r="247" s="15" customFormat="1">
      <c r="A247" s="15"/>
      <c r="B247" s="257"/>
      <c r="C247" s="258"/>
      <c r="D247" s="228" t="s">
        <v>259</v>
      </c>
      <c r="E247" s="259" t="s">
        <v>19</v>
      </c>
      <c r="F247" s="260" t="s">
        <v>1681</v>
      </c>
      <c r="G247" s="258"/>
      <c r="H247" s="259" t="s">
        <v>19</v>
      </c>
      <c r="I247" s="261"/>
      <c r="J247" s="258"/>
      <c r="K247" s="258"/>
      <c r="L247" s="262"/>
      <c r="M247" s="263"/>
      <c r="N247" s="264"/>
      <c r="O247" s="264"/>
      <c r="P247" s="264"/>
      <c r="Q247" s="264"/>
      <c r="R247" s="264"/>
      <c r="S247" s="264"/>
      <c r="T247" s="264"/>
      <c r="U247" s="26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6" t="s">
        <v>259</v>
      </c>
      <c r="AU247" s="266" t="s">
        <v>84</v>
      </c>
      <c r="AV247" s="15" t="s">
        <v>77</v>
      </c>
      <c r="AW247" s="15" t="s">
        <v>35</v>
      </c>
      <c r="AX247" s="15" t="s">
        <v>73</v>
      </c>
      <c r="AY247" s="266" t="s">
        <v>246</v>
      </c>
    </row>
    <row r="248" s="13" customFormat="1">
      <c r="A248" s="13"/>
      <c r="B248" s="235"/>
      <c r="C248" s="236"/>
      <c r="D248" s="228" t="s">
        <v>259</v>
      </c>
      <c r="E248" s="237" t="s">
        <v>19</v>
      </c>
      <c r="F248" s="238" t="s">
        <v>1682</v>
      </c>
      <c r="G248" s="236"/>
      <c r="H248" s="239">
        <v>3.7799999999999998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3"/>
      <c r="U248" s="244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259</v>
      </c>
      <c r="AU248" s="245" t="s">
        <v>84</v>
      </c>
      <c r="AV248" s="13" t="s">
        <v>84</v>
      </c>
      <c r="AW248" s="13" t="s">
        <v>35</v>
      </c>
      <c r="AX248" s="13" t="s">
        <v>77</v>
      </c>
      <c r="AY248" s="245" t="s">
        <v>246</v>
      </c>
    </row>
    <row r="249" s="2" customFormat="1" ht="16.5" customHeight="1">
      <c r="A249" s="40"/>
      <c r="B249" s="41"/>
      <c r="C249" s="267" t="s">
        <v>490</v>
      </c>
      <c r="D249" s="267" t="s">
        <v>508</v>
      </c>
      <c r="E249" s="268" t="s">
        <v>1683</v>
      </c>
      <c r="F249" s="269" t="s">
        <v>1684</v>
      </c>
      <c r="G249" s="270" t="s">
        <v>398</v>
      </c>
      <c r="H249" s="271">
        <v>0.001</v>
      </c>
      <c r="I249" s="272"/>
      <c r="J249" s="273">
        <f>ROUND(I249*H249,2)</f>
        <v>0</v>
      </c>
      <c r="K249" s="269" t="s">
        <v>253</v>
      </c>
      <c r="L249" s="274"/>
      <c r="M249" s="275" t="s">
        <v>19</v>
      </c>
      <c r="N249" s="276" t="s">
        <v>45</v>
      </c>
      <c r="O249" s="86"/>
      <c r="P249" s="224">
        <f>O249*H249</f>
        <v>0</v>
      </c>
      <c r="Q249" s="224">
        <v>1</v>
      </c>
      <c r="R249" s="224">
        <f>Q249*H249</f>
        <v>0.001</v>
      </c>
      <c r="S249" s="224">
        <v>0</v>
      </c>
      <c r="T249" s="224">
        <f>S249*H249</f>
        <v>0</v>
      </c>
      <c r="U249" s="225" t="s">
        <v>19</v>
      </c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6" t="s">
        <v>490</v>
      </c>
      <c r="AT249" s="226" t="s">
        <v>508</v>
      </c>
      <c r="AU249" s="226" t="s">
        <v>84</v>
      </c>
      <c r="AY249" s="19" t="s">
        <v>246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9" t="s">
        <v>84</v>
      </c>
      <c r="BK249" s="227">
        <f>ROUND(I249*H249,2)</f>
        <v>0</v>
      </c>
      <c r="BL249" s="19" t="s">
        <v>370</v>
      </c>
      <c r="BM249" s="226" t="s">
        <v>1685</v>
      </c>
    </row>
    <row r="250" s="2" customFormat="1">
      <c r="A250" s="40"/>
      <c r="B250" s="41"/>
      <c r="C250" s="42"/>
      <c r="D250" s="228" t="s">
        <v>255</v>
      </c>
      <c r="E250" s="42"/>
      <c r="F250" s="229" t="s">
        <v>1684</v>
      </c>
      <c r="G250" s="42"/>
      <c r="H250" s="42"/>
      <c r="I250" s="230"/>
      <c r="J250" s="42"/>
      <c r="K250" s="42"/>
      <c r="L250" s="46"/>
      <c r="M250" s="231"/>
      <c r="N250" s="232"/>
      <c r="O250" s="86"/>
      <c r="P250" s="86"/>
      <c r="Q250" s="86"/>
      <c r="R250" s="86"/>
      <c r="S250" s="86"/>
      <c r="T250" s="86"/>
      <c r="U250" s="87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255</v>
      </c>
      <c r="AU250" s="19" t="s">
        <v>84</v>
      </c>
    </row>
    <row r="251" s="2" customFormat="1">
      <c r="A251" s="40"/>
      <c r="B251" s="41"/>
      <c r="C251" s="42"/>
      <c r="D251" s="228" t="s">
        <v>706</v>
      </c>
      <c r="E251" s="42"/>
      <c r="F251" s="277" t="s">
        <v>1686</v>
      </c>
      <c r="G251" s="42"/>
      <c r="H251" s="42"/>
      <c r="I251" s="230"/>
      <c r="J251" s="42"/>
      <c r="K251" s="42"/>
      <c r="L251" s="46"/>
      <c r="M251" s="231"/>
      <c r="N251" s="232"/>
      <c r="O251" s="86"/>
      <c r="P251" s="86"/>
      <c r="Q251" s="86"/>
      <c r="R251" s="86"/>
      <c r="S251" s="86"/>
      <c r="T251" s="86"/>
      <c r="U251" s="87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706</v>
      </c>
      <c r="AU251" s="19" t="s">
        <v>84</v>
      </c>
    </row>
    <row r="252" s="15" customFormat="1">
      <c r="A252" s="15"/>
      <c r="B252" s="257"/>
      <c r="C252" s="258"/>
      <c r="D252" s="228" t="s">
        <v>259</v>
      </c>
      <c r="E252" s="259" t="s">
        <v>19</v>
      </c>
      <c r="F252" s="260" t="s">
        <v>1681</v>
      </c>
      <c r="G252" s="258"/>
      <c r="H252" s="259" t="s">
        <v>19</v>
      </c>
      <c r="I252" s="261"/>
      <c r="J252" s="258"/>
      <c r="K252" s="258"/>
      <c r="L252" s="262"/>
      <c r="M252" s="263"/>
      <c r="N252" s="264"/>
      <c r="O252" s="264"/>
      <c r="P252" s="264"/>
      <c r="Q252" s="264"/>
      <c r="R252" s="264"/>
      <c r="S252" s="264"/>
      <c r="T252" s="264"/>
      <c r="U252" s="26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6" t="s">
        <v>259</v>
      </c>
      <c r="AU252" s="266" t="s">
        <v>84</v>
      </c>
      <c r="AV252" s="15" t="s">
        <v>77</v>
      </c>
      <c r="AW252" s="15" t="s">
        <v>35</v>
      </c>
      <c r="AX252" s="15" t="s">
        <v>73</v>
      </c>
      <c r="AY252" s="266" t="s">
        <v>246</v>
      </c>
    </row>
    <row r="253" s="13" customFormat="1">
      <c r="A253" s="13"/>
      <c r="B253" s="235"/>
      <c r="C253" s="236"/>
      <c r="D253" s="228" t="s">
        <v>259</v>
      </c>
      <c r="E253" s="237" t="s">
        <v>19</v>
      </c>
      <c r="F253" s="238" t="s">
        <v>1682</v>
      </c>
      <c r="G253" s="236"/>
      <c r="H253" s="239">
        <v>3.7799999999999998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3"/>
      <c r="U253" s="244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259</v>
      </c>
      <c r="AU253" s="245" t="s">
        <v>84</v>
      </c>
      <c r="AV253" s="13" t="s">
        <v>84</v>
      </c>
      <c r="AW253" s="13" t="s">
        <v>35</v>
      </c>
      <c r="AX253" s="13" t="s">
        <v>77</v>
      </c>
      <c r="AY253" s="245" t="s">
        <v>246</v>
      </c>
    </row>
    <row r="254" s="13" customFormat="1">
      <c r="A254" s="13"/>
      <c r="B254" s="235"/>
      <c r="C254" s="236"/>
      <c r="D254" s="228" t="s">
        <v>259</v>
      </c>
      <c r="E254" s="236"/>
      <c r="F254" s="238" t="s">
        <v>1687</v>
      </c>
      <c r="G254" s="236"/>
      <c r="H254" s="239">
        <v>0.001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3"/>
      <c r="U254" s="244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259</v>
      </c>
      <c r="AU254" s="245" t="s">
        <v>84</v>
      </c>
      <c r="AV254" s="13" t="s">
        <v>84</v>
      </c>
      <c r="AW254" s="13" t="s">
        <v>4</v>
      </c>
      <c r="AX254" s="13" t="s">
        <v>77</v>
      </c>
      <c r="AY254" s="245" t="s">
        <v>246</v>
      </c>
    </row>
    <row r="255" s="2" customFormat="1" ht="24.15" customHeight="1">
      <c r="A255" s="40"/>
      <c r="B255" s="41"/>
      <c r="C255" s="215" t="s">
        <v>496</v>
      </c>
      <c r="D255" s="215" t="s">
        <v>250</v>
      </c>
      <c r="E255" s="216" t="s">
        <v>1688</v>
      </c>
      <c r="F255" s="217" t="s">
        <v>1689</v>
      </c>
      <c r="G255" s="218" t="s">
        <v>108</v>
      </c>
      <c r="H255" s="219">
        <v>3.7799999999999998</v>
      </c>
      <c r="I255" s="220"/>
      <c r="J255" s="221">
        <f>ROUND(I255*H255,2)</f>
        <v>0</v>
      </c>
      <c r="K255" s="217" t="s">
        <v>253</v>
      </c>
      <c r="L255" s="46"/>
      <c r="M255" s="222" t="s">
        <v>19</v>
      </c>
      <c r="N255" s="223" t="s">
        <v>45</v>
      </c>
      <c r="O255" s="86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4">
        <f>S255*H255</f>
        <v>0</v>
      </c>
      <c r="U255" s="225" t="s">
        <v>19</v>
      </c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6" t="s">
        <v>370</v>
      </c>
      <c r="AT255" s="226" t="s">
        <v>250</v>
      </c>
      <c r="AU255" s="226" t="s">
        <v>84</v>
      </c>
      <c r="AY255" s="19" t="s">
        <v>246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9" t="s">
        <v>84</v>
      </c>
      <c r="BK255" s="227">
        <f>ROUND(I255*H255,2)</f>
        <v>0</v>
      </c>
      <c r="BL255" s="19" t="s">
        <v>370</v>
      </c>
      <c r="BM255" s="226" t="s">
        <v>1690</v>
      </c>
    </row>
    <row r="256" s="2" customFormat="1">
      <c r="A256" s="40"/>
      <c r="B256" s="41"/>
      <c r="C256" s="42"/>
      <c r="D256" s="228" t="s">
        <v>255</v>
      </c>
      <c r="E256" s="42"/>
      <c r="F256" s="229" t="s">
        <v>1691</v>
      </c>
      <c r="G256" s="42"/>
      <c r="H256" s="42"/>
      <c r="I256" s="230"/>
      <c r="J256" s="42"/>
      <c r="K256" s="42"/>
      <c r="L256" s="46"/>
      <c r="M256" s="231"/>
      <c r="N256" s="232"/>
      <c r="O256" s="86"/>
      <c r="P256" s="86"/>
      <c r="Q256" s="86"/>
      <c r="R256" s="86"/>
      <c r="S256" s="86"/>
      <c r="T256" s="86"/>
      <c r="U256" s="87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255</v>
      </c>
      <c r="AU256" s="19" t="s">
        <v>84</v>
      </c>
    </row>
    <row r="257" s="2" customFormat="1">
      <c r="A257" s="40"/>
      <c r="B257" s="41"/>
      <c r="C257" s="42"/>
      <c r="D257" s="233" t="s">
        <v>257</v>
      </c>
      <c r="E257" s="42"/>
      <c r="F257" s="234" t="s">
        <v>1692</v>
      </c>
      <c r="G257" s="42"/>
      <c r="H257" s="42"/>
      <c r="I257" s="230"/>
      <c r="J257" s="42"/>
      <c r="K257" s="42"/>
      <c r="L257" s="46"/>
      <c r="M257" s="231"/>
      <c r="N257" s="232"/>
      <c r="O257" s="86"/>
      <c r="P257" s="86"/>
      <c r="Q257" s="86"/>
      <c r="R257" s="86"/>
      <c r="S257" s="86"/>
      <c r="T257" s="86"/>
      <c r="U257" s="87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257</v>
      </c>
      <c r="AU257" s="19" t="s">
        <v>84</v>
      </c>
    </row>
    <row r="258" s="15" customFormat="1">
      <c r="A258" s="15"/>
      <c r="B258" s="257"/>
      <c r="C258" s="258"/>
      <c r="D258" s="228" t="s">
        <v>259</v>
      </c>
      <c r="E258" s="259" t="s">
        <v>19</v>
      </c>
      <c r="F258" s="260" t="s">
        <v>1681</v>
      </c>
      <c r="G258" s="258"/>
      <c r="H258" s="259" t="s">
        <v>19</v>
      </c>
      <c r="I258" s="261"/>
      <c r="J258" s="258"/>
      <c r="K258" s="258"/>
      <c r="L258" s="262"/>
      <c r="M258" s="263"/>
      <c r="N258" s="264"/>
      <c r="O258" s="264"/>
      <c r="P258" s="264"/>
      <c r="Q258" s="264"/>
      <c r="R258" s="264"/>
      <c r="S258" s="264"/>
      <c r="T258" s="264"/>
      <c r="U258" s="26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6" t="s">
        <v>259</v>
      </c>
      <c r="AU258" s="266" t="s">
        <v>84</v>
      </c>
      <c r="AV258" s="15" t="s">
        <v>77</v>
      </c>
      <c r="AW258" s="15" t="s">
        <v>35</v>
      </c>
      <c r="AX258" s="15" t="s">
        <v>73</v>
      </c>
      <c r="AY258" s="266" t="s">
        <v>246</v>
      </c>
    </row>
    <row r="259" s="13" customFormat="1">
      <c r="A259" s="13"/>
      <c r="B259" s="235"/>
      <c r="C259" s="236"/>
      <c r="D259" s="228" t="s">
        <v>259</v>
      </c>
      <c r="E259" s="237" t="s">
        <v>19</v>
      </c>
      <c r="F259" s="238" t="s">
        <v>1682</v>
      </c>
      <c r="G259" s="236"/>
      <c r="H259" s="239">
        <v>3.7799999999999998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3"/>
      <c r="U259" s="244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259</v>
      </c>
      <c r="AU259" s="245" t="s">
        <v>84</v>
      </c>
      <c r="AV259" s="13" t="s">
        <v>84</v>
      </c>
      <c r="AW259" s="13" t="s">
        <v>35</v>
      </c>
      <c r="AX259" s="13" t="s">
        <v>77</v>
      </c>
      <c r="AY259" s="245" t="s">
        <v>246</v>
      </c>
    </row>
    <row r="260" s="2" customFormat="1" ht="49.05" customHeight="1">
      <c r="A260" s="40"/>
      <c r="B260" s="41"/>
      <c r="C260" s="267" t="s">
        <v>248</v>
      </c>
      <c r="D260" s="267" t="s">
        <v>508</v>
      </c>
      <c r="E260" s="268" t="s">
        <v>1693</v>
      </c>
      <c r="F260" s="269" t="s">
        <v>1694</v>
      </c>
      <c r="G260" s="270" t="s">
        <v>108</v>
      </c>
      <c r="H260" s="271">
        <v>4.6150000000000002</v>
      </c>
      <c r="I260" s="272"/>
      <c r="J260" s="273">
        <f>ROUND(I260*H260,2)</f>
        <v>0</v>
      </c>
      <c r="K260" s="269" t="s">
        <v>253</v>
      </c>
      <c r="L260" s="274"/>
      <c r="M260" s="275" t="s">
        <v>19</v>
      </c>
      <c r="N260" s="276" t="s">
        <v>45</v>
      </c>
      <c r="O260" s="86"/>
      <c r="P260" s="224">
        <f>O260*H260</f>
        <v>0</v>
      </c>
      <c r="Q260" s="224">
        <v>0.0033999999999999998</v>
      </c>
      <c r="R260" s="224">
        <f>Q260*H260</f>
        <v>0.015691</v>
      </c>
      <c r="S260" s="224">
        <v>0</v>
      </c>
      <c r="T260" s="224">
        <f>S260*H260</f>
        <v>0</v>
      </c>
      <c r="U260" s="225" t="s">
        <v>19</v>
      </c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6" t="s">
        <v>490</v>
      </c>
      <c r="AT260" s="226" t="s">
        <v>508</v>
      </c>
      <c r="AU260" s="226" t="s">
        <v>84</v>
      </c>
      <c r="AY260" s="19" t="s">
        <v>246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9" t="s">
        <v>84</v>
      </c>
      <c r="BK260" s="227">
        <f>ROUND(I260*H260,2)</f>
        <v>0</v>
      </c>
      <c r="BL260" s="19" t="s">
        <v>370</v>
      </c>
      <c r="BM260" s="226" t="s">
        <v>1695</v>
      </c>
    </row>
    <row r="261" s="2" customFormat="1">
      <c r="A261" s="40"/>
      <c r="B261" s="41"/>
      <c r="C261" s="42"/>
      <c r="D261" s="228" t="s">
        <v>255</v>
      </c>
      <c r="E261" s="42"/>
      <c r="F261" s="229" t="s">
        <v>1694</v>
      </c>
      <c r="G261" s="42"/>
      <c r="H261" s="42"/>
      <c r="I261" s="230"/>
      <c r="J261" s="42"/>
      <c r="K261" s="42"/>
      <c r="L261" s="46"/>
      <c r="M261" s="231"/>
      <c r="N261" s="232"/>
      <c r="O261" s="86"/>
      <c r="P261" s="86"/>
      <c r="Q261" s="86"/>
      <c r="R261" s="86"/>
      <c r="S261" s="86"/>
      <c r="T261" s="86"/>
      <c r="U261" s="87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255</v>
      </c>
      <c r="AU261" s="19" t="s">
        <v>84</v>
      </c>
    </row>
    <row r="262" s="15" customFormat="1">
      <c r="A262" s="15"/>
      <c r="B262" s="257"/>
      <c r="C262" s="258"/>
      <c r="D262" s="228" t="s">
        <v>259</v>
      </c>
      <c r="E262" s="259" t="s">
        <v>19</v>
      </c>
      <c r="F262" s="260" t="s">
        <v>1681</v>
      </c>
      <c r="G262" s="258"/>
      <c r="H262" s="259" t="s">
        <v>19</v>
      </c>
      <c r="I262" s="261"/>
      <c r="J262" s="258"/>
      <c r="K262" s="258"/>
      <c r="L262" s="262"/>
      <c r="M262" s="263"/>
      <c r="N262" s="264"/>
      <c r="O262" s="264"/>
      <c r="P262" s="264"/>
      <c r="Q262" s="264"/>
      <c r="R262" s="264"/>
      <c r="S262" s="264"/>
      <c r="T262" s="264"/>
      <c r="U262" s="26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6" t="s">
        <v>259</v>
      </c>
      <c r="AU262" s="266" t="s">
        <v>84</v>
      </c>
      <c r="AV262" s="15" t="s">
        <v>77</v>
      </c>
      <c r="AW262" s="15" t="s">
        <v>35</v>
      </c>
      <c r="AX262" s="15" t="s">
        <v>73</v>
      </c>
      <c r="AY262" s="266" t="s">
        <v>246</v>
      </c>
    </row>
    <row r="263" s="13" customFormat="1">
      <c r="A263" s="13"/>
      <c r="B263" s="235"/>
      <c r="C263" s="236"/>
      <c r="D263" s="228" t="s">
        <v>259</v>
      </c>
      <c r="E263" s="237" t="s">
        <v>19</v>
      </c>
      <c r="F263" s="238" t="s">
        <v>1682</v>
      </c>
      <c r="G263" s="236"/>
      <c r="H263" s="239">
        <v>3.7799999999999998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3"/>
      <c r="U263" s="244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259</v>
      </c>
      <c r="AU263" s="245" t="s">
        <v>84</v>
      </c>
      <c r="AV263" s="13" t="s">
        <v>84</v>
      </c>
      <c r="AW263" s="13" t="s">
        <v>35</v>
      </c>
      <c r="AX263" s="13" t="s">
        <v>77</v>
      </c>
      <c r="AY263" s="245" t="s">
        <v>246</v>
      </c>
    </row>
    <row r="264" s="13" customFormat="1">
      <c r="A264" s="13"/>
      <c r="B264" s="235"/>
      <c r="C264" s="236"/>
      <c r="D264" s="228" t="s">
        <v>259</v>
      </c>
      <c r="E264" s="236"/>
      <c r="F264" s="238" t="s">
        <v>1696</v>
      </c>
      <c r="G264" s="236"/>
      <c r="H264" s="239">
        <v>4.6150000000000002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3"/>
      <c r="U264" s="244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259</v>
      </c>
      <c r="AU264" s="245" t="s">
        <v>84</v>
      </c>
      <c r="AV264" s="13" t="s">
        <v>84</v>
      </c>
      <c r="AW264" s="13" t="s">
        <v>4</v>
      </c>
      <c r="AX264" s="13" t="s">
        <v>77</v>
      </c>
      <c r="AY264" s="245" t="s">
        <v>246</v>
      </c>
    </row>
    <row r="265" s="2" customFormat="1" ht="24.15" customHeight="1">
      <c r="A265" s="40"/>
      <c r="B265" s="41"/>
      <c r="C265" s="215" t="s">
        <v>507</v>
      </c>
      <c r="D265" s="215" t="s">
        <v>250</v>
      </c>
      <c r="E265" s="216" t="s">
        <v>1697</v>
      </c>
      <c r="F265" s="217" t="s">
        <v>1698</v>
      </c>
      <c r="G265" s="218" t="s">
        <v>398</v>
      </c>
      <c r="H265" s="219">
        <v>0.017000000000000001</v>
      </c>
      <c r="I265" s="220"/>
      <c r="J265" s="221">
        <f>ROUND(I265*H265,2)</f>
        <v>0</v>
      </c>
      <c r="K265" s="217" t="s">
        <v>253</v>
      </c>
      <c r="L265" s="46"/>
      <c r="M265" s="222" t="s">
        <v>19</v>
      </c>
      <c r="N265" s="223" t="s">
        <v>45</v>
      </c>
      <c r="O265" s="86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4">
        <f>S265*H265</f>
        <v>0</v>
      </c>
      <c r="U265" s="225" t="s">
        <v>19</v>
      </c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6" t="s">
        <v>370</v>
      </c>
      <c r="AT265" s="226" t="s">
        <v>250</v>
      </c>
      <c r="AU265" s="226" t="s">
        <v>84</v>
      </c>
      <c r="AY265" s="19" t="s">
        <v>246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9" t="s">
        <v>84</v>
      </c>
      <c r="BK265" s="227">
        <f>ROUND(I265*H265,2)</f>
        <v>0</v>
      </c>
      <c r="BL265" s="19" t="s">
        <v>370</v>
      </c>
      <c r="BM265" s="226" t="s">
        <v>1699</v>
      </c>
    </row>
    <row r="266" s="2" customFormat="1">
      <c r="A266" s="40"/>
      <c r="B266" s="41"/>
      <c r="C266" s="42"/>
      <c r="D266" s="228" t="s">
        <v>255</v>
      </c>
      <c r="E266" s="42"/>
      <c r="F266" s="229" t="s">
        <v>1700</v>
      </c>
      <c r="G266" s="42"/>
      <c r="H266" s="42"/>
      <c r="I266" s="230"/>
      <c r="J266" s="42"/>
      <c r="K266" s="42"/>
      <c r="L266" s="46"/>
      <c r="M266" s="231"/>
      <c r="N266" s="232"/>
      <c r="O266" s="86"/>
      <c r="P266" s="86"/>
      <c r="Q266" s="86"/>
      <c r="R266" s="86"/>
      <c r="S266" s="86"/>
      <c r="T266" s="86"/>
      <c r="U266" s="87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255</v>
      </c>
      <c r="AU266" s="19" t="s">
        <v>84</v>
      </c>
    </row>
    <row r="267" s="2" customFormat="1">
      <c r="A267" s="40"/>
      <c r="B267" s="41"/>
      <c r="C267" s="42"/>
      <c r="D267" s="233" t="s">
        <v>257</v>
      </c>
      <c r="E267" s="42"/>
      <c r="F267" s="234" t="s">
        <v>1701</v>
      </c>
      <c r="G267" s="42"/>
      <c r="H267" s="42"/>
      <c r="I267" s="230"/>
      <c r="J267" s="42"/>
      <c r="K267" s="42"/>
      <c r="L267" s="46"/>
      <c r="M267" s="231"/>
      <c r="N267" s="232"/>
      <c r="O267" s="86"/>
      <c r="P267" s="86"/>
      <c r="Q267" s="86"/>
      <c r="R267" s="86"/>
      <c r="S267" s="86"/>
      <c r="T267" s="86"/>
      <c r="U267" s="87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257</v>
      </c>
      <c r="AU267" s="19" t="s">
        <v>84</v>
      </c>
    </row>
    <row r="268" s="12" customFormat="1" ht="22.8" customHeight="1">
      <c r="A268" s="12"/>
      <c r="B268" s="199"/>
      <c r="C268" s="200"/>
      <c r="D268" s="201" t="s">
        <v>72</v>
      </c>
      <c r="E268" s="213" t="s">
        <v>1702</v>
      </c>
      <c r="F268" s="213" t="s">
        <v>1703</v>
      </c>
      <c r="G268" s="200"/>
      <c r="H268" s="200"/>
      <c r="I268" s="203"/>
      <c r="J268" s="214">
        <f>BK268</f>
        <v>0</v>
      </c>
      <c r="K268" s="200"/>
      <c r="L268" s="205"/>
      <c r="M268" s="206"/>
      <c r="N268" s="207"/>
      <c r="O268" s="207"/>
      <c r="P268" s="208">
        <f>SUM(P269:P302)</f>
        <v>0</v>
      </c>
      <c r="Q268" s="207"/>
      <c r="R268" s="208">
        <f>SUM(R269:R302)</f>
        <v>0.95366483999999996</v>
      </c>
      <c r="S268" s="207"/>
      <c r="T268" s="208">
        <f>SUM(T269:T302)</f>
        <v>0</v>
      </c>
      <c r="U268" s="209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0" t="s">
        <v>84</v>
      </c>
      <c r="AT268" s="211" t="s">
        <v>72</v>
      </c>
      <c r="AU268" s="211" t="s">
        <v>77</v>
      </c>
      <c r="AY268" s="210" t="s">
        <v>246</v>
      </c>
      <c r="BK268" s="212">
        <f>SUM(BK269:BK302)</f>
        <v>0</v>
      </c>
    </row>
    <row r="269" s="2" customFormat="1" ht="24.15" customHeight="1">
      <c r="A269" s="40"/>
      <c r="B269" s="41"/>
      <c r="C269" s="215" t="s">
        <v>513</v>
      </c>
      <c r="D269" s="215" t="s">
        <v>250</v>
      </c>
      <c r="E269" s="216" t="s">
        <v>1704</v>
      </c>
      <c r="F269" s="217" t="s">
        <v>1705</v>
      </c>
      <c r="G269" s="218" t="s">
        <v>108</v>
      </c>
      <c r="H269" s="219">
        <v>78.063999999999993</v>
      </c>
      <c r="I269" s="220"/>
      <c r="J269" s="221">
        <f>ROUND(I269*H269,2)</f>
        <v>0</v>
      </c>
      <c r="K269" s="217" t="s">
        <v>253</v>
      </c>
      <c r="L269" s="46"/>
      <c r="M269" s="222" t="s">
        <v>19</v>
      </c>
      <c r="N269" s="223" t="s">
        <v>45</v>
      </c>
      <c r="O269" s="86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4">
        <f>S269*H269</f>
        <v>0</v>
      </c>
      <c r="U269" s="225" t="s">
        <v>19</v>
      </c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6" t="s">
        <v>370</v>
      </c>
      <c r="AT269" s="226" t="s">
        <v>250</v>
      </c>
      <c r="AU269" s="226" t="s">
        <v>84</v>
      </c>
      <c r="AY269" s="19" t="s">
        <v>246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9" t="s">
        <v>84</v>
      </c>
      <c r="BK269" s="227">
        <f>ROUND(I269*H269,2)</f>
        <v>0</v>
      </c>
      <c r="BL269" s="19" t="s">
        <v>370</v>
      </c>
      <c r="BM269" s="226" t="s">
        <v>1706</v>
      </c>
    </row>
    <row r="270" s="2" customFormat="1">
      <c r="A270" s="40"/>
      <c r="B270" s="41"/>
      <c r="C270" s="42"/>
      <c r="D270" s="228" t="s">
        <v>255</v>
      </c>
      <c r="E270" s="42"/>
      <c r="F270" s="229" t="s">
        <v>1707</v>
      </c>
      <c r="G270" s="42"/>
      <c r="H270" s="42"/>
      <c r="I270" s="230"/>
      <c r="J270" s="42"/>
      <c r="K270" s="42"/>
      <c r="L270" s="46"/>
      <c r="M270" s="231"/>
      <c r="N270" s="232"/>
      <c r="O270" s="86"/>
      <c r="P270" s="86"/>
      <c r="Q270" s="86"/>
      <c r="R270" s="86"/>
      <c r="S270" s="86"/>
      <c r="T270" s="86"/>
      <c r="U270" s="87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255</v>
      </c>
      <c r="AU270" s="19" t="s">
        <v>84</v>
      </c>
    </row>
    <row r="271" s="2" customFormat="1">
      <c r="A271" s="40"/>
      <c r="B271" s="41"/>
      <c r="C271" s="42"/>
      <c r="D271" s="233" t="s">
        <v>257</v>
      </c>
      <c r="E271" s="42"/>
      <c r="F271" s="234" t="s">
        <v>1708</v>
      </c>
      <c r="G271" s="42"/>
      <c r="H271" s="42"/>
      <c r="I271" s="230"/>
      <c r="J271" s="42"/>
      <c r="K271" s="42"/>
      <c r="L271" s="46"/>
      <c r="M271" s="231"/>
      <c r="N271" s="232"/>
      <c r="O271" s="86"/>
      <c r="P271" s="86"/>
      <c r="Q271" s="86"/>
      <c r="R271" s="86"/>
      <c r="S271" s="86"/>
      <c r="T271" s="86"/>
      <c r="U271" s="87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257</v>
      </c>
      <c r="AU271" s="19" t="s">
        <v>84</v>
      </c>
    </row>
    <row r="272" s="13" customFormat="1">
      <c r="A272" s="13"/>
      <c r="B272" s="235"/>
      <c r="C272" s="236"/>
      <c r="D272" s="228" t="s">
        <v>259</v>
      </c>
      <c r="E272" s="237" t="s">
        <v>19</v>
      </c>
      <c r="F272" s="238" t="s">
        <v>1709</v>
      </c>
      <c r="G272" s="236"/>
      <c r="H272" s="239">
        <v>70.875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3"/>
      <c r="U272" s="244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259</v>
      </c>
      <c r="AU272" s="245" t="s">
        <v>84</v>
      </c>
      <c r="AV272" s="13" t="s">
        <v>84</v>
      </c>
      <c r="AW272" s="13" t="s">
        <v>35</v>
      </c>
      <c r="AX272" s="13" t="s">
        <v>73</v>
      </c>
      <c r="AY272" s="245" t="s">
        <v>246</v>
      </c>
    </row>
    <row r="273" s="13" customFormat="1">
      <c r="A273" s="13"/>
      <c r="B273" s="235"/>
      <c r="C273" s="236"/>
      <c r="D273" s="228" t="s">
        <v>259</v>
      </c>
      <c r="E273" s="237" t="s">
        <v>19</v>
      </c>
      <c r="F273" s="238" t="s">
        <v>1710</v>
      </c>
      <c r="G273" s="236"/>
      <c r="H273" s="239">
        <v>7.1890000000000001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3"/>
      <c r="U273" s="244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259</v>
      </c>
      <c r="AU273" s="245" t="s">
        <v>84</v>
      </c>
      <c r="AV273" s="13" t="s">
        <v>84</v>
      </c>
      <c r="AW273" s="13" t="s">
        <v>35</v>
      </c>
      <c r="AX273" s="13" t="s">
        <v>73</v>
      </c>
      <c r="AY273" s="245" t="s">
        <v>246</v>
      </c>
    </row>
    <row r="274" s="14" customFormat="1">
      <c r="A274" s="14"/>
      <c r="B274" s="246"/>
      <c r="C274" s="247"/>
      <c r="D274" s="228" t="s">
        <v>259</v>
      </c>
      <c r="E274" s="248" t="s">
        <v>19</v>
      </c>
      <c r="F274" s="249" t="s">
        <v>262</v>
      </c>
      <c r="G274" s="247"/>
      <c r="H274" s="250">
        <v>78.063999999999993</v>
      </c>
      <c r="I274" s="251"/>
      <c r="J274" s="247"/>
      <c r="K274" s="247"/>
      <c r="L274" s="252"/>
      <c r="M274" s="253"/>
      <c r="N274" s="254"/>
      <c r="O274" s="254"/>
      <c r="P274" s="254"/>
      <c r="Q274" s="254"/>
      <c r="R274" s="254"/>
      <c r="S274" s="254"/>
      <c r="T274" s="254"/>
      <c r="U274" s="255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6" t="s">
        <v>259</v>
      </c>
      <c r="AU274" s="256" t="s">
        <v>84</v>
      </c>
      <c r="AV274" s="14" t="s">
        <v>91</v>
      </c>
      <c r="AW274" s="14" t="s">
        <v>35</v>
      </c>
      <c r="AX274" s="14" t="s">
        <v>77</v>
      </c>
      <c r="AY274" s="256" t="s">
        <v>246</v>
      </c>
    </row>
    <row r="275" s="2" customFormat="1" ht="33" customHeight="1">
      <c r="A275" s="40"/>
      <c r="B275" s="41"/>
      <c r="C275" s="267" t="s">
        <v>519</v>
      </c>
      <c r="D275" s="267" t="s">
        <v>508</v>
      </c>
      <c r="E275" s="268" t="s">
        <v>1711</v>
      </c>
      <c r="F275" s="269" t="s">
        <v>1712</v>
      </c>
      <c r="G275" s="270" t="s">
        <v>108</v>
      </c>
      <c r="H275" s="271">
        <v>74.418999999999997</v>
      </c>
      <c r="I275" s="272"/>
      <c r="J275" s="273">
        <f>ROUND(I275*H275,2)</f>
        <v>0</v>
      </c>
      <c r="K275" s="269" t="s">
        <v>253</v>
      </c>
      <c r="L275" s="274"/>
      <c r="M275" s="275" t="s">
        <v>19</v>
      </c>
      <c r="N275" s="276" t="s">
        <v>45</v>
      </c>
      <c r="O275" s="86"/>
      <c r="P275" s="224">
        <f>O275*H275</f>
        <v>0</v>
      </c>
      <c r="Q275" s="224">
        <v>0.00296</v>
      </c>
      <c r="R275" s="224">
        <f>Q275*H275</f>
        <v>0.22028023999999999</v>
      </c>
      <c r="S275" s="224">
        <v>0</v>
      </c>
      <c r="T275" s="224">
        <f>S275*H275</f>
        <v>0</v>
      </c>
      <c r="U275" s="225" t="s">
        <v>19</v>
      </c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6" t="s">
        <v>490</v>
      </c>
      <c r="AT275" s="226" t="s">
        <v>508</v>
      </c>
      <c r="AU275" s="226" t="s">
        <v>84</v>
      </c>
      <c r="AY275" s="19" t="s">
        <v>246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9" t="s">
        <v>84</v>
      </c>
      <c r="BK275" s="227">
        <f>ROUND(I275*H275,2)</f>
        <v>0</v>
      </c>
      <c r="BL275" s="19" t="s">
        <v>370</v>
      </c>
      <c r="BM275" s="226" t="s">
        <v>1713</v>
      </c>
    </row>
    <row r="276" s="2" customFormat="1">
      <c r="A276" s="40"/>
      <c r="B276" s="41"/>
      <c r="C276" s="42"/>
      <c r="D276" s="228" t="s">
        <v>255</v>
      </c>
      <c r="E276" s="42"/>
      <c r="F276" s="229" t="s">
        <v>1712</v>
      </c>
      <c r="G276" s="42"/>
      <c r="H276" s="42"/>
      <c r="I276" s="230"/>
      <c r="J276" s="42"/>
      <c r="K276" s="42"/>
      <c r="L276" s="46"/>
      <c r="M276" s="231"/>
      <c r="N276" s="232"/>
      <c r="O276" s="86"/>
      <c r="P276" s="86"/>
      <c r="Q276" s="86"/>
      <c r="R276" s="86"/>
      <c r="S276" s="86"/>
      <c r="T276" s="86"/>
      <c r="U276" s="87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255</v>
      </c>
      <c r="AU276" s="19" t="s">
        <v>84</v>
      </c>
    </row>
    <row r="277" s="13" customFormat="1">
      <c r="A277" s="13"/>
      <c r="B277" s="235"/>
      <c r="C277" s="236"/>
      <c r="D277" s="228" t="s">
        <v>259</v>
      </c>
      <c r="E277" s="237" t="s">
        <v>19</v>
      </c>
      <c r="F277" s="238" t="s">
        <v>1709</v>
      </c>
      <c r="G277" s="236"/>
      <c r="H277" s="239">
        <v>70.875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3"/>
      <c r="U277" s="244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259</v>
      </c>
      <c r="AU277" s="245" t="s">
        <v>84</v>
      </c>
      <c r="AV277" s="13" t="s">
        <v>84</v>
      </c>
      <c r="AW277" s="13" t="s">
        <v>35</v>
      </c>
      <c r="AX277" s="13" t="s">
        <v>77</v>
      </c>
      <c r="AY277" s="245" t="s">
        <v>246</v>
      </c>
    </row>
    <row r="278" s="13" customFormat="1">
      <c r="A278" s="13"/>
      <c r="B278" s="235"/>
      <c r="C278" s="236"/>
      <c r="D278" s="228" t="s">
        <v>259</v>
      </c>
      <c r="E278" s="236"/>
      <c r="F278" s="238" t="s">
        <v>1714</v>
      </c>
      <c r="G278" s="236"/>
      <c r="H278" s="239">
        <v>74.418999999999997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3"/>
      <c r="U278" s="244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259</v>
      </c>
      <c r="AU278" s="245" t="s">
        <v>84</v>
      </c>
      <c r="AV278" s="13" t="s">
        <v>84</v>
      </c>
      <c r="AW278" s="13" t="s">
        <v>4</v>
      </c>
      <c r="AX278" s="13" t="s">
        <v>77</v>
      </c>
      <c r="AY278" s="245" t="s">
        <v>246</v>
      </c>
    </row>
    <row r="279" s="2" customFormat="1" ht="24.15" customHeight="1">
      <c r="A279" s="40"/>
      <c r="B279" s="41"/>
      <c r="C279" s="267" t="s">
        <v>525</v>
      </c>
      <c r="D279" s="267" t="s">
        <v>508</v>
      </c>
      <c r="E279" s="268" t="s">
        <v>1715</v>
      </c>
      <c r="F279" s="269" t="s">
        <v>1716</v>
      </c>
      <c r="G279" s="270" t="s">
        <v>108</v>
      </c>
      <c r="H279" s="271">
        <v>7.1890000000000001</v>
      </c>
      <c r="I279" s="272"/>
      <c r="J279" s="273">
        <f>ROUND(I279*H279,2)</f>
        <v>0</v>
      </c>
      <c r="K279" s="269" t="s">
        <v>253</v>
      </c>
      <c r="L279" s="274"/>
      <c r="M279" s="275" t="s">
        <v>19</v>
      </c>
      <c r="N279" s="276" t="s">
        <v>45</v>
      </c>
      <c r="O279" s="86"/>
      <c r="P279" s="224">
        <f>O279*H279</f>
        <v>0</v>
      </c>
      <c r="Q279" s="224">
        <v>0.0025000000000000001</v>
      </c>
      <c r="R279" s="224">
        <f>Q279*H279</f>
        <v>0.017972499999999999</v>
      </c>
      <c r="S279" s="224">
        <v>0</v>
      </c>
      <c r="T279" s="224">
        <f>S279*H279</f>
        <v>0</v>
      </c>
      <c r="U279" s="225" t="s">
        <v>19</v>
      </c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6" t="s">
        <v>490</v>
      </c>
      <c r="AT279" s="226" t="s">
        <v>508</v>
      </c>
      <c r="AU279" s="226" t="s">
        <v>84</v>
      </c>
      <c r="AY279" s="19" t="s">
        <v>246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9" t="s">
        <v>84</v>
      </c>
      <c r="BK279" s="227">
        <f>ROUND(I279*H279,2)</f>
        <v>0</v>
      </c>
      <c r="BL279" s="19" t="s">
        <v>370</v>
      </c>
      <c r="BM279" s="226" t="s">
        <v>1717</v>
      </c>
    </row>
    <row r="280" s="2" customFormat="1">
      <c r="A280" s="40"/>
      <c r="B280" s="41"/>
      <c r="C280" s="42"/>
      <c r="D280" s="228" t="s">
        <v>255</v>
      </c>
      <c r="E280" s="42"/>
      <c r="F280" s="229" t="s">
        <v>1716</v>
      </c>
      <c r="G280" s="42"/>
      <c r="H280" s="42"/>
      <c r="I280" s="230"/>
      <c r="J280" s="42"/>
      <c r="K280" s="42"/>
      <c r="L280" s="46"/>
      <c r="M280" s="231"/>
      <c r="N280" s="232"/>
      <c r="O280" s="86"/>
      <c r="P280" s="86"/>
      <c r="Q280" s="86"/>
      <c r="R280" s="86"/>
      <c r="S280" s="86"/>
      <c r="T280" s="86"/>
      <c r="U280" s="87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255</v>
      </c>
      <c r="AU280" s="19" t="s">
        <v>84</v>
      </c>
    </row>
    <row r="281" s="13" customFormat="1">
      <c r="A281" s="13"/>
      <c r="B281" s="235"/>
      <c r="C281" s="236"/>
      <c r="D281" s="228" t="s">
        <v>259</v>
      </c>
      <c r="E281" s="237" t="s">
        <v>19</v>
      </c>
      <c r="F281" s="238" t="s">
        <v>1710</v>
      </c>
      <c r="G281" s="236"/>
      <c r="H281" s="239">
        <v>7.1890000000000001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3"/>
      <c r="U281" s="244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259</v>
      </c>
      <c r="AU281" s="245" t="s">
        <v>84</v>
      </c>
      <c r="AV281" s="13" t="s">
        <v>84</v>
      </c>
      <c r="AW281" s="13" t="s">
        <v>35</v>
      </c>
      <c r="AX281" s="13" t="s">
        <v>77</v>
      </c>
      <c r="AY281" s="245" t="s">
        <v>246</v>
      </c>
    </row>
    <row r="282" s="2" customFormat="1" ht="33" customHeight="1">
      <c r="A282" s="40"/>
      <c r="B282" s="41"/>
      <c r="C282" s="215" t="s">
        <v>533</v>
      </c>
      <c r="D282" s="215" t="s">
        <v>250</v>
      </c>
      <c r="E282" s="216" t="s">
        <v>1718</v>
      </c>
      <c r="F282" s="217" t="s">
        <v>1719</v>
      </c>
      <c r="G282" s="218" t="s">
        <v>108</v>
      </c>
      <c r="H282" s="219">
        <v>70.875</v>
      </c>
      <c r="I282" s="220"/>
      <c r="J282" s="221">
        <f>ROUND(I282*H282,2)</f>
        <v>0</v>
      </c>
      <c r="K282" s="217" t="s">
        <v>253</v>
      </c>
      <c r="L282" s="46"/>
      <c r="M282" s="222" t="s">
        <v>19</v>
      </c>
      <c r="N282" s="223" t="s">
        <v>45</v>
      </c>
      <c r="O282" s="86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4">
        <f>S282*H282</f>
        <v>0</v>
      </c>
      <c r="U282" s="225" t="s">
        <v>19</v>
      </c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6" t="s">
        <v>370</v>
      </c>
      <c r="AT282" s="226" t="s">
        <v>250</v>
      </c>
      <c r="AU282" s="226" t="s">
        <v>84</v>
      </c>
      <c r="AY282" s="19" t="s">
        <v>246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9" t="s">
        <v>84</v>
      </c>
      <c r="BK282" s="227">
        <f>ROUND(I282*H282,2)</f>
        <v>0</v>
      </c>
      <c r="BL282" s="19" t="s">
        <v>370</v>
      </c>
      <c r="BM282" s="226" t="s">
        <v>1720</v>
      </c>
    </row>
    <row r="283" s="2" customFormat="1">
      <c r="A283" s="40"/>
      <c r="B283" s="41"/>
      <c r="C283" s="42"/>
      <c r="D283" s="228" t="s">
        <v>255</v>
      </c>
      <c r="E283" s="42"/>
      <c r="F283" s="229" t="s">
        <v>1721</v>
      </c>
      <c r="G283" s="42"/>
      <c r="H283" s="42"/>
      <c r="I283" s="230"/>
      <c r="J283" s="42"/>
      <c r="K283" s="42"/>
      <c r="L283" s="46"/>
      <c r="M283" s="231"/>
      <c r="N283" s="232"/>
      <c r="O283" s="86"/>
      <c r="P283" s="86"/>
      <c r="Q283" s="86"/>
      <c r="R283" s="86"/>
      <c r="S283" s="86"/>
      <c r="T283" s="86"/>
      <c r="U283" s="87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255</v>
      </c>
      <c r="AU283" s="19" t="s">
        <v>84</v>
      </c>
    </row>
    <row r="284" s="2" customFormat="1">
      <c r="A284" s="40"/>
      <c r="B284" s="41"/>
      <c r="C284" s="42"/>
      <c r="D284" s="233" t="s">
        <v>257</v>
      </c>
      <c r="E284" s="42"/>
      <c r="F284" s="234" t="s">
        <v>1722</v>
      </c>
      <c r="G284" s="42"/>
      <c r="H284" s="42"/>
      <c r="I284" s="230"/>
      <c r="J284" s="42"/>
      <c r="K284" s="42"/>
      <c r="L284" s="46"/>
      <c r="M284" s="231"/>
      <c r="N284" s="232"/>
      <c r="O284" s="86"/>
      <c r="P284" s="86"/>
      <c r="Q284" s="86"/>
      <c r="R284" s="86"/>
      <c r="S284" s="86"/>
      <c r="T284" s="86"/>
      <c r="U284" s="87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257</v>
      </c>
      <c r="AU284" s="19" t="s">
        <v>84</v>
      </c>
    </row>
    <row r="285" s="13" customFormat="1">
      <c r="A285" s="13"/>
      <c r="B285" s="235"/>
      <c r="C285" s="236"/>
      <c r="D285" s="228" t="s">
        <v>259</v>
      </c>
      <c r="E285" s="237" t="s">
        <v>19</v>
      </c>
      <c r="F285" s="238" t="s">
        <v>1709</v>
      </c>
      <c r="G285" s="236"/>
      <c r="H285" s="239">
        <v>70.875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3"/>
      <c r="U285" s="244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259</v>
      </c>
      <c r="AU285" s="245" t="s">
        <v>84</v>
      </c>
      <c r="AV285" s="13" t="s">
        <v>84</v>
      </c>
      <c r="AW285" s="13" t="s">
        <v>35</v>
      </c>
      <c r="AX285" s="13" t="s">
        <v>77</v>
      </c>
      <c r="AY285" s="245" t="s">
        <v>246</v>
      </c>
    </row>
    <row r="286" s="2" customFormat="1" ht="24.15" customHeight="1">
      <c r="A286" s="40"/>
      <c r="B286" s="41"/>
      <c r="C286" s="267" t="s">
        <v>541</v>
      </c>
      <c r="D286" s="267" t="s">
        <v>508</v>
      </c>
      <c r="E286" s="268" t="s">
        <v>1723</v>
      </c>
      <c r="F286" s="269" t="s">
        <v>1724</v>
      </c>
      <c r="G286" s="270" t="s">
        <v>108</v>
      </c>
      <c r="H286" s="271">
        <v>143.16800000000001</v>
      </c>
      <c r="I286" s="272"/>
      <c r="J286" s="273">
        <f>ROUND(I286*H286,2)</f>
        <v>0</v>
      </c>
      <c r="K286" s="269" t="s">
        <v>253</v>
      </c>
      <c r="L286" s="274"/>
      <c r="M286" s="275" t="s">
        <v>19</v>
      </c>
      <c r="N286" s="276" t="s">
        <v>45</v>
      </c>
      <c r="O286" s="86"/>
      <c r="P286" s="224">
        <f>O286*H286</f>
        <v>0</v>
      </c>
      <c r="Q286" s="224">
        <v>0.0014</v>
      </c>
      <c r="R286" s="224">
        <f>Q286*H286</f>
        <v>0.20043520000000001</v>
      </c>
      <c r="S286" s="224">
        <v>0</v>
      </c>
      <c r="T286" s="224">
        <f>S286*H286</f>
        <v>0</v>
      </c>
      <c r="U286" s="225" t="s">
        <v>19</v>
      </c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6" t="s">
        <v>490</v>
      </c>
      <c r="AT286" s="226" t="s">
        <v>508</v>
      </c>
      <c r="AU286" s="226" t="s">
        <v>84</v>
      </c>
      <c r="AY286" s="19" t="s">
        <v>246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19" t="s">
        <v>84</v>
      </c>
      <c r="BK286" s="227">
        <f>ROUND(I286*H286,2)</f>
        <v>0</v>
      </c>
      <c r="BL286" s="19" t="s">
        <v>370</v>
      </c>
      <c r="BM286" s="226" t="s">
        <v>1725</v>
      </c>
    </row>
    <row r="287" s="2" customFormat="1">
      <c r="A287" s="40"/>
      <c r="B287" s="41"/>
      <c r="C287" s="42"/>
      <c r="D287" s="228" t="s">
        <v>255</v>
      </c>
      <c r="E287" s="42"/>
      <c r="F287" s="229" t="s">
        <v>1724</v>
      </c>
      <c r="G287" s="42"/>
      <c r="H287" s="42"/>
      <c r="I287" s="230"/>
      <c r="J287" s="42"/>
      <c r="K287" s="42"/>
      <c r="L287" s="46"/>
      <c r="M287" s="231"/>
      <c r="N287" s="232"/>
      <c r="O287" s="86"/>
      <c r="P287" s="86"/>
      <c r="Q287" s="86"/>
      <c r="R287" s="86"/>
      <c r="S287" s="86"/>
      <c r="T287" s="86"/>
      <c r="U287" s="87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255</v>
      </c>
      <c r="AU287" s="19" t="s">
        <v>84</v>
      </c>
    </row>
    <row r="288" s="13" customFormat="1">
      <c r="A288" s="13"/>
      <c r="B288" s="235"/>
      <c r="C288" s="236"/>
      <c r="D288" s="228" t="s">
        <v>259</v>
      </c>
      <c r="E288" s="237" t="s">
        <v>19</v>
      </c>
      <c r="F288" s="238" t="s">
        <v>1709</v>
      </c>
      <c r="G288" s="236"/>
      <c r="H288" s="239">
        <v>70.875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3"/>
      <c r="U288" s="244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259</v>
      </c>
      <c r="AU288" s="245" t="s">
        <v>84</v>
      </c>
      <c r="AV288" s="13" t="s">
        <v>84</v>
      </c>
      <c r="AW288" s="13" t="s">
        <v>35</v>
      </c>
      <c r="AX288" s="13" t="s">
        <v>77</v>
      </c>
      <c r="AY288" s="245" t="s">
        <v>246</v>
      </c>
    </row>
    <row r="289" s="13" customFormat="1">
      <c r="A289" s="13"/>
      <c r="B289" s="235"/>
      <c r="C289" s="236"/>
      <c r="D289" s="228" t="s">
        <v>259</v>
      </c>
      <c r="E289" s="236"/>
      <c r="F289" s="238" t="s">
        <v>1726</v>
      </c>
      <c r="G289" s="236"/>
      <c r="H289" s="239">
        <v>143.16800000000001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3"/>
      <c r="U289" s="244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259</v>
      </c>
      <c r="AU289" s="245" t="s">
        <v>84</v>
      </c>
      <c r="AV289" s="13" t="s">
        <v>84</v>
      </c>
      <c r="AW289" s="13" t="s">
        <v>4</v>
      </c>
      <c r="AX289" s="13" t="s">
        <v>77</v>
      </c>
      <c r="AY289" s="245" t="s">
        <v>246</v>
      </c>
    </row>
    <row r="290" s="2" customFormat="1" ht="37.8" customHeight="1">
      <c r="A290" s="40"/>
      <c r="B290" s="41"/>
      <c r="C290" s="215" t="s">
        <v>547</v>
      </c>
      <c r="D290" s="215" t="s">
        <v>250</v>
      </c>
      <c r="E290" s="216" t="s">
        <v>1727</v>
      </c>
      <c r="F290" s="217" t="s">
        <v>1728</v>
      </c>
      <c r="G290" s="218" t="s">
        <v>108</v>
      </c>
      <c r="H290" s="219">
        <v>22.995000000000001</v>
      </c>
      <c r="I290" s="220"/>
      <c r="J290" s="221">
        <f>ROUND(I290*H290,2)</f>
        <v>0</v>
      </c>
      <c r="K290" s="217" t="s">
        <v>253</v>
      </c>
      <c r="L290" s="46"/>
      <c r="M290" s="222" t="s">
        <v>19</v>
      </c>
      <c r="N290" s="223" t="s">
        <v>45</v>
      </c>
      <c r="O290" s="86"/>
      <c r="P290" s="224">
        <f>O290*H290</f>
        <v>0</v>
      </c>
      <c r="Q290" s="224">
        <v>0.0061199999999999996</v>
      </c>
      <c r="R290" s="224">
        <f>Q290*H290</f>
        <v>0.1407294</v>
      </c>
      <c r="S290" s="224">
        <v>0</v>
      </c>
      <c r="T290" s="224">
        <f>S290*H290</f>
        <v>0</v>
      </c>
      <c r="U290" s="225" t="s">
        <v>19</v>
      </c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6" t="s">
        <v>370</v>
      </c>
      <c r="AT290" s="226" t="s">
        <v>250</v>
      </c>
      <c r="AU290" s="226" t="s">
        <v>84</v>
      </c>
      <c r="AY290" s="19" t="s">
        <v>246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9" t="s">
        <v>84</v>
      </c>
      <c r="BK290" s="227">
        <f>ROUND(I290*H290,2)</f>
        <v>0</v>
      </c>
      <c r="BL290" s="19" t="s">
        <v>370</v>
      </c>
      <c r="BM290" s="226" t="s">
        <v>1729</v>
      </c>
    </row>
    <row r="291" s="2" customFormat="1">
      <c r="A291" s="40"/>
      <c r="B291" s="41"/>
      <c r="C291" s="42"/>
      <c r="D291" s="228" t="s">
        <v>255</v>
      </c>
      <c r="E291" s="42"/>
      <c r="F291" s="229" t="s">
        <v>1730</v>
      </c>
      <c r="G291" s="42"/>
      <c r="H291" s="42"/>
      <c r="I291" s="230"/>
      <c r="J291" s="42"/>
      <c r="K291" s="42"/>
      <c r="L291" s="46"/>
      <c r="M291" s="231"/>
      <c r="N291" s="232"/>
      <c r="O291" s="86"/>
      <c r="P291" s="86"/>
      <c r="Q291" s="86"/>
      <c r="R291" s="86"/>
      <c r="S291" s="86"/>
      <c r="T291" s="86"/>
      <c r="U291" s="87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255</v>
      </c>
      <c r="AU291" s="19" t="s">
        <v>84</v>
      </c>
    </row>
    <row r="292" s="2" customFormat="1">
      <c r="A292" s="40"/>
      <c r="B292" s="41"/>
      <c r="C292" s="42"/>
      <c r="D292" s="233" t="s">
        <v>257</v>
      </c>
      <c r="E292" s="42"/>
      <c r="F292" s="234" t="s">
        <v>1731</v>
      </c>
      <c r="G292" s="42"/>
      <c r="H292" s="42"/>
      <c r="I292" s="230"/>
      <c r="J292" s="42"/>
      <c r="K292" s="42"/>
      <c r="L292" s="46"/>
      <c r="M292" s="231"/>
      <c r="N292" s="232"/>
      <c r="O292" s="86"/>
      <c r="P292" s="86"/>
      <c r="Q292" s="86"/>
      <c r="R292" s="86"/>
      <c r="S292" s="86"/>
      <c r="T292" s="86"/>
      <c r="U292" s="87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257</v>
      </c>
      <c r="AU292" s="19" t="s">
        <v>84</v>
      </c>
    </row>
    <row r="293" s="15" customFormat="1">
      <c r="A293" s="15"/>
      <c r="B293" s="257"/>
      <c r="C293" s="258"/>
      <c r="D293" s="228" t="s">
        <v>259</v>
      </c>
      <c r="E293" s="259" t="s">
        <v>19</v>
      </c>
      <c r="F293" s="260" t="s">
        <v>1732</v>
      </c>
      <c r="G293" s="258"/>
      <c r="H293" s="259" t="s">
        <v>19</v>
      </c>
      <c r="I293" s="261"/>
      <c r="J293" s="258"/>
      <c r="K293" s="258"/>
      <c r="L293" s="262"/>
      <c r="M293" s="263"/>
      <c r="N293" s="264"/>
      <c r="O293" s="264"/>
      <c r="P293" s="264"/>
      <c r="Q293" s="264"/>
      <c r="R293" s="264"/>
      <c r="S293" s="264"/>
      <c r="T293" s="264"/>
      <c r="U293" s="26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6" t="s">
        <v>259</v>
      </c>
      <c r="AU293" s="266" t="s">
        <v>84</v>
      </c>
      <c r="AV293" s="15" t="s">
        <v>77</v>
      </c>
      <c r="AW293" s="15" t="s">
        <v>35</v>
      </c>
      <c r="AX293" s="15" t="s">
        <v>73</v>
      </c>
      <c r="AY293" s="266" t="s">
        <v>246</v>
      </c>
    </row>
    <row r="294" s="13" customFormat="1">
      <c r="A294" s="13"/>
      <c r="B294" s="235"/>
      <c r="C294" s="236"/>
      <c r="D294" s="228" t="s">
        <v>259</v>
      </c>
      <c r="E294" s="237" t="s">
        <v>19</v>
      </c>
      <c r="F294" s="238" t="s">
        <v>1733</v>
      </c>
      <c r="G294" s="236"/>
      <c r="H294" s="239">
        <v>22.995000000000001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3"/>
      <c r="U294" s="244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259</v>
      </c>
      <c r="AU294" s="245" t="s">
        <v>84</v>
      </c>
      <c r="AV294" s="13" t="s">
        <v>84</v>
      </c>
      <c r="AW294" s="13" t="s">
        <v>35</v>
      </c>
      <c r="AX294" s="13" t="s">
        <v>77</v>
      </c>
      <c r="AY294" s="245" t="s">
        <v>246</v>
      </c>
    </row>
    <row r="295" s="2" customFormat="1" ht="24.15" customHeight="1">
      <c r="A295" s="40"/>
      <c r="B295" s="41"/>
      <c r="C295" s="267" t="s">
        <v>553</v>
      </c>
      <c r="D295" s="267" t="s">
        <v>508</v>
      </c>
      <c r="E295" s="268" t="s">
        <v>1734</v>
      </c>
      <c r="F295" s="269" t="s">
        <v>1735</v>
      </c>
      <c r="G295" s="270" t="s">
        <v>108</v>
      </c>
      <c r="H295" s="271">
        <v>24.145</v>
      </c>
      <c r="I295" s="272"/>
      <c r="J295" s="273">
        <f>ROUND(I295*H295,2)</f>
        <v>0</v>
      </c>
      <c r="K295" s="269" t="s">
        <v>253</v>
      </c>
      <c r="L295" s="274"/>
      <c r="M295" s="275" t="s">
        <v>19</v>
      </c>
      <c r="N295" s="276" t="s">
        <v>45</v>
      </c>
      <c r="O295" s="86"/>
      <c r="P295" s="224">
        <f>O295*H295</f>
        <v>0</v>
      </c>
      <c r="Q295" s="224">
        <v>0.0155</v>
      </c>
      <c r="R295" s="224">
        <f>Q295*H295</f>
        <v>0.37424750000000001</v>
      </c>
      <c r="S295" s="224">
        <v>0</v>
      </c>
      <c r="T295" s="224">
        <f>S295*H295</f>
        <v>0</v>
      </c>
      <c r="U295" s="225" t="s">
        <v>19</v>
      </c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6" t="s">
        <v>490</v>
      </c>
      <c r="AT295" s="226" t="s">
        <v>508</v>
      </c>
      <c r="AU295" s="226" t="s">
        <v>84</v>
      </c>
      <c r="AY295" s="19" t="s">
        <v>246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19" t="s">
        <v>84</v>
      </c>
      <c r="BK295" s="227">
        <f>ROUND(I295*H295,2)</f>
        <v>0</v>
      </c>
      <c r="BL295" s="19" t="s">
        <v>370</v>
      </c>
      <c r="BM295" s="226" t="s">
        <v>1736</v>
      </c>
    </row>
    <row r="296" s="2" customFormat="1">
      <c r="A296" s="40"/>
      <c r="B296" s="41"/>
      <c r="C296" s="42"/>
      <c r="D296" s="228" t="s">
        <v>255</v>
      </c>
      <c r="E296" s="42"/>
      <c r="F296" s="229" t="s">
        <v>1735</v>
      </c>
      <c r="G296" s="42"/>
      <c r="H296" s="42"/>
      <c r="I296" s="230"/>
      <c r="J296" s="42"/>
      <c r="K296" s="42"/>
      <c r="L296" s="46"/>
      <c r="M296" s="231"/>
      <c r="N296" s="232"/>
      <c r="O296" s="86"/>
      <c r="P296" s="86"/>
      <c r="Q296" s="86"/>
      <c r="R296" s="86"/>
      <c r="S296" s="86"/>
      <c r="T296" s="86"/>
      <c r="U296" s="87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255</v>
      </c>
      <c r="AU296" s="19" t="s">
        <v>84</v>
      </c>
    </row>
    <row r="297" s="15" customFormat="1">
      <c r="A297" s="15"/>
      <c r="B297" s="257"/>
      <c r="C297" s="258"/>
      <c r="D297" s="228" t="s">
        <v>259</v>
      </c>
      <c r="E297" s="259" t="s">
        <v>19</v>
      </c>
      <c r="F297" s="260" t="s">
        <v>1732</v>
      </c>
      <c r="G297" s="258"/>
      <c r="H297" s="259" t="s">
        <v>19</v>
      </c>
      <c r="I297" s="261"/>
      <c r="J297" s="258"/>
      <c r="K297" s="258"/>
      <c r="L297" s="262"/>
      <c r="M297" s="263"/>
      <c r="N297" s="264"/>
      <c r="O297" s="264"/>
      <c r="P297" s="264"/>
      <c r="Q297" s="264"/>
      <c r="R297" s="264"/>
      <c r="S297" s="264"/>
      <c r="T297" s="264"/>
      <c r="U297" s="26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6" t="s">
        <v>259</v>
      </c>
      <c r="AU297" s="266" t="s">
        <v>84</v>
      </c>
      <c r="AV297" s="15" t="s">
        <v>77</v>
      </c>
      <c r="AW297" s="15" t="s">
        <v>35</v>
      </c>
      <c r="AX297" s="15" t="s">
        <v>73</v>
      </c>
      <c r="AY297" s="266" t="s">
        <v>246</v>
      </c>
    </row>
    <row r="298" s="13" customFormat="1">
      <c r="A298" s="13"/>
      <c r="B298" s="235"/>
      <c r="C298" s="236"/>
      <c r="D298" s="228" t="s">
        <v>259</v>
      </c>
      <c r="E298" s="237" t="s">
        <v>19</v>
      </c>
      <c r="F298" s="238" t="s">
        <v>1733</v>
      </c>
      <c r="G298" s="236"/>
      <c r="H298" s="239">
        <v>22.995000000000001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3"/>
      <c r="U298" s="244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259</v>
      </c>
      <c r="AU298" s="245" t="s">
        <v>84</v>
      </c>
      <c r="AV298" s="13" t="s">
        <v>84</v>
      </c>
      <c r="AW298" s="13" t="s">
        <v>35</v>
      </c>
      <c r="AX298" s="13" t="s">
        <v>77</v>
      </c>
      <c r="AY298" s="245" t="s">
        <v>246</v>
      </c>
    </row>
    <row r="299" s="13" customFormat="1">
      <c r="A299" s="13"/>
      <c r="B299" s="235"/>
      <c r="C299" s="236"/>
      <c r="D299" s="228" t="s">
        <v>259</v>
      </c>
      <c r="E299" s="236"/>
      <c r="F299" s="238" t="s">
        <v>1737</v>
      </c>
      <c r="G299" s="236"/>
      <c r="H299" s="239">
        <v>24.145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3"/>
      <c r="U299" s="244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259</v>
      </c>
      <c r="AU299" s="245" t="s">
        <v>84</v>
      </c>
      <c r="AV299" s="13" t="s">
        <v>84</v>
      </c>
      <c r="AW299" s="13" t="s">
        <v>4</v>
      </c>
      <c r="AX299" s="13" t="s">
        <v>77</v>
      </c>
      <c r="AY299" s="245" t="s">
        <v>246</v>
      </c>
    </row>
    <row r="300" s="2" customFormat="1" ht="24.15" customHeight="1">
      <c r="A300" s="40"/>
      <c r="B300" s="41"/>
      <c r="C300" s="215" t="s">
        <v>557</v>
      </c>
      <c r="D300" s="215" t="s">
        <v>250</v>
      </c>
      <c r="E300" s="216" t="s">
        <v>1738</v>
      </c>
      <c r="F300" s="217" t="s">
        <v>1739</v>
      </c>
      <c r="G300" s="218" t="s">
        <v>398</v>
      </c>
      <c r="H300" s="219">
        <v>0.95399999999999996</v>
      </c>
      <c r="I300" s="220"/>
      <c r="J300" s="221">
        <f>ROUND(I300*H300,2)</f>
        <v>0</v>
      </c>
      <c r="K300" s="217" t="s">
        <v>253</v>
      </c>
      <c r="L300" s="46"/>
      <c r="M300" s="222" t="s">
        <v>19</v>
      </c>
      <c r="N300" s="223" t="s">
        <v>45</v>
      </c>
      <c r="O300" s="86"/>
      <c r="P300" s="224">
        <f>O300*H300</f>
        <v>0</v>
      </c>
      <c r="Q300" s="224">
        <v>0</v>
      </c>
      <c r="R300" s="224">
        <f>Q300*H300</f>
        <v>0</v>
      </c>
      <c r="S300" s="224">
        <v>0</v>
      </c>
      <c r="T300" s="224">
        <f>S300*H300</f>
        <v>0</v>
      </c>
      <c r="U300" s="225" t="s">
        <v>19</v>
      </c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6" t="s">
        <v>370</v>
      </c>
      <c r="AT300" s="226" t="s">
        <v>250</v>
      </c>
      <c r="AU300" s="226" t="s">
        <v>84</v>
      </c>
      <c r="AY300" s="19" t="s">
        <v>246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19" t="s">
        <v>84</v>
      </c>
      <c r="BK300" s="227">
        <f>ROUND(I300*H300,2)</f>
        <v>0</v>
      </c>
      <c r="BL300" s="19" t="s">
        <v>370</v>
      </c>
      <c r="BM300" s="226" t="s">
        <v>1740</v>
      </c>
    </row>
    <row r="301" s="2" customFormat="1">
      <c r="A301" s="40"/>
      <c r="B301" s="41"/>
      <c r="C301" s="42"/>
      <c r="D301" s="228" t="s">
        <v>255</v>
      </c>
      <c r="E301" s="42"/>
      <c r="F301" s="229" t="s">
        <v>1741</v>
      </c>
      <c r="G301" s="42"/>
      <c r="H301" s="42"/>
      <c r="I301" s="230"/>
      <c r="J301" s="42"/>
      <c r="K301" s="42"/>
      <c r="L301" s="46"/>
      <c r="M301" s="231"/>
      <c r="N301" s="232"/>
      <c r="O301" s="86"/>
      <c r="P301" s="86"/>
      <c r="Q301" s="86"/>
      <c r="R301" s="86"/>
      <c r="S301" s="86"/>
      <c r="T301" s="86"/>
      <c r="U301" s="87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255</v>
      </c>
      <c r="AU301" s="19" t="s">
        <v>84</v>
      </c>
    </row>
    <row r="302" s="2" customFormat="1">
      <c r="A302" s="40"/>
      <c r="B302" s="41"/>
      <c r="C302" s="42"/>
      <c r="D302" s="233" t="s">
        <v>257</v>
      </c>
      <c r="E302" s="42"/>
      <c r="F302" s="234" t="s">
        <v>1742</v>
      </c>
      <c r="G302" s="42"/>
      <c r="H302" s="42"/>
      <c r="I302" s="230"/>
      <c r="J302" s="42"/>
      <c r="K302" s="42"/>
      <c r="L302" s="46"/>
      <c r="M302" s="231"/>
      <c r="N302" s="232"/>
      <c r="O302" s="86"/>
      <c r="P302" s="86"/>
      <c r="Q302" s="86"/>
      <c r="R302" s="86"/>
      <c r="S302" s="86"/>
      <c r="T302" s="86"/>
      <c r="U302" s="87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257</v>
      </c>
      <c r="AU302" s="19" t="s">
        <v>84</v>
      </c>
    </row>
    <row r="303" s="12" customFormat="1" ht="22.8" customHeight="1">
      <c r="A303" s="12"/>
      <c r="B303" s="199"/>
      <c r="C303" s="200"/>
      <c r="D303" s="201" t="s">
        <v>72</v>
      </c>
      <c r="E303" s="213" t="s">
        <v>1743</v>
      </c>
      <c r="F303" s="213" t="s">
        <v>1744</v>
      </c>
      <c r="G303" s="200"/>
      <c r="H303" s="200"/>
      <c r="I303" s="203"/>
      <c r="J303" s="214">
        <f>BK303</f>
        <v>0</v>
      </c>
      <c r="K303" s="200"/>
      <c r="L303" s="205"/>
      <c r="M303" s="206"/>
      <c r="N303" s="207"/>
      <c r="O303" s="207"/>
      <c r="P303" s="208">
        <f>SUM(P304:P353)</f>
        <v>0</v>
      </c>
      <c r="Q303" s="207"/>
      <c r="R303" s="208">
        <f>SUM(R304:R353)</f>
        <v>3.90359627</v>
      </c>
      <c r="S303" s="207"/>
      <c r="T303" s="208">
        <f>SUM(T304:T353)</f>
        <v>1.414714</v>
      </c>
      <c r="U303" s="209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0" t="s">
        <v>84</v>
      </c>
      <c r="AT303" s="211" t="s">
        <v>72</v>
      </c>
      <c r="AU303" s="211" t="s">
        <v>77</v>
      </c>
      <c r="AY303" s="210" t="s">
        <v>246</v>
      </c>
      <c r="BK303" s="212">
        <f>SUM(BK304:BK353)</f>
        <v>0</v>
      </c>
    </row>
    <row r="304" s="2" customFormat="1" ht="24.15" customHeight="1">
      <c r="A304" s="40"/>
      <c r="B304" s="41"/>
      <c r="C304" s="215" t="s">
        <v>561</v>
      </c>
      <c r="D304" s="215" t="s">
        <v>250</v>
      </c>
      <c r="E304" s="216" t="s">
        <v>1745</v>
      </c>
      <c r="F304" s="217" t="s">
        <v>1746</v>
      </c>
      <c r="G304" s="218" t="s">
        <v>1542</v>
      </c>
      <c r="H304" s="219">
        <v>2.4329999999999998</v>
      </c>
      <c r="I304" s="220"/>
      <c r="J304" s="221">
        <f>ROUND(I304*H304,2)</f>
        <v>0</v>
      </c>
      <c r="K304" s="217" t="s">
        <v>253</v>
      </c>
      <c r="L304" s="46"/>
      <c r="M304" s="222" t="s">
        <v>19</v>
      </c>
      <c r="N304" s="223" t="s">
        <v>45</v>
      </c>
      <c r="O304" s="86"/>
      <c r="P304" s="224">
        <f>O304*H304</f>
        <v>0</v>
      </c>
      <c r="Q304" s="224">
        <v>0.0012149999999999999</v>
      </c>
      <c r="R304" s="224">
        <f>Q304*H304</f>
        <v>0.0029560949999999997</v>
      </c>
      <c r="S304" s="224">
        <v>0</v>
      </c>
      <c r="T304" s="224">
        <f>S304*H304</f>
        <v>0</v>
      </c>
      <c r="U304" s="225" t="s">
        <v>19</v>
      </c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6" t="s">
        <v>370</v>
      </c>
      <c r="AT304" s="226" t="s">
        <v>250</v>
      </c>
      <c r="AU304" s="226" t="s">
        <v>84</v>
      </c>
      <c r="AY304" s="19" t="s">
        <v>246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19" t="s">
        <v>84</v>
      </c>
      <c r="BK304" s="227">
        <f>ROUND(I304*H304,2)</f>
        <v>0</v>
      </c>
      <c r="BL304" s="19" t="s">
        <v>370</v>
      </c>
      <c r="BM304" s="226" t="s">
        <v>1747</v>
      </c>
    </row>
    <row r="305" s="2" customFormat="1">
      <c r="A305" s="40"/>
      <c r="B305" s="41"/>
      <c r="C305" s="42"/>
      <c r="D305" s="228" t="s">
        <v>255</v>
      </c>
      <c r="E305" s="42"/>
      <c r="F305" s="229" t="s">
        <v>1748</v>
      </c>
      <c r="G305" s="42"/>
      <c r="H305" s="42"/>
      <c r="I305" s="230"/>
      <c r="J305" s="42"/>
      <c r="K305" s="42"/>
      <c r="L305" s="46"/>
      <c r="M305" s="231"/>
      <c r="N305" s="232"/>
      <c r="O305" s="86"/>
      <c r="P305" s="86"/>
      <c r="Q305" s="86"/>
      <c r="R305" s="86"/>
      <c r="S305" s="86"/>
      <c r="T305" s="86"/>
      <c r="U305" s="87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255</v>
      </c>
      <c r="AU305" s="19" t="s">
        <v>84</v>
      </c>
    </row>
    <row r="306" s="2" customFormat="1">
      <c r="A306" s="40"/>
      <c r="B306" s="41"/>
      <c r="C306" s="42"/>
      <c r="D306" s="233" t="s">
        <v>257</v>
      </c>
      <c r="E306" s="42"/>
      <c r="F306" s="234" t="s">
        <v>1749</v>
      </c>
      <c r="G306" s="42"/>
      <c r="H306" s="42"/>
      <c r="I306" s="230"/>
      <c r="J306" s="42"/>
      <c r="K306" s="42"/>
      <c r="L306" s="46"/>
      <c r="M306" s="231"/>
      <c r="N306" s="232"/>
      <c r="O306" s="86"/>
      <c r="P306" s="86"/>
      <c r="Q306" s="86"/>
      <c r="R306" s="86"/>
      <c r="S306" s="86"/>
      <c r="T306" s="86"/>
      <c r="U306" s="87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257</v>
      </c>
      <c r="AU306" s="19" t="s">
        <v>84</v>
      </c>
    </row>
    <row r="307" s="15" customFormat="1">
      <c r="A307" s="15"/>
      <c r="B307" s="257"/>
      <c r="C307" s="258"/>
      <c r="D307" s="228" t="s">
        <v>259</v>
      </c>
      <c r="E307" s="259" t="s">
        <v>19</v>
      </c>
      <c r="F307" s="260" t="s">
        <v>1750</v>
      </c>
      <c r="G307" s="258"/>
      <c r="H307" s="259" t="s">
        <v>19</v>
      </c>
      <c r="I307" s="261"/>
      <c r="J307" s="258"/>
      <c r="K307" s="258"/>
      <c r="L307" s="262"/>
      <c r="M307" s="263"/>
      <c r="N307" s="264"/>
      <c r="O307" s="264"/>
      <c r="P307" s="264"/>
      <c r="Q307" s="264"/>
      <c r="R307" s="264"/>
      <c r="S307" s="264"/>
      <c r="T307" s="264"/>
      <c r="U307" s="26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6" t="s">
        <v>259</v>
      </c>
      <c r="AU307" s="266" t="s">
        <v>84</v>
      </c>
      <c r="AV307" s="15" t="s">
        <v>77</v>
      </c>
      <c r="AW307" s="15" t="s">
        <v>35</v>
      </c>
      <c r="AX307" s="15" t="s">
        <v>73</v>
      </c>
      <c r="AY307" s="266" t="s">
        <v>246</v>
      </c>
    </row>
    <row r="308" s="13" customFormat="1">
      <c r="A308" s="13"/>
      <c r="B308" s="235"/>
      <c r="C308" s="236"/>
      <c r="D308" s="228" t="s">
        <v>259</v>
      </c>
      <c r="E308" s="237" t="s">
        <v>19</v>
      </c>
      <c r="F308" s="238" t="s">
        <v>1751</v>
      </c>
      <c r="G308" s="236"/>
      <c r="H308" s="239">
        <v>1.296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3"/>
      <c r="U308" s="244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259</v>
      </c>
      <c r="AU308" s="245" t="s">
        <v>84</v>
      </c>
      <c r="AV308" s="13" t="s">
        <v>84</v>
      </c>
      <c r="AW308" s="13" t="s">
        <v>35</v>
      </c>
      <c r="AX308" s="13" t="s">
        <v>73</v>
      </c>
      <c r="AY308" s="245" t="s">
        <v>246</v>
      </c>
    </row>
    <row r="309" s="15" customFormat="1">
      <c r="A309" s="15"/>
      <c r="B309" s="257"/>
      <c r="C309" s="258"/>
      <c r="D309" s="228" t="s">
        <v>259</v>
      </c>
      <c r="E309" s="259" t="s">
        <v>19</v>
      </c>
      <c r="F309" s="260" t="s">
        <v>1609</v>
      </c>
      <c r="G309" s="258"/>
      <c r="H309" s="259" t="s">
        <v>19</v>
      </c>
      <c r="I309" s="261"/>
      <c r="J309" s="258"/>
      <c r="K309" s="258"/>
      <c r="L309" s="262"/>
      <c r="M309" s="263"/>
      <c r="N309" s="264"/>
      <c r="O309" s="264"/>
      <c r="P309" s="264"/>
      <c r="Q309" s="264"/>
      <c r="R309" s="264"/>
      <c r="S309" s="264"/>
      <c r="T309" s="264"/>
      <c r="U309" s="26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6" t="s">
        <v>259</v>
      </c>
      <c r="AU309" s="266" t="s">
        <v>84</v>
      </c>
      <c r="AV309" s="15" t="s">
        <v>77</v>
      </c>
      <c r="AW309" s="15" t="s">
        <v>35</v>
      </c>
      <c r="AX309" s="15" t="s">
        <v>73</v>
      </c>
      <c r="AY309" s="266" t="s">
        <v>246</v>
      </c>
    </row>
    <row r="310" s="13" customFormat="1">
      <c r="A310" s="13"/>
      <c r="B310" s="235"/>
      <c r="C310" s="236"/>
      <c r="D310" s="228" t="s">
        <v>259</v>
      </c>
      <c r="E310" s="237" t="s">
        <v>19</v>
      </c>
      <c r="F310" s="238" t="s">
        <v>1752</v>
      </c>
      <c r="G310" s="236"/>
      <c r="H310" s="239">
        <v>1.012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3"/>
      <c r="U310" s="244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5" t="s">
        <v>259</v>
      </c>
      <c r="AU310" s="245" t="s">
        <v>84</v>
      </c>
      <c r="AV310" s="13" t="s">
        <v>84</v>
      </c>
      <c r="AW310" s="13" t="s">
        <v>35</v>
      </c>
      <c r="AX310" s="13" t="s">
        <v>73</v>
      </c>
      <c r="AY310" s="245" t="s">
        <v>246</v>
      </c>
    </row>
    <row r="311" s="13" customFormat="1">
      <c r="A311" s="13"/>
      <c r="B311" s="235"/>
      <c r="C311" s="236"/>
      <c r="D311" s="228" t="s">
        <v>259</v>
      </c>
      <c r="E311" s="237" t="s">
        <v>19</v>
      </c>
      <c r="F311" s="238" t="s">
        <v>1753</v>
      </c>
      <c r="G311" s="236"/>
      <c r="H311" s="239">
        <v>0.125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3"/>
      <c r="U311" s="244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259</v>
      </c>
      <c r="AU311" s="245" t="s">
        <v>84</v>
      </c>
      <c r="AV311" s="13" t="s">
        <v>84</v>
      </c>
      <c r="AW311" s="13" t="s">
        <v>35</v>
      </c>
      <c r="AX311" s="13" t="s">
        <v>73</v>
      </c>
      <c r="AY311" s="245" t="s">
        <v>246</v>
      </c>
    </row>
    <row r="312" s="2" customFormat="1" ht="24.15" customHeight="1">
      <c r="A312" s="40"/>
      <c r="B312" s="41"/>
      <c r="C312" s="215" t="s">
        <v>567</v>
      </c>
      <c r="D312" s="215" t="s">
        <v>250</v>
      </c>
      <c r="E312" s="216" t="s">
        <v>1754</v>
      </c>
      <c r="F312" s="217" t="s">
        <v>1755</v>
      </c>
      <c r="G312" s="218" t="s">
        <v>108</v>
      </c>
      <c r="H312" s="219">
        <v>70.875</v>
      </c>
      <c r="I312" s="220"/>
      <c r="J312" s="221">
        <f>ROUND(I312*H312,2)</f>
        <v>0</v>
      </c>
      <c r="K312" s="217" t="s">
        <v>253</v>
      </c>
      <c r="L312" s="46"/>
      <c r="M312" s="222" t="s">
        <v>19</v>
      </c>
      <c r="N312" s="223" t="s">
        <v>45</v>
      </c>
      <c r="O312" s="86"/>
      <c r="P312" s="224">
        <f>O312*H312</f>
        <v>0</v>
      </c>
      <c r="Q312" s="224">
        <v>0.0139014</v>
      </c>
      <c r="R312" s="224">
        <f>Q312*H312</f>
        <v>0.98526172499999998</v>
      </c>
      <c r="S312" s="224">
        <v>0</v>
      </c>
      <c r="T312" s="224">
        <f>S312*H312</f>
        <v>0</v>
      </c>
      <c r="U312" s="225" t="s">
        <v>19</v>
      </c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6" t="s">
        <v>370</v>
      </c>
      <c r="AT312" s="226" t="s">
        <v>250</v>
      </c>
      <c r="AU312" s="226" t="s">
        <v>84</v>
      </c>
      <c r="AY312" s="19" t="s">
        <v>246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9" t="s">
        <v>84</v>
      </c>
      <c r="BK312" s="227">
        <f>ROUND(I312*H312,2)</f>
        <v>0</v>
      </c>
      <c r="BL312" s="19" t="s">
        <v>370</v>
      </c>
      <c r="BM312" s="226" t="s">
        <v>1756</v>
      </c>
    </row>
    <row r="313" s="2" customFormat="1">
      <c r="A313" s="40"/>
      <c r="B313" s="41"/>
      <c r="C313" s="42"/>
      <c r="D313" s="228" t="s">
        <v>255</v>
      </c>
      <c r="E313" s="42"/>
      <c r="F313" s="229" t="s">
        <v>1757</v>
      </c>
      <c r="G313" s="42"/>
      <c r="H313" s="42"/>
      <c r="I313" s="230"/>
      <c r="J313" s="42"/>
      <c r="K313" s="42"/>
      <c r="L313" s="46"/>
      <c r="M313" s="231"/>
      <c r="N313" s="232"/>
      <c r="O313" s="86"/>
      <c r="P313" s="86"/>
      <c r="Q313" s="86"/>
      <c r="R313" s="86"/>
      <c r="S313" s="86"/>
      <c r="T313" s="86"/>
      <c r="U313" s="87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255</v>
      </c>
      <c r="AU313" s="19" t="s">
        <v>84</v>
      </c>
    </row>
    <row r="314" s="2" customFormat="1">
      <c r="A314" s="40"/>
      <c r="B314" s="41"/>
      <c r="C314" s="42"/>
      <c r="D314" s="233" t="s">
        <v>257</v>
      </c>
      <c r="E314" s="42"/>
      <c r="F314" s="234" t="s">
        <v>1758</v>
      </c>
      <c r="G314" s="42"/>
      <c r="H314" s="42"/>
      <c r="I314" s="230"/>
      <c r="J314" s="42"/>
      <c r="K314" s="42"/>
      <c r="L314" s="46"/>
      <c r="M314" s="231"/>
      <c r="N314" s="232"/>
      <c r="O314" s="86"/>
      <c r="P314" s="86"/>
      <c r="Q314" s="86"/>
      <c r="R314" s="86"/>
      <c r="S314" s="86"/>
      <c r="T314" s="86"/>
      <c r="U314" s="87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257</v>
      </c>
      <c r="AU314" s="19" t="s">
        <v>84</v>
      </c>
    </row>
    <row r="315" s="13" customFormat="1">
      <c r="A315" s="13"/>
      <c r="B315" s="235"/>
      <c r="C315" s="236"/>
      <c r="D315" s="228" t="s">
        <v>259</v>
      </c>
      <c r="E315" s="237" t="s">
        <v>19</v>
      </c>
      <c r="F315" s="238" t="s">
        <v>1759</v>
      </c>
      <c r="G315" s="236"/>
      <c r="H315" s="239">
        <v>70.875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3"/>
      <c r="U315" s="244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259</v>
      </c>
      <c r="AU315" s="245" t="s">
        <v>84</v>
      </c>
      <c r="AV315" s="13" t="s">
        <v>84</v>
      </c>
      <c r="AW315" s="13" t="s">
        <v>35</v>
      </c>
      <c r="AX315" s="13" t="s">
        <v>77</v>
      </c>
      <c r="AY315" s="245" t="s">
        <v>246</v>
      </c>
    </row>
    <row r="316" s="2" customFormat="1" ht="21.75" customHeight="1">
      <c r="A316" s="40"/>
      <c r="B316" s="41"/>
      <c r="C316" s="267" t="s">
        <v>571</v>
      </c>
      <c r="D316" s="267" t="s">
        <v>508</v>
      </c>
      <c r="E316" s="268" t="s">
        <v>1760</v>
      </c>
      <c r="F316" s="269" t="s">
        <v>1761</v>
      </c>
      <c r="G316" s="270" t="s">
        <v>108</v>
      </c>
      <c r="H316" s="271">
        <v>74.418999999999997</v>
      </c>
      <c r="I316" s="272"/>
      <c r="J316" s="273">
        <f>ROUND(I316*H316,2)</f>
        <v>0</v>
      </c>
      <c r="K316" s="269" t="s">
        <v>253</v>
      </c>
      <c r="L316" s="274"/>
      <c r="M316" s="275" t="s">
        <v>19</v>
      </c>
      <c r="N316" s="276" t="s">
        <v>45</v>
      </c>
      <c r="O316" s="86"/>
      <c r="P316" s="224">
        <f>O316*H316</f>
        <v>0</v>
      </c>
      <c r="Q316" s="224">
        <v>0.0104</v>
      </c>
      <c r="R316" s="224">
        <f>Q316*H316</f>
        <v>0.77395759999999991</v>
      </c>
      <c r="S316" s="224">
        <v>0</v>
      </c>
      <c r="T316" s="224">
        <f>S316*H316</f>
        <v>0</v>
      </c>
      <c r="U316" s="225" t="s">
        <v>19</v>
      </c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26" t="s">
        <v>490</v>
      </c>
      <c r="AT316" s="226" t="s">
        <v>508</v>
      </c>
      <c r="AU316" s="226" t="s">
        <v>84</v>
      </c>
      <c r="AY316" s="19" t="s">
        <v>246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19" t="s">
        <v>84</v>
      </c>
      <c r="BK316" s="227">
        <f>ROUND(I316*H316,2)</f>
        <v>0</v>
      </c>
      <c r="BL316" s="19" t="s">
        <v>370</v>
      </c>
      <c r="BM316" s="226" t="s">
        <v>1762</v>
      </c>
    </row>
    <row r="317" s="2" customFormat="1">
      <c r="A317" s="40"/>
      <c r="B317" s="41"/>
      <c r="C317" s="42"/>
      <c r="D317" s="228" t="s">
        <v>255</v>
      </c>
      <c r="E317" s="42"/>
      <c r="F317" s="229" t="s">
        <v>1761</v>
      </c>
      <c r="G317" s="42"/>
      <c r="H317" s="42"/>
      <c r="I317" s="230"/>
      <c r="J317" s="42"/>
      <c r="K317" s="42"/>
      <c r="L317" s="46"/>
      <c r="M317" s="231"/>
      <c r="N317" s="232"/>
      <c r="O317" s="86"/>
      <c r="P317" s="86"/>
      <c r="Q317" s="86"/>
      <c r="R317" s="86"/>
      <c r="S317" s="86"/>
      <c r="T317" s="86"/>
      <c r="U317" s="87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255</v>
      </c>
      <c r="AU317" s="19" t="s">
        <v>84</v>
      </c>
    </row>
    <row r="318" s="13" customFormat="1">
      <c r="A318" s="13"/>
      <c r="B318" s="235"/>
      <c r="C318" s="236"/>
      <c r="D318" s="228" t="s">
        <v>259</v>
      </c>
      <c r="E318" s="237" t="s">
        <v>19</v>
      </c>
      <c r="F318" s="238" t="s">
        <v>1759</v>
      </c>
      <c r="G318" s="236"/>
      <c r="H318" s="239">
        <v>70.875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3"/>
      <c r="U318" s="244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259</v>
      </c>
      <c r="AU318" s="245" t="s">
        <v>84</v>
      </c>
      <c r="AV318" s="13" t="s">
        <v>84</v>
      </c>
      <c r="AW318" s="13" t="s">
        <v>35</v>
      </c>
      <c r="AX318" s="13" t="s">
        <v>73</v>
      </c>
      <c r="AY318" s="245" t="s">
        <v>246</v>
      </c>
    </row>
    <row r="319" s="13" customFormat="1">
      <c r="A319" s="13"/>
      <c r="B319" s="235"/>
      <c r="C319" s="236"/>
      <c r="D319" s="228" t="s">
        <v>259</v>
      </c>
      <c r="E319" s="236"/>
      <c r="F319" s="238" t="s">
        <v>1714</v>
      </c>
      <c r="G319" s="236"/>
      <c r="H319" s="239">
        <v>74.418999999999997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3"/>
      <c r="U319" s="244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259</v>
      </c>
      <c r="AU319" s="245" t="s">
        <v>84</v>
      </c>
      <c r="AV319" s="13" t="s">
        <v>84</v>
      </c>
      <c r="AW319" s="13" t="s">
        <v>4</v>
      </c>
      <c r="AX319" s="13" t="s">
        <v>77</v>
      </c>
      <c r="AY319" s="245" t="s">
        <v>246</v>
      </c>
    </row>
    <row r="320" s="2" customFormat="1" ht="33" customHeight="1">
      <c r="A320" s="40"/>
      <c r="B320" s="41"/>
      <c r="C320" s="215" t="s">
        <v>577</v>
      </c>
      <c r="D320" s="215" t="s">
        <v>250</v>
      </c>
      <c r="E320" s="216" t="s">
        <v>1763</v>
      </c>
      <c r="F320" s="217" t="s">
        <v>1764</v>
      </c>
      <c r="G320" s="218" t="s">
        <v>108</v>
      </c>
      <c r="H320" s="219">
        <v>70.875</v>
      </c>
      <c r="I320" s="220"/>
      <c r="J320" s="221">
        <f>ROUND(I320*H320,2)</f>
        <v>0</v>
      </c>
      <c r="K320" s="217" t="s">
        <v>253</v>
      </c>
      <c r="L320" s="46"/>
      <c r="M320" s="222" t="s">
        <v>19</v>
      </c>
      <c r="N320" s="223" t="s">
        <v>45</v>
      </c>
      <c r="O320" s="86"/>
      <c r="P320" s="224">
        <f>O320*H320</f>
        <v>0</v>
      </c>
      <c r="Q320" s="224">
        <v>0.01567</v>
      </c>
      <c r="R320" s="224">
        <f>Q320*H320</f>
        <v>1.1106112500000001</v>
      </c>
      <c r="S320" s="224">
        <v>0</v>
      </c>
      <c r="T320" s="224">
        <f>S320*H320</f>
        <v>0</v>
      </c>
      <c r="U320" s="225" t="s">
        <v>19</v>
      </c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6" t="s">
        <v>370</v>
      </c>
      <c r="AT320" s="226" t="s">
        <v>250</v>
      </c>
      <c r="AU320" s="226" t="s">
        <v>84</v>
      </c>
      <c r="AY320" s="19" t="s">
        <v>246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19" t="s">
        <v>84</v>
      </c>
      <c r="BK320" s="227">
        <f>ROUND(I320*H320,2)</f>
        <v>0</v>
      </c>
      <c r="BL320" s="19" t="s">
        <v>370</v>
      </c>
      <c r="BM320" s="226" t="s">
        <v>1765</v>
      </c>
    </row>
    <row r="321" s="2" customFormat="1">
      <c r="A321" s="40"/>
      <c r="B321" s="41"/>
      <c r="C321" s="42"/>
      <c r="D321" s="228" t="s">
        <v>255</v>
      </c>
      <c r="E321" s="42"/>
      <c r="F321" s="229" t="s">
        <v>1766</v>
      </c>
      <c r="G321" s="42"/>
      <c r="H321" s="42"/>
      <c r="I321" s="230"/>
      <c r="J321" s="42"/>
      <c r="K321" s="42"/>
      <c r="L321" s="46"/>
      <c r="M321" s="231"/>
      <c r="N321" s="232"/>
      <c r="O321" s="86"/>
      <c r="P321" s="86"/>
      <c r="Q321" s="86"/>
      <c r="R321" s="86"/>
      <c r="S321" s="86"/>
      <c r="T321" s="86"/>
      <c r="U321" s="87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255</v>
      </c>
      <c r="AU321" s="19" t="s">
        <v>84</v>
      </c>
    </row>
    <row r="322" s="2" customFormat="1">
      <c r="A322" s="40"/>
      <c r="B322" s="41"/>
      <c r="C322" s="42"/>
      <c r="D322" s="233" t="s">
        <v>257</v>
      </c>
      <c r="E322" s="42"/>
      <c r="F322" s="234" t="s">
        <v>1767</v>
      </c>
      <c r="G322" s="42"/>
      <c r="H322" s="42"/>
      <c r="I322" s="230"/>
      <c r="J322" s="42"/>
      <c r="K322" s="42"/>
      <c r="L322" s="46"/>
      <c r="M322" s="231"/>
      <c r="N322" s="232"/>
      <c r="O322" s="86"/>
      <c r="P322" s="86"/>
      <c r="Q322" s="86"/>
      <c r="R322" s="86"/>
      <c r="S322" s="86"/>
      <c r="T322" s="86"/>
      <c r="U322" s="87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257</v>
      </c>
      <c r="AU322" s="19" t="s">
        <v>84</v>
      </c>
    </row>
    <row r="323" s="13" customFormat="1">
      <c r="A323" s="13"/>
      <c r="B323" s="235"/>
      <c r="C323" s="236"/>
      <c r="D323" s="228" t="s">
        <v>259</v>
      </c>
      <c r="E323" s="237" t="s">
        <v>19</v>
      </c>
      <c r="F323" s="238" t="s">
        <v>1759</v>
      </c>
      <c r="G323" s="236"/>
      <c r="H323" s="239">
        <v>70.875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3"/>
      <c r="U323" s="244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5" t="s">
        <v>259</v>
      </c>
      <c r="AU323" s="245" t="s">
        <v>84</v>
      </c>
      <c r="AV323" s="13" t="s">
        <v>84</v>
      </c>
      <c r="AW323" s="13" t="s">
        <v>35</v>
      </c>
      <c r="AX323" s="13" t="s">
        <v>77</v>
      </c>
      <c r="AY323" s="245" t="s">
        <v>246</v>
      </c>
    </row>
    <row r="324" s="2" customFormat="1" ht="21.75" customHeight="1">
      <c r="A324" s="40"/>
      <c r="B324" s="41"/>
      <c r="C324" s="267" t="s">
        <v>581</v>
      </c>
      <c r="D324" s="267" t="s">
        <v>508</v>
      </c>
      <c r="E324" s="268" t="s">
        <v>1768</v>
      </c>
      <c r="F324" s="269" t="s">
        <v>1769</v>
      </c>
      <c r="G324" s="270" t="s">
        <v>108</v>
      </c>
      <c r="H324" s="271">
        <v>143.16800000000001</v>
      </c>
      <c r="I324" s="272"/>
      <c r="J324" s="273">
        <f>ROUND(I324*H324,2)</f>
        <v>0</v>
      </c>
      <c r="K324" s="269" t="s">
        <v>253</v>
      </c>
      <c r="L324" s="274"/>
      <c r="M324" s="275" t="s">
        <v>19</v>
      </c>
      <c r="N324" s="276" t="s">
        <v>45</v>
      </c>
      <c r="O324" s="86"/>
      <c r="P324" s="224">
        <f>O324*H324</f>
        <v>0</v>
      </c>
      <c r="Q324" s="224">
        <v>0.0071999999999999998</v>
      </c>
      <c r="R324" s="224">
        <f>Q324*H324</f>
        <v>1.0308096</v>
      </c>
      <c r="S324" s="224">
        <v>0</v>
      </c>
      <c r="T324" s="224">
        <f>S324*H324</f>
        <v>0</v>
      </c>
      <c r="U324" s="225" t="s">
        <v>19</v>
      </c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6" t="s">
        <v>490</v>
      </c>
      <c r="AT324" s="226" t="s">
        <v>508</v>
      </c>
      <c r="AU324" s="226" t="s">
        <v>84</v>
      </c>
      <c r="AY324" s="19" t="s">
        <v>246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19" t="s">
        <v>84</v>
      </c>
      <c r="BK324" s="227">
        <f>ROUND(I324*H324,2)</f>
        <v>0</v>
      </c>
      <c r="BL324" s="19" t="s">
        <v>370</v>
      </c>
      <c r="BM324" s="226" t="s">
        <v>1770</v>
      </c>
    </row>
    <row r="325" s="2" customFormat="1">
      <c r="A325" s="40"/>
      <c r="B325" s="41"/>
      <c r="C325" s="42"/>
      <c r="D325" s="228" t="s">
        <v>255</v>
      </c>
      <c r="E325" s="42"/>
      <c r="F325" s="229" t="s">
        <v>1769</v>
      </c>
      <c r="G325" s="42"/>
      <c r="H325" s="42"/>
      <c r="I325" s="230"/>
      <c r="J325" s="42"/>
      <c r="K325" s="42"/>
      <c r="L325" s="46"/>
      <c r="M325" s="231"/>
      <c r="N325" s="232"/>
      <c r="O325" s="86"/>
      <c r="P325" s="86"/>
      <c r="Q325" s="86"/>
      <c r="R325" s="86"/>
      <c r="S325" s="86"/>
      <c r="T325" s="86"/>
      <c r="U325" s="87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255</v>
      </c>
      <c r="AU325" s="19" t="s">
        <v>84</v>
      </c>
    </row>
    <row r="326" s="13" customFormat="1">
      <c r="A326" s="13"/>
      <c r="B326" s="235"/>
      <c r="C326" s="236"/>
      <c r="D326" s="228" t="s">
        <v>259</v>
      </c>
      <c r="E326" s="237" t="s">
        <v>19</v>
      </c>
      <c r="F326" s="238" t="s">
        <v>1759</v>
      </c>
      <c r="G326" s="236"/>
      <c r="H326" s="239">
        <v>70.875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3"/>
      <c r="U326" s="244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5" t="s">
        <v>259</v>
      </c>
      <c r="AU326" s="245" t="s">
        <v>84</v>
      </c>
      <c r="AV326" s="13" t="s">
        <v>84</v>
      </c>
      <c r="AW326" s="13" t="s">
        <v>35</v>
      </c>
      <c r="AX326" s="13" t="s">
        <v>77</v>
      </c>
      <c r="AY326" s="245" t="s">
        <v>246</v>
      </c>
    </row>
    <row r="327" s="13" customFormat="1">
      <c r="A327" s="13"/>
      <c r="B327" s="235"/>
      <c r="C327" s="236"/>
      <c r="D327" s="228" t="s">
        <v>259</v>
      </c>
      <c r="E327" s="236"/>
      <c r="F327" s="238" t="s">
        <v>1726</v>
      </c>
      <c r="G327" s="236"/>
      <c r="H327" s="239">
        <v>143.16800000000001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3"/>
      <c r="U327" s="244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259</v>
      </c>
      <c r="AU327" s="245" t="s">
        <v>84</v>
      </c>
      <c r="AV327" s="13" t="s">
        <v>84</v>
      </c>
      <c r="AW327" s="13" t="s">
        <v>4</v>
      </c>
      <c r="AX327" s="13" t="s">
        <v>77</v>
      </c>
      <c r="AY327" s="245" t="s">
        <v>246</v>
      </c>
    </row>
    <row r="328" s="2" customFormat="1" ht="21.75" customHeight="1">
      <c r="A328" s="40"/>
      <c r="B328" s="41"/>
      <c r="C328" s="215" t="s">
        <v>587</v>
      </c>
      <c r="D328" s="215" t="s">
        <v>250</v>
      </c>
      <c r="E328" s="216" t="s">
        <v>1771</v>
      </c>
      <c r="F328" s="217" t="s">
        <v>1772</v>
      </c>
      <c r="G328" s="218" t="s">
        <v>108</v>
      </c>
      <c r="H328" s="219">
        <v>67.578999999999994</v>
      </c>
      <c r="I328" s="220"/>
      <c r="J328" s="221">
        <f>ROUND(I328*H328,2)</f>
        <v>0</v>
      </c>
      <c r="K328" s="217" t="s">
        <v>19</v>
      </c>
      <c r="L328" s="46"/>
      <c r="M328" s="222" t="s">
        <v>19</v>
      </c>
      <c r="N328" s="223" t="s">
        <v>45</v>
      </c>
      <c r="O328" s="86"/>
      <c r="P328" s="224">
        <f>O328*H328</f>
        <v>0</v>
      </c>
      <c r="Q328" s="224">
        <v>0</v>
      </c>
      <c r="R328" s="224">
        <f>Q328*H328</f>
        <v>0</v>
      </c>
      <c r="S328" s="224">
        <v>0.014</v>
      </c>
      <c r="T328" s="224">
        <f>S328*H328</f>
        <v>0.94610599999999989</v>
      </c>
      <c r="U328" s="225" t="s">
        <v>19</v>
      </c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6" t="s">
        <v>370</v>
      </c>
      <c r="AT328" s="226" t="s">
        <v>250</v>
      </c>
      <c r="AU328" s="226" t="s">
        <v>84</v>
      </c>
      <c r="AY328" s="19" t="s">
        <v>246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19" t="s">
        <v>84</v>
      </c>
      <c r="BK328" s="227">
        <f>ROUND(I328*H328,2)</f>
        <v>0</v>
      </c>
      <c r="BL328" s="19" t="s">
        <v>370</v>
      </c>
      <c r="BM328" s="226" t="s">
        <v>1773</v>
      </c>
    </row>
    <row r="329" s="2" customFormat="1">
      <c r="A329" s="40"/>
      <c r="B329" s="41"/>
      <c r="C329" s="42"/>
      <c r="D329" s="228" t="s">
        <v>255</v>
      </c>
      <c r="E329" s="42"/>
      <c r="F329" s="229" t="s">
        <v>1774</v>
      </c>
      <c r="G329" s="42"/>
      <c r="H329" s="42"/>
      <c r="I329" s="230"/>
      <c r="J329" s="42"/>
      <c r="K329" s="42"/>
      <c r="L329" s="46"/>
      <c r="M329" s="231"/>
      <c r="N329" s="232"/>
      <c r="O329" s="86"/>
      <c r="P329" s="86"/>
      <c r="Q329" s="86"/>
      <c r="R329" s="86"/>
      <c r="S329" s="86"/>
      <c r="T329" s="86"/>
      <c r="U329" s="87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255</v>
      </c>
      <c r="AU329" s="19" t="s">
        <v>84</v>
      </c>
    </row>
    <row r="330" s="13" customFormat="1">
      <c r="A330" s="13"/>
      <c r="B330" s="235"/>
      <c r="C330" s="236"/>
      <c r="D330" s="228" t="s">
        <v>259</v>
      </c>
      <c r="E330" s="237" t="s">
        <v>19</v>
      </c>
      <c r="F330" s="238" t="s">
        <v>1519</v>
      </c>
      <c r="G330" s="236"/>
      <c r="H330" s="239">
        <v>18.718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3"/>
      <c r="U330" s="244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259</v>
      </c>
      <c r="AU330" s="245" t="s">
        <v>84</v>
      </c>
      <c r="AV330" s="13" t="s">
        <v>84</v>
      </c>
      <c r="AW330" s="13" t="s">
        <v>35</v>
      </c>
      <c r="AX330" s="13" t="s">
        <v>73</v>
      </c>
      <c r="AY330" s="245" t="s">
        <v>246</v>
      </c>
    </row>
    <row r="331" s="13" customFormat="1">
      <c r="A331" s="13"/>
      <c r="B331" s="235"/>
      <c r="C331" s="236"/>
      <c r="D331" s="228" t="s">
        <v>259</v>
      </c>
      <c r="E331" s="237" t="s">
        <v>19</v>
      </c>
      <c r="F331" s="238" t="s">
        <v>1775</v>
      </c>
      <c r="G331" s="236"/>
      <c r="H331" s="239">
        <v>-0.80000000000000004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3"/>
      <c r="U331" s="244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5" t="s">
        <v>259</v>
      </c>
      <c r="AU331" s="245" t="s">
        <v>84</v>
      </c>
      <c r="AV331" s="13" t="s">
        <v>84</v>
      </c>
      <c r="AW331" s="13" t="s">
        <v>35</v>
      </c>
      <c r="AX331" s="13" t="s">
        <v>73</v>
      </c>
      <c r="AY331" s="245" t="s">
        <v>246</v>
      </c>
    </row>
    <row r="332" s="13" customFormat="1">
      <c r="A332" s="13"/>
      <c r="B332" s="235"/>
      <c r="C332" s="236"/>
      <c r="D332" s="228" t="s">
        <v>259</v>
      </c>
      <c r="E332" s="237" t="s">
        <v>19</v>
      </c>
      <c r="F332" s="238" t="s">
        <v>193</v>
      </c>
      <c r="G332" s="236"/>
      <c r="H332" s="239">
        <v>30.734999999999999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3"/>
      <c r="U332" s="244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259</v>
      </c>
      <c r="AU332" s="245" t="s">
        <v>84</v>
      </c>
      <c r="AV332" s="13" t="s">
        <v>84</v>
      </c>
      <c r="AW332" s="13" t="s">
        <v>35</v>
      </c>
      <c r="AX332" s="13" t="s">
        <v>73</v>
      </c>
      <c r="AY332" s="245" t="s">
        <v>246</v>
      </c>
    </row>
    <row r="333" s="13" customFormat="1">
      <c r="A333" s="13"/>
      <c r="B333" s="235"/>
      <c r="C333" s="236"/>
      <c r="D333" s="228" t="s">
        <v>259</v>
      </c>
      <c r="E333" s="237" t="s">
        <v>19</v>
      </c>
      <c r="F333" s="238" t="s">
        <v>1776</v>
      </c>
      <c r="G333" s="236"/>
      <c r="H333" s="239">
        <v>-1.3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3"/>
      <c r="U333" s="244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5" t="s">
        <v>259</v>
      </c>
      <c r="AU333" s="245" t="s">
        <v>84</v>
      </c>
      <c r="AV333" s="13" t="s">
        <v>84</v>
      </c>
      <c r="AW333" s="13" t="s">
        <v>35</v>
      </c>
      <c r="AX333" s="13" t="s">
        <v>73</v>
      </c>
      <c r="AY333" s="245" t="s">
        <v>246</v>
      </c>
    </row>
    <row r="334" s="13" customFormat="1">
      <c r="A334" s="13"/>
      <c r="B334" s="235"/>
      <c r="C334" s="236"/>
      <c r="D334" s="228" t="s">
        <v>259</v>
      </c>
      <c r="E334" s="237" t="s">
        <v>19</v>
      </c>
      <c r="F334" s="238" t="s">
        <v>158</v>
      </c>
      <c r="G334" s="236"/>
      <c r="H334" s="239">
        <v>21.422000000000001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3"/>
      <c r="U334" s="244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259</v>
      </c>
      <c r="AU334" s="245" t="s">
        <v>84</v>
      </c>
      <c r="AV334" s="13" t="s">
        <v>84</v>
      </c>
      <c r="AW334" s="13" t="s">
        <v>35</v>
      </c>
      <c r="AX334" s="13" t="s">
        <v>73</v>
      </c>
      <c r="AY334" s="245" t="s">
        <v>246</v>
      </c>
    </row>
    <row r="335" s="13" customFormat="1">
      <c r="A335" s="13"/>
      <c r="B335" s="235"/>
      <c r="C335" s="236"/>
      <c r="D335" s="228" t="s">
        <v>259</v>
      </c>
      <c r="E335" s="237" t="s">
        <v>19</v>
      </c>
      <c r="F335" s="238" t="s">
        <v>1777</v>
      </c>
      <c r="G335" s="236"/>
      <c r="H335" s="239">
        <v>-1.196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3"/>
      <c r="U335" s="244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259</v>
      </c>
      <c r="AU335" s="245" t="s">
        <v>84</v>
      </c>
      <c r="AV335" s="13" t="s">
        <v>84</v>
      </c>
      <c r="AW335" s="13" t="s">
        <v>35</v>
      </c>
      <c r="AX335" s="13" t="s">
        <v>73</v>
      </c>
      <c r="AY335" s="245" t="s">
        <v>246</v>
      </c>
    </row>
    <row r="336" s="2" customFormat="1" ht="16.5" customHeight="1">
      <c r="A336" s="40"/>
      <c r="B336" s="41"/>
      <c r="C336" s="215" t="s">
        <v>591</v>
      </c>
      <c r="D336" s="215" t="s">
        <v>250</v>
      </c>
      <c r="E336" s="216" t="s">
        <v>1778</v>
      </c>
      <c r="F336" s="217" t="s">
        <v>1779</v>
      </c>
      <c r="G336" s="218" t="s">
        <v>108</v>
      </c>
      <c r="H336" s="219">
        <v>21.422000000000001</v>
      </c>
      <c r="I336" s="220"/>
      <c r="J336" s="221">
        <f>ROUND(I336*H336,2)</f>
        <v>0</v>
      </c>
      <c r="K336" s="217" t="s">
        <v>253</v>
      </c>
      <c r="L336" s="46"/>
      <c r="M336" s="222" t="s">
        <v>19</v>
      </c>
      <c r="N336" s="223" t="s">
        <v>45</v>
      </c>
      <c r="O336" s="86"/>
      <c r="P336" s="224">
        <f>O336*H336</f>
        <v>0</v>
      </c>
      <c r="Q336" s="224">
        <v>0</v>
      </c>
      <c r="R336" s="224">
        <f>Q336*H336</f>
        <v>0</v>
      </c>
      <c r="S336" s="224">
        <v>0.014</v>
      </c>
      <c r="T336" s="224">
        <f>S336*H336</f>
        <v>0.29990800000000001</v>
      </c>
      <c r="U336" s="225" t="s">
        <v>19</v>
      </c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6" t="s">
        <v>370</v>
      </c>
      <c r="AT336" s="226" t="s">
        <v>250</v>
      </c>
      <c r="AU336" s="226" t="s">
        <v>84</v>
      </c>
      <c r="AY336" s="19" t="s">
        <v>246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19" t="s">
        <v>84</v>
      </c>
      <c r="BK336" s="227">
        <f>ROUND(I336*H336,2)</f>
        <v>0</v>
      </c>
      <c r="BL336" s="19" t="s">
        <v>370</v>
      </c>
      <c r="BM336" s="226" t="s">
        <v>1780</v>
      </c>
    </row>
    <row r="337" s="2" customFormat="1">
      <c r="A337" s="40"/>
      <c r="B337" s="41"/>
      <c r="C337" s="42"/>
      <c r="D337" s="228" t="s">
        <v>255</v>
      </c>
      <c r="E337" s="42"/>
      <c r="F337" s="229" t="s">
        <v>1781</v>
      </c>
      <c r="G337" s="42"/>
      <c r="H337" s="42"/>
      <c r="I337" s="230"/>
      <c r="J337" s="42"/>
      <c r="K337" s="42"/>
      <c r="L337" s="46"/>
      <c r="M337" s="231"/>
      <c r="N337" s="232"/>
      <c r="O337" s="86"/>
      <c r="P337" s="86"/>
      <c r="Q337" s="86"/>
      <c r="R337" s="86"/>
      <c r="S337" s="86"/>
      <c r="T337" s="86"/>
      <c r="U337" s="87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255</v>
      </c>
      <c r="AU337" s="19" t="s">
        <v>84</v>
      </c>
    </row>
    <row r="338" s="2" customFormat="1">
      <c r="A338" s="40"/>
      <c r="B338" s="41"/>
      <c r="C338" s="42"/>
      <c r="D338" s="233" t="s">
        <v>257</v>
      </c>
      <c r="E338" s="42"/>
      <c r="F338" s="234" t="s">
        <v>1782</v>
      </c>
      <c r="G338" s="42"/>
      <c r="H338" s="42"/>
      <c r="I338" s="230"/>
      <c r="J338" s="42"/>
      <c r="K338" s="42"/>
      <c r="L338" s="46"/>
      <c r="M338" s="231"/>
      <c r="N338" s="232"/>
      <c r="O338" s="86"/>
      <c r="P338" s="86"/>
      <c r="Q338" s="86"/>
      <c r="R338" s="86"/>
      <c r="S338" s="86"/>
      <c r="T338" s="86"/>
      <c r="U338" s="87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257</v>
      </c>
      <c r="AU338" s="19" t="s">
        <v>84</v>
      </c>
    </row>
    <row r="339" s="13" customFormat="1">
      <c r="A339" s="13"/>
      <c r="B339" s="235"/>
      <c r="C339" s="236"/>
      <c r="D339" s="228" t="s">
        <v>259</v>
      </c>
      <c r="E339" s="237" t="s">
        <v>19</v>
      </c>
      <c r="F339" s="238" t="s">
        <v>158</v>
      </c>
      <c r="G339" s="236"/>
      <c r="H339" s="239">
        <v>21.422000000000001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3"/>
      <c r="U339" s="244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259</v>
      </c>
      <c r="AU339" s="245" t="s">
        <v>84</v>
      </c>
      <c r="AV339" s="13" t="s">
        <v>84</v>
      </c>
      <c r="AW339" s="13" t="s">
        <v>35</v>
      </c>
      <c r="AX339" s="13" t="s">
        <v>77</v>
      </c>
      <c r="AY339" s="245" t="s">
        <v>246</v>
      </c>
    </row>
    <row r="340" s="2" customFormat="1" ht="24.15" customHeight="1">
      <c r="A340" s="40"/>
      <c r="B340" s="41"/>
      <c r="C340" s="215" t="s">
        <v>597</v>
      </c>
      <c r="D340" s="215" t="s">
        <v>250</v>
      </c>
      <c r="E340" s="216" t="s">
        <v>1783</v>
      </c>
      <c r="F340" s="217" t="s">
        <v>1784</v>
      </c>
      <c r="G340" s="218" t="s">
        <v>380</v>
      </c>
      <c r="H340" s="219">
        <v>0.90000000000000002</v>
      </c>
      <c r="I340" s="220"/>
      <c r="J340" s="221">
        <f>ROUND(I340*H340,2)</f>
        <v>0</v>
      </c>
      <c r="K340" s="217" t="s">
        <v>253</v>
      </c>
      <c r="L340" s="46"/>
      <c r="M340" s="222" t="s">
        <v>19</v>
      </c>
      <c r="N340" s="223" t="s">
        <v>45</v>
      </c>
      <c r="O340" s="86"/>
      <c r="P340" s="224">
        <f>O340*H340</f>
        <v>0</v>
      </c>
      <c r="Q340" s="224">
        <v>0</v>
      </c>
      <c r="R340" s="224">
        <f>Q340*H340</f>
        <v>0</v>
      </c>
      <c r="S340" s="224">
        <v>0.0080000000000000002</v>
      </c>
      <c r="T340" s="224">
        <f>S340*H340</f>
        <v>0.0072000000000000007</v>
      </c>
      <c r="U340" s="225" t="s">
        <v>19</v>
      </c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6" t="s">
        <v>370</v>
      </c>
      <c r="AT340" s="226" t="s">
        <v>250</v>
      </c>
      <c r="AU340" s="226" t="s">
        <v>84</v>
      </c>
      <c r="AY340" s="19" t="s">
        <v>246</v>
      </c>
      <c r="BE340" s="227">
        <f>IF(N340="základní",J340,0)</f>
        <v>0</v>
      </c>
      <c r="BF340" s="227">
        <f>IF(N340="snížená",J340,0)</f>
        <v>0</v>
      </c>
      <c r="BG340" s="227">
        <f>IF(N340="zákl. přenesená",J340,0)</f>
        <v>0</v>
      </c>
      <c r="BH340" s="227">
        <f>IF(N340="sníž. přenesená",J340,0)</f>
        <v>0</v>
      </c>
      <c r="BI340" s="227">
        <f>IF(N340="nulová",J340,0)</f>
        <v>0</v>
      </c>
      <c r="BJ340" s="19" t="s">
        <v>84</v>
      </c>
      <c r="BK340" s="227">
        <f>ROUND(I340*H340,2)</f>
        <v>0</v>
      </c>
      <c r="BL340" s="19" t="s">
        <v>370</v>
      </c>
      <c r="BM340" s="226" t="s">
        <v>1785</v>
      </c>
    </row>
    <row r="341" s="2" customFormat="1">
      <c r="A341" s="40"/>
      <c r="B341" s="41"/>
      <c r="C341" s="42"/>
      <c r="D341" s="228" t="s">
        <v>255</v>
      </c>
      <c r="E341" s="42"/>
      <c r="F341" s="229" t="s">
        <v>1786</v>
      </c>
      <c r="G341" s="42"/>
      <c r="H341" s="42"/>
      <c r="I341" s="230"/>
      <c r="J341" s="42"/>
      <c r="K341" s="42"/>
      <c r="L341" s="46"/>
      <c r="M341" s="231"/>
      <c r="N341" s="232"/>
      <c r="O341" s="86"/>
      <c r="P341" s="86"/>
      <c r="Q341" s="86"/>
      <c r="R341" s="86"/>
      <c r="S341" s="86"/>
      <c r="T341" s="86"/>
      <c r="U341" s="87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255</v>
      </c>
      <c r="AU341" s="19" t="s">
        <v>84</v>
      </c>
    </row>
    <row r="342" s="2" customFormat="1">
      <c r="A342" s="40"/>
      <c r="B342" s="41"/>
      <c r="C342" s="42"/>
      <c r="D342" s="233" t="s">
        <v>257</v>
      </c>
      <c r="E342" s="42"/>
      <c r="F342" s="234" t="s">
        <v>1787</v>
      </c>
      <c r="G342" s="42"/>
      <c r="H342" s="42"/>
      <c r="I342" s="230"/>
      <c r="J342" s="42"/>
      <c r="K342" s="42"/>
      <c r="L342" s="46"/>
      <c r="M342" s="231"/>
      <c r="N342" s="232"/>
      <c r="O342" s="86"/>
      <c r="P342" s="86"/>
      <c r="Q342" s="86"/>
      <c r="R342" s="86"/>
      <c r="S342" s="86"/>
      <c r="T342" s="86"/>
      <c r="U342" s="87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257</v>
      </c>
      <c r="AU342" s="19" t="s">
        <v>84</v>
      </c>
    </row>
    <row r="343" s="15" customFormat="1">
      <c r="A343" s="15"/>
      <c r="B343" s="257"/>
      <c r="C343" s="258"/>
      <c r="D343" s="228" t="s">
        <v>259</v>
      </c>
      <c r="E343" s="259" t="s">
        <v>19</v>
      </c>
      <c r="F343" s="260" t="s">
        <v>1788</v>
      </c>
      <c r="G343" s="258"/>
      <c r="H343" s="259" t="s">
        <v>19</v>
      </c>
      <c r="I343" s="261"/>
      <c r="J343" s="258"/>
      <c r="K343" s="258"/>
      <c r="L343" s="262"/>
      <c r="M343" s="263"/>
      <c r="N343" s="264"/>
      <c r="O343" s="264"/>
      <c r="P343" s="264"/>
      <c r="Q343" s="264"/>
      <c r="R343" s="264"/>
      <c r="S343" s="264"/>
      <c r="T343" s="264"/>
      <c r="U343" s="26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6" t="s">
        <v>259</v>
      </c>
      <c r="AU343" s="266" t="s">
        <v>84</v>
      </c>
      <c r="AV343" s="15" t="s">
        <v>77</v>
      </c>
      <c r="AW343" s="15" t="s">
        <v>35</v>
      </c>
      <c r="AX343" s="15" t="s">
        <v>73</v>
      </c>
      <c r="AY343" s="266" t="s">
        <v>246</v>
      </c>
    </row>
    <row r="344" s="13" customFormat="1">
      <c r="A344" s="13"/>
      <c r="B344" s="235"/>
      <c r="C344" s="236"/>
      <c r="D344" s="228" t="s">
        <v>259</v>
      </c>
      <c r="E344" s="237" t="s">
        <v>19</v>
      </c>
      <c r="F344" s="238" t="s">
        <v>1789</v>
      </c>
      <c r="G344" s="236"/>
      <c r="H344" s="239">
        <v>0.90000000000000002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3"/>
      <c r="U344" s="244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259</v>
      </c>
      <c r="AU344" s="245" t="s">
        <v>84</v>
      </c>
      <c r="AV344" s="13" t="s">
        <v>84</v>
      </c>
      <c r="AW344" s="13" t="s">
        <v>35</v>
      </c>
      <c r="AX344" s="13" t="s">
        <v>77</v>
      </c>
      <c r="AY344" s="245" t="s">
        <v>246</v>
      </c>
    </row>
    <row r="345" s="2" customFormat="1" ht="24.15" customHeight="1">
      <c r="A345" s="40"/>
      <c r="B345" s="41"/>
      <c r="C345" s="215" t="s">
        <v>601</v>
      </c>
      <c r="D345" s="215" t="s">
        <v>250</v>
      </c>
      <c r="E345" s="216" t="s">
        <v>1790</v>
      </c>
      <c r="F345" s="217" t="s">
        <v>1791</v>
      </c>
      <c r="G345" s="218" t="s">
        <v>380</v>
      </c>
      <c r="H345" s="219">
        <v>9.5</v>
      </c>
      <c r="I345" s="220"/>
      <c r="J345" s="221">
        <f>ROUND(I345*H345,2)</f>
        <v>0</v>
      </c>
      <c r="K345" s="217" t="s">
        <v>253</v>
      </c>
      <c r="L345" s="46"/>
      <c r="M345" s="222" t="s">
        <v>19</v>
      </c>
      <c r="N345" s="223" t="s">
        <v>45</v>
      </c>
      <c r="O345" s="86"/>
      <c r="P345" s="224">
        <f>O345*H345</f>
        <v>0</v>
      </c>
      <c r="Q345" s="224">
        <v>0</v>
      </c>
      <c r="R345" s="224">
        <f>Q345*H345</f>
        <v>0</v>
      </c>
      <c r="S345" s="224">
        <v>0.017000000000000001</v>
      </c>
      <c r="T345" s="224">
        <f>S345*H345</f>
        <v>0.16150000000000001</v>
      </c>
      <c r="U345" s="225" t="s">
        <v>19</v>
      </c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26" t="s">
        <v>370</v>
      </c>
      <c r="AT345" s="226" t="s">
        <v>250</v>
      </c>
      <c r="AU345" s="226" t="s">
        <v>84</v>
      </c>
      <c r="AY345" s="19" t="s">
        <v>246</v>
      </c>
      <c r="BE345" s="227">
        <f>IF(N345="základní",J345,0)</f>
        <v>0</v>
      </c>
      <c r="BF345" s="227">
        <f>IF(N345="snížená",J345,0)</f>
        <v>0</v>
      </c>
      <c r="BG345" s="227">
        <f>IF(N345="zákl. přenesená",J345,0)</f>
        <v>0</v>
      </c>
      <c r="BH345" s="227">
        <f>IF(N345="sníž. přenesená",J345,0)</f>
        <v>0</v>
      </c>
      <c r="BI345" s="227">
        <f>IF(N345="nulová",J345,0)</f>
        <v>0</v>
      </c>
      <c r="BJ345" s="19" t="s">
        <v>84</v>
      </c>
      <c r="BK345" s="227">
        <f>ROUND(I345*H345,2)</f>
        <v>0</v>
      </c>
      <c r="BL345" s="19" t="s">
        <v>370</v>
      </c>
      <c r="BM345" s="226" t="s">
        <v>1792</v>
      </c>
    </row>
    <row r="346" s="2" customFormat="1">
      <c r="A346" s="40"/>
      <c r="B346" s="41"/>
      <c r="C346" s="42"/>
      <c r="D346" s="228" t="s">
        <v>255</v>
      </c>
      <c r="E346" s="42"/>
      <c r="F346" s="229" t="s">
        <v>1793</v>
      </c>
      <c r="G346" s="42"/>
      <c r="H346" s="42"/>
      <c r="I346" s="230"/>
      <c r="J346" s="42"/>
      <c r="K346" s="42"/>
      <c r="L346" s="46"/>
      <c r="M346" s="231"/>
      <c r="N346" s="232"/>
      <c r="O346" s="86"/>
      <c r="P346" s="86"/>
      <c r="Q346" s="86"/>
      <c r="R346" s="86"/>
      <c r="S346" s="86"/>
      <c r="T346" s="86"/>
      <c r="U346" s="87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255</v>
      </c>
      <c r="AU346" s="19" t="s">
        <v>84</v>
      </c>
    </row>
    <row r="347" s="2" customFormat="1">
      <c r="A347" s="40"/>
      <c r="B347" s="41"/>
      <c r="C347" s="42"/>
      <c r="D347" s="233" t="s">
        <v>257</v>
      </c>
      <c r="E347" s="42"/>
      <c r="F347" s="234" t="s">
        <v>1794</v>
      </c>
      <c r="G347" s="42"/>
      <c r="H347" s="42"/>
      <c r="I347" s="230"/>
      <c r="J347" s="42"/>
      <c r="K347" s="42"/>
      <c r="L347" s="46"/>
      <c r="M347" s="231"/>
      <c r="N347" s="232"/>
      <c r="O347" s="86"/>
      <c r="P347" s="86"/>
      <c r="Q347" s="86"/>
      <c r="R347" s="86"/>
      <c r="S347" s="86"/>
      <c r="T347" s="86"/>
      <c r="U347" s="87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257</v>
      </c>
      <c r="AU347" s="19" t="s">
        <v>84</v>
      </c>
    </row>
    <row r="348" s="13" customFormat="1">
      <c r="A348" s="13"/>
      <c r="B348" s="235"/>
      <c r="C348" s="236"/>
      <c r="D348" s="228" t="s">
        <v>259</v>
      </c>
      <c r="E348" s="237" t="s">
        <v>19</v>
      </c>
      <c r="F348" s="238" t="s">
        <v>1795</v>
      </c>
      <c r="G348" s="236"/>
      <c r="H348" s="239">
        <v>8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3"/>
      <c r="U348" s="244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259</v>
      </c>
      <c r="AU348" s="245" t="s">
        <v>84</v>
      </c>
      <c r="AV348" s="13" t="s">
        <v>84</v>
      </c>
      <c r="AW348" s="13" t="s">
        <v>35</v>
      </c>
      <c r="AX348" s="13" t="s">
        <v>73</v>
      </c>
      <c r="AY348" s="245" t="s">
        <v>246</v>
      </c>
    </row>
    <row r="349" s="13" customFormat="1">
      <c r="A349" s="13"/>
      <c r="B349" s="235"/>
      <c r="C349" s="236"/>
      <c r="D349" s="228" t="s">
        <v>259</v>
      </c>
      <c r="E349" s="237" t="s">
        <v>19</v>
      </c>
      <c r="F349" s="238" t="s">
        <v>1796</v>
      </c>
      <c r="G349" s="236"/>
      <c r="H349" s="239">
        <v>1.5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3"/>
      <c r="U349" s="244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5" t="s">
        <v>259</v>
      </c>
      <c r="AU349" s="245" t="s">
        <v>84</v>
      </c>
      <c r="AV349" s="13" t="s">
        <v>84</v>
      </c>
      <c r="AW349" s="13" t="s">
        <v>35</v>
      </c>
      <c r="AX349" s="13" t="s">
        <v>73</v>
      </c>
      <c r="AY349" s="245" t="s">
        <v>246</v>
      </c>
    </row>
    <row r="350" s="14" customFormat="1">
      <c r="A350" s="14"/>
      <c r="B350" s="246"/>
      <c r="C350" s="247"/>
      <c r="D350" s="228" t="s">
        <v>259</v>
      </c>
      <c r="E350" s="248" t="s">
        <v>19</v>
      </c>
      <c r="F350" s="249" t="s">
        <v>262</v>
      </c>
      <c r="G350" s="247"/>
      <c r="H350" s="250">
        <v>9.5</v>
      </c>
      <c r="I350" s="251"/>
      <c r="J350" s="247"/>
      <c r="K350" s="247"/>
      <c r="L350" s="252"/>
      <c r="M350" s="253"/>
      <c r="N350" s="254"/>
      <c r="O350" s="254"/>
      <c r="P350" s="254"/>
      <c r="Q350" s="254"/>
      <c r="R350" s="254"/>
      <c r="S350" s="254"/>
      <c r="T350" s="254"/>
      <c r="U350" s="255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6" t="s">
        <v>259</v>
      </c>
      <c r="AU350" s="256" t="s">
        <v>84</v>
      </c>
      <c r="AV350" s="14" t="s">
        <v>91</v>
      </c>
      <c r="AW350" s="14" t="s">
        <v>35</v>
      </c>
      <c r="AX350" s="14" t="s">
        <v>77</v>
      </c>
      <c r="AY350" s="256" t="s">
        <v>246</v>
      </c>
    </row>
    <row r="351" s="2" customFormat="1" ht="24.15" customHeight="1">
      <c r="A351" s="40"/>
      <c r="B351" s="41"/>
      <c r="C351" s="215" t="s">
        <v>607</v>
      </c>
      <c r="D351" s="215" t="s">
        <v>250</v>
      </c>
      <c r="E351" s="216" t="s">
        <v>1797</v>
      </c>
      <c r="F351" s="217" t="s">
        <v>1798</v>
      </c>
      <c r="G351" s="218" t="s">
        <v>398</v>
      </c>
      <c r="H351" s="219">
        <v>3.9039999999999999</v>
      </c>
      <c r="I351" s="220"/>
      <c r="J351" s="221">
        <f>ROUND(I351*H351,2)</f>
        <v>0</v>
      </c>
      <c r="K351" s="217" t="s">
        <v>253</v>
      </c>
      <c r="L351" s="46"/>
      <c r="M351" s="222" t="s">
        <v>19</v>
      </c>
      <c r="N351" s="223" t="s">
        <v>45</v>
      </c>
      <c r="O351" s="86"/>
      <c r="P351" s="224">
        <f>O351*H351</f>
        <v>0</v>
      </c>
      <c r="Q351" s="224">
        <v>0</v>
      </c>
      <c r="R351" s="224">
        <f>Q351*H351</f>
        <v>0</v>
      </c>
      <c r="S351" s="224">
        <v>0</v>
      </c>
      <c r="T351" s="224">
        <f>S351*H351</f>
        <v>0</v>
      </c>
      <c r="U351" s="225" t="s">
        <v>19</v>
      </c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6" t="s">
        <v>370</v>
      </c>
      <c r="AT351" s="226" t="s">
        <v>250</v>
      </c>
      <c r="AU351" s="226" t="s">
        <v>84</v>
      </c>
      <c r="AY351" s="19" t="s">
        <v>246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19" t="s">
        <v>84</v>
      </c>
      <c r="BK351" s="227">
        <f>ROUND(I351*H351,2)</f>
        <v>0</v>
      </c>
      <c r="BL351" s="19" t="s">
        <v>370</v>
      </c>
      <c r="BM351" s="226" t="s">
        <v>1799</v>
      </c>
    </row>
    <row r="352" s="2" customFormat="1">
      <c r="A352" s="40"/>
      <c r="B352" s="41"/>
      <c r="C352" s="42"/>
      <c r="D352" s="228" t="s">
        <v>255</v>
      </c>
      <c r="E352" s="42"/>
      <c r="F352" s="229" t="s">
        <v>1800</v>
      </c>
      <c r="G352" s="42"/>
      <c r="H352" s="42"/>
      <c r="I352" s="230"/>
      <c r="J352" s="42"/>
      <c r="K352" s="42"/>
      <c r="L352" s="46"/>
      <c r="M352" s="231"/>
      <c r="N352" s="232"/>
      <c r="O352" s="86"/>
      <c r="P352" s="86"/>
      <c r="Q352" s="86"/>
      <c r="R352" s="86"/>
      <c r="S352" s="86"/>
      <c r="T352" s="86"/>
      <c r="U352" s="87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255</v>
      </c>
      <c r="AU352" s="19" t="s">
        <v>84</v>
      </c>
    </row>
    <row r="353" s="2" customFormat="1">
      <c r="A353" s="40"/>
      <c r="B353" s="41"/>
      <c r="C353" s="42"/>
      <c r="D353" s="233" t="s">
        <v>257</v>
      </c>
      <c r="E353" s="42"/>
      <c r="F353" s="234" t="s">
        <v>1801</v>
      </c>
      <c r="G353" s="42"/>
      <c r="H353" s="42"/>
      <c r="I353" s="230"/>
      <c r="J353" s="42"/>
      <c r="K353" s="42"/>
      <c r="L353" s="46"/>
      <c r="M353" s="231"/>
      <c r="N353" s="232"/>
      <c r="O353" s="86"/>
      <c r="P353" s="86"/>
      <c r="Q353" s="86"/>
      <c r="R353" s="86"/>
      <c r="S353" s="86"/>
      <c r="T353" s="86"/>
      <c r="U353" s="87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257</v>
      </c>
      <c r="AU353" s="19" t="s">
        <v>84</v>
      </c>
    </row>
    <row r="354" s="12" customFormat="1" ht="22.8" customHeight="1">
      <c r="A354" s="12"/>
      <c r="B354" s="199"/>
      <c r="C354" s="200"/>
      <c r="D354" s="201" t="s">
        <v>72</v>
      </c>
      <c r="E354" s="213" t="s">
        <v>450</v>
      </c>
      <c r="F354" s="213" t="s">
        <v>451</v>
      </c>
      <c r="G354" s="200"/>
      <c r="H354" s="200"/>
      <c r="I354" s="203"/>
      <c r="J354" s="214">
        <f>BK354</f>
        <v>0</v>
      </c>
      <c r="K354" s="200"/>
      <c r="L354" s="205"/>
      <c r="M354" s="206"/>
      <c r="N354" s="207"/>
      <c r="O354" s="207"/>
      <c r="P354" s="208">
        <f>SUM(P355:P374)</f>
        <v>0</v>
      </c>
      <c r="Q354" s="207"/>
      <c r="R354" s="208">
        <f>SUM(R355:R374)</f>
        <v>1.17744</v>
      </c>
      <c r="S354" s="207"/>
      <c r="T354" s="208">
        <f>SUM(T355:T374)</f>
        <v>0</v>
      </c>
      <c r="U354" s="209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10" t="s">
        <v>84</v>
      </c>
      <c r="AT354" s="211" t="s">
        <v>72</v>
      </c>
      <c r="AU354" s="211" t="s">
        <v>77</v>
      </c>
      <c r="AY354" s="210" t="s">
        <v>246</v>
      </c>
      <c r="BK354" s="212">
        <f>SUM(BK355:BK374)</f>
        <v>0</v>
      </c>
    </row>
    <row r="355" s="2" customFormat="1" ht="33" customHeight="1">
      <c r="A355" s="40"/>
      <c r="B355" s="41"/>
      <c r="C355" s="215" t="s">
        <v>613</v>
      </c>
      <c r="D355" s="215" t="s">
        <v>250</v>
      </c>
      <c r="E355" s="216" t="s">
        <v>1802</v>
      </c>
      <c r="F355" s="217" t="s">
        <v>1803</v>
      </c>
      <c r="G355" s="218" t="s">
        <v>380</v>
      </c>
      <c r="H355" s="219">
        <v>48.549999999999997</v>
      </c>
      <c r="I355" s="220"/>
      <c r="J355" s="221">
        <f>ROUND(I355*H355,2)</f>
        <v>0</v>
      </c>
      <c r="K355" s="217" t="s">
        <v>19</v>
      </c>
      <c r="L355" s="46"/>
      <c r="M355" s="222" t="s">
        <v>19</v>
      </c>
      <c r="N355" s="223" t="s">
        <v>45</v>
      </c>
      <c r="O355" s="86"/>
      <c r="P355" s="224">
        <f>O355*H355</f>
        <v>0</v>
      </c>
      <c r="Q355" s="224">
        <v>0</v>
      </c>
      <c r="R355" s="224">
        <f>Q355*H355</f>
        <v>0</v>
      </c>
      <c r="S355" s="224">
        <v>0</v>
      </c>
      <c r="T355" s="224">
        <f>S355*H355</f>
        <v>0</v>
      </c>
      <c r="U355" s="225" t="s">
        <v>19</v>
      </c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6" t="s">
        <v>370</v>
      </c>
      <c r="AT355" s="226" t="s">
        <v>250</v>
      </c>
      <c r="AU355" s="226" t="s">
        <v>84</v>
      </c>
      <c r="AY355" s="19" t="s">
        <v>246</v>
      </c>
      <c r="BE355" s="227">
        <f>IF(N355="základní",J355,0)</f>
        <v>0</v>
      </c>
      <c r="BF355" s="227">
        <f>IF(N355="snížená",J355,0)</f>
        <v>0</v>
      </c>
      <c r="BG355" s="227">
        <f>IF(N355="zákl. přenesená",J355,0)</f>
        <v>0</v>
      </c>
      <c r="BH355" s="227">
        <f>IF(N355="sníž. přenesená",J355,0)</f>
        <v>0</v>
      </c>
      <c r="BI355" s="227">
        <f>IF(N355="nulová",J355,0)</f>
        <v>0</v>
      </c>
      <c r="BJ355" s="19" t="s">
        <v>84</v>
      </c>
      <c r="BK355" s="227">
        <f>ROUND(I355*H355,2)</f>
        <v>0</v>
      </c>
      <c r="BL355" s="19" t="s">
        <v>370</v>
      </c>
      <c r="BM355" s="226" t="s">
        <v>1804</v>
      </c>
    </row>
    <row r="356" s="2" customFormat="1">
      <c r="A356" s="40"/>
      <c r="B356" s="41"/>
      <c r="C356" s="42"/>
      <c r="D356" s="228" t="s">
        <v>255</v>
      </c>
      <c r="E356" s="42"/>
      <c r="F356" s="229" t="s">
        <v>1805</v>
      </c>
      <c r="G356" s="42"/>
      <c r="H356" s="42"/>
      <c r="I356" s="230"/>
      <c r="J356" s="42"/>
      <c r="K356" s="42"/>
      <c r="L356" s="46"/>
      <c r="M356" s="231"/>
      <c r="N356" s="232"/>
      <c r="O356" s="86"/>
      <c r="P356" s="86"/>
      <c r="Q356" s="86"/>
      <c r="R356" s="86"/>
      <c r="S356" s="86"/>
      <c r="T356" s="86"/>
      <c r="U356" s="87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255</v>
      </c>
      <c r="AU356" s="19" t="s">
        <v>84</v>
      </c>
    </row>
    <row r="357" s="15" customFormat="1">
      <c r="A357" s="15"/>
      <c r="B357" s="257"/>
      <c r="C357" s="258"/>
      <c r="D357" s="228" t="s">
        <v>259</v>
      </c>
      <c r="E357" s="259" t="s">
        <v>19</v>
      </c>
      <c r="F357" s="260" t="s">
        <v>1750</v>
      </c>
      <c r="G357" s="258"/>
      <c r="H357" s="259" t="s">
        <v>19</v>
      </c>
      <c r="I357" s="261"/>
      <c r="J357" s="258"/>
      <c r="K357" s="258"/>
      <c r="L357" s="262"/>
      <c r="M357" s="263"/>
      <c r="N357" s="264"/>
      <c r="O357" s="264"/>
      <c r="P357" s="264"/>
      <c r="Q357" s="264"/>
      <c r="R357" s="264"/>
      <c r="S357" s="264"/>
      <c r="T357" s="264"/>
      <c r="U357" s="26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6" t="s">
        <v>259</v>
      </c>
      <c r="AU357" s="266" t="s">
        <v>84</v>
      </c>
      <c r="AV357" s="15" t="s">
        <v>77</v>
      </c>
      <c r="AW357" s="15" t="s">
        <v>35</v>
      </c>
      <c r="AX357" s="15" t="s">
        <v>73</v>
      </c>
      <c r="AY357" s="266" t="s">
        <v>246</v>
      </c>
    </row>
    <row r="358" s="13" customFormat="1">
      <c r="A358" s="13"/>
      <c r="B358" s="235"/>
      <c r="C358" s="236"/>
      <c r="D358" s="228" t="s">
        <v>259</v>
      </c>
      <c r="E358" s="237" t="s">
        <v>19</v>
      </c>
      <c r="F358" s="238" t="s">
        <v>1806</v>
      </c>
      <c r="G358" s="236"/>
      <c r="H358" s="239">
        <v>43.200000000000003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3"/>
      <c r="U358" s="244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259</v>
      </c>
      <c r="AU358" s="245" t="s">
        <v>84</v>
      </c>
      <c r="AV358" s="13" t="s">
        <v>84</v>
      </c>
      <c r="AW358" s="13" t="s">
        <v>35</v>
      </c>
      <c r="AX358" s="13" t="s">
        <v>73</v>
      </c>
      <c r="AY358" s="245" t="s">
        <v>246</v>
      </c>
    </row>
    <row r="359" s="15" customFormat="1">
      <c r="A359" s="15"/>
      <c r="B359" s="257"/>
      <c r="C359" s="258"/>
      <c r="D359" s="228" t="s">
        <v>259</v>
      </c>
      <c r="E359" s="259" t="s">
        <v>19</v>
      </c>
      <c r="F359" s="260" t="s">
        <v>1609</v>
      </c>
      <c r="G359" s="258"/>
      <c r="H359" s="259" t="s">
        <v>19</v>
      </c>
      <c r="I359" s="261"/>
      <c r="J359" s="258"/>
      <c r="K359" s="258"/>
      <c r="L359" s="262"/>
      <c r="M359" s="263"/>
      <c r="N359" s="264"/>
      <c r="O359" s="264"/>
      <c r="P359" s="264"/>
      <c r="Q359" s="264"/>
      <c r="R359" s="264"/>
      <c r="S359" s="264"/>
      <c r="T359" s="264"/>
      <c r="U359" s="26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6" t="s">
        <v>259</v>
      </c>
      <c r="AU359" s="266" t="s">
        <v>84</v>
      </c>
      <c r="AV359" s="15" t="s">
        <v>77</v>
      </c>
      <c r="AW359" s="15" t="s">
        <v>35</v>
      </c>
      <c r="AX359" s="15" t="s">
        <v>73</v>
      </c>
      <c r="AY359" s="266" t="s">
        <v>246</v>
      </c>
    </row>
    <row r="360" s="13" customFormat="1">
      <c r="A360" s="13"/>
      <c r="B360" s="235"/>
      <c r="C360" s="236"/>
      <c r="D360" s="228" t="s">
        <v>259</v>
      </c>
      <c r="E360" s="237" t="s">
        <v>19</v>
      </c>
      <c r="F360" s="238" t="s">
        <v>1807</v>
      </c>
      <c r="G360" s="236"/>
      <c r="H360" s="239">
        <v>1.2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3"/>
      <c r="U360" s="244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259</v>
      </c>
      <c r="AU360" s="245" t="s">
        <v>84</v>
      </c>
      <c r="AV360" s="13" t="s">
        <v>84</v>
      </c>
      <c r="AW360" s="13" t="s">
        <v>35</v>
      </c>
      <c r="AX360" s="13" t="s">
        <v>73</v>
      </c>
      <c r="AY360" s="245" t="s">
        <v>246</v>
      </c>
    </row>
    <row r="361" s="13" customFormat="1">
      <c r="A361" s="13"/>
      <c r="B361" s="235"/>
      <c r="C361" s="236"/>
      <c r="D361" s="228" t="s">
        <v>259</v>
      </c>
      <c r="E361" s="237" t="s">
        <v>19</v>
      </c>
      <c r="F361" s="238" t="s">
        <v>1808</v>
      </c>
      <c r="G361" s="236"/>
      <c r="H361" s="239">
        <v>4.1500000000000004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3"/>
      <c r="U361" s="244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5" t="s">
        <v>259</v>
      </c>
      <c r="AU361" s="245" t="s">
        <v>84</v>
      </c>
      <c r="AV361" s="13" t="s">
        <v>84</v>
      </c>
      <c r="AW361" s="13" t="s">
        <v>35</v>
      </c>
      <c r="AX361" s="13" t="s">
        <v>73</v>
      </c>
      <c r="AY361" s="245" t="s">
        <v>246</v>
      </c>
    </row>
    <row r="362" s="2" customFormat="1" ht="24.15" customHeight="1">
      <c r="A362" s="40"/>
      <c r="B362" s="41"/>
      <c r="C362" s="267" t="s">
        <v>617</v>
      </c>
      <c r="D362" s="267" t="s">
        <v>508</v>
      </c>
      <c r="E362" s="268" t="s">
        <v>1809</v>
      </c>
      <c r="F362" s="269" t="s">
        <v>1810</v>
      </c>
      <c r="G362" s="270" t="s">
        <v>1542</v>
      </c>
      <c r="H362" s="271">
        <v>2.6760000000000002</v>
      </c>
      <c r="I362" s="272"/>
      <c r="J362" s="273">
        <f>ROUND(I362*H362,2)</f>
        <v>0</v>
      </c>
      <c r="K362" s="269" t="s">
        <v>253</v>
      </c>
      <c r="L362" s="274"/>
      <c r="M362" s="275" t="s">
        <v>19</v>
      </c>
      <c r="N362" s="276" t="s">
        <v>45</v>
      </c>
      <c r="O362" s="86"/>
      <c r="P362" s="224">
        <f>O362*H362</f>
        <v>0</v>
      </c>
      <c r="Q362" s="224">
        <v>0.44</v>
      </c>
      <c r="R362" s="224">
        <f>Q362*H362</f>
        <v>1.17744</v>
      </c>
      <c r="S362" s="224">
        <v>0</v>
      </c>
      <c r="T362" s="224">
        <f>S362*H362</f>
        <v>0</v>
      </c>
      <c r="U362" s="225" t="s">
        <v>19</v>
      </c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26" t="s">
        <v>490</v>
      </c>
      <c r="AT362" s="226" t="s">
        <v>508</v>
      </c>
      <c r="AU362" s="226" t="s">
        <v>84</v>
      </c>
      <c r="AY362" s="19" t="s">
        <v>246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19" t="s">
        <v>84</v>
      </c>
      <c r="BK362" s="227">
        <f>ROUND(I362*H362,2)</f>
        <v>0</v>
      </c>
      <c r="BL362" s="19" t="s">
        <v>370</v>
      </c>
      <c r="BM362" s="226" t="s">
        <v>1811</v>
      </c>
    </row>
    <row r="363" s="2" customFormat="1">
      <c r="A363" s="40"/>
      <c r="B363" s="41"/>
      <c r="C363" s="42"/>
      <c r="D363" s="228" t="s">
        <v>255</v>
      </c>
      <c r="E363" s="42"/>
      <c r="F363" s="229" t="s">
        <v>1810</v>
      </c>
      <c r="G363" s="42"/>
      <c r="H363" s="42"/>
      <c r="I363" s="230"/>
      <c r="J363" s="42"/>
      <c r="K363" s="42"/>
      <c r="L363" s="46"/>
      <c r="M363" s="231"/>
      <c r="N363" s="232"/>
      <c r="O363" s="86"/>
      <c r="P363" s="86"/>
      <c r="Q363" s="86"/>
      <c r="R363" s="86"/>
      <c r="S363" s="86"/>
      <c r="T363" s="86"/>
      <c r="U363" s="87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255</v>
      </c>
      <c r="AU363" s="19" t="s">
        <v>84</v>
      </c>
    </row>
    <row r="364" s="2" customFormat="1">
      <c r="A364" s="40"/>
      <c r="B364" s="41"/>
      <c r="C364" s="42"/>
      <c r="D364" s="228" t="s">
        <v>706</v>
      </c>
      <c r="E364" s="42"/>
      <c r="F364" s="277" t="s">
        <v>1812</v>
      </c>
      <c r="G364" s="42"/>
      <c r="H364" s="42"/>
      <c r="I364" s="230"/>
      <c r="J364" s="42"/>
      <c r="K364" s="42"/>
      <c r="L364" s="46"/>
      <c r="M364" s="231"/>
      <c r="N364" s="232"/>
      <c r="O364" s="86"/>
      <c r="P364" s="86"/>
      <c r="Q364" s="86"/>
      <c r="R364" s="86"/>
      <c r="S364" s="86"/>
      <c r="T364" s="86"/>
      <c r="U364" s="87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706</v>
      </c>
      <c r="AU364" s="19" t="s">
        <v>84</v>
      </c>
    </row>
    <row r="365" s="15" customFormat="1">
      <c r="A365" s="15"/>
      <c r="B365" s="257"/>
      <c r="C365" s="258"/>
      <c r="D365" s="228" t="s">
        <v>259</v>
      </c>
      <c r="E365" s="259" t="s">
        <v>19</v>
      </c>
      <c r="F365" s="260" t="s">
        <v>1750</v>
      </c>
      <c r="G365" s="258"/>
      <c r="H365" s="259" t="s">
        <v>19</v>
      </c>
      <c r="I365" s="261"/>
      <c r="J365" s="258"/>
      <c r="K365" s="258"/>
      <c r="L365" s="262"/>
      <c r="M365" s="263"/>
      <c r="N365" s="264"/>
      <c r="O365" s="264"/>
      <c r="P365" s="264"/>
      <c r="Q365" s="264"/>
      <c r="R365" s="264"/>
      <c r="S365" s="264"/>
      <c r="T365" s="264"/>
      <c r="U365" s="26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6" t="s">
        <v>259</v>
      </c>
      <c r="AU365" s="266" t="s">
        <v>84</v>
      </c>
      <c r="AV365" s="15" t="s">
        <v>77</v>
      </c>
      <c r="AW365" s="15" t="s">
        <v>35</v>
      </c>
      <c r="AX365" s="15" t="s">
        <v>73</v>
      </c>
      <c r="AY365" s="266" t="s">
        <v>246</v>
      </c>
    </row>
    <row r="366" s="13" customFormat="1">
      <c r="A366" s="13"/>
      <c r="B366" s="235"/>
      <c r="C366" s="236"/>
      <c r="D366" s="228" t="s">
        <v>259</v>
      </c>
      <c r="E366" s="237" t="s">
        <v>19</v>
      </c>
      <c r="F366" s="238" t="s">
        <v>1751</v>
      </c>
      <c r="G366" s="236"/>
      <c r="H366" s="239">
        <v>1.296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3"/>
      <c r="U366" s="244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259</v>
      </c>
      <c r="AU366" s="245" t="s">
        <v>84</v>
      </c>
      <c r="AV366" s="13" t="s">
        <v>84</v>
      </c>
      <c r="AW366" s="13" t="s">
        <v>35</v>
      </c>
      <c r="AX366" s="13" t="s">
        <v>73</v>
      </c>
      <c r="AY366" s="245" t="s">
        <v>246</v>
      </c>
    </row>
    <row r="367" s="15" customFormat="1">
      <c r="A367" s="15"/>
      <c r="B367" s="257"/>
      <c r="C367" s="258"/>
      <c r="D367" s="228" t="s">
        <v>259</v>
      </c>
      <c r="E367" s="259" t="s">
        <v>19</v>
      </c>
      <c r="F367" s="260" t="s">
        <v>1609</v>
      </c>
      <c r="G367" s="258"/>
      <c r="H367" s="259" t="s">
        <v>19</v>
      </c>
      <c r="I367" s="261"/>
      <c r="J367" s="258"/>
      <c r="K367" s="258"/>
      <c r="L367" s="262"/>
      <c r="M367" s="263"/>
      <c r="N367" s="264"/>
      <c r="O367" s="264"/>
      <c r="P367" s="264"/>
      <c r="Q367" s="264"/>
      <c r="R367" s="264"/>
      <c r="S367" s="264"/>
      <c r="T367" s="264"/>
      <c r="U367" s="26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6" t="s">
        <v>259</v>
      </c>
      <c r="AU367" s="266" t="s">
        <v>84</v>
      </c>
      <c r="AV367" s="15" t="s">
        <v>77</v>
      </c>
      <c r="AW367" s="15" t="s">
        <v>35</v>
      </c>
      <c r="AX367" s="15" t="s">
        <v>73</v>
      </c>
      <c r="AY367" s="266" t="s">
        <v>246</v>
      </c>
    </row>
    <row r="368" s="13" customFormat="1">
      <c r="A368" s="13"/>
      <c r="B368" s="235"/>
      <c r="C368" s="236"/>
      <c r="D368" s="228" t="s">
        <v>259</v>
      </c>
      <c r="E368" s="237" t="s">
        <v>19</v>
      </c>
      <c r="F368" s="238" t="s">
        <v>1752</v>
      </c>
      <c r="G368" s="236"/>
      <c r="H368" s="239">
        <v>1.012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3"/>
      <c r="U368" s="244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5" t="s">
        <v>259</v>
      </c>
      <c r="AU368" s="245" t="s">
        <v>84</v>
      </c>
      <c r="AV368" s="13" t="s">
        <v>84</v>
      </c>
      <c r="AW368" s="13" t="s">
        <v>35</v>
      </c>
      <c r="AX368" s="13" t="s">
        <v>73</v>
      </c>
      <c r="AY368" s="245" t="s">
        <v>246</v>
      </c>
    </row>
    <row r="369" s="13" customFormat="1">
      <c r="A369" s="13"/>
      <c r="B369" s="235"/>
      <c r="C369" s="236"/>
      <c r="D369" s="228" t="s">
        <v>259</v>
      </c>
      <c r="E369" s="237" t="s">
        <v>19</v>
      </c>
      <c r="F369" s="238" t="s">
        <v>1753</v>
      </c>
      <c r="G369" s="236"/>
      <c r="H369" s="239">
        <v>0.125</v>
      </c>
      <c r="I369" s="240"/>
      <c r="J369" s="236"/>
      <c r="K369" s="236"/>
      <c r="L369" s="241"/>
      <c r="M369" s="242"/>
      <c r="N369" s="243"/>
      <c r="O369" s="243"/>
      <c r="P369" s="243"/>
      <c r="Q369" s="243"/>
      <c r="R369" s="243"/>
      <c r="S369" s="243"/>
      <c r="T369" s="243"/>
      <c r="U369" s="244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259</v>
      </c>
      <c r="AU369" s="245" t="s">
        <v>84</v>
      </c>
      <c r="AV369" s="13" t="s">
        <v>84</v>
      </c>
      <c r="AW369" s="13" t="s">
        <v>35</v>
      </c>
      <c r="AX369" s="13" t="s">
        <v>73</v>
      </c>
      <c r="AY369" s="245" t="s">
        <v>246</v>
      </c>
    </row>
    <row r="370" s="14" customFormat="1">
      <c r="A370" s="14"/>
      <c r="B370" s="246"/>
      <c r="C370" s="247"/>
      <c r="D370" s="228" t="s">
        <v>259</v>
      </c>
      <c r="E370" s="248" t="s">
        <v>19</v>
      </c>
      <c r="F370" s="249" t="s">
        <v>262</v>
      </c>
      <c r="G370" s="247"/>
      <c r="H370" s="250">
        <v>2.4329999999999998</v>
      </c>
      <c r="I370" s="251"/>
      <c r="J370" s="247"/>
      <c r="K370" s="247"/>
      <c r="L370" s="252"/>
      <c r="M370" s="253"/>
      <c r="N370" s="254"/>
      <c r="O370" s="254"/>
      <c r="P370" s="254"/>
      <c r="Q370" s="254"/>
      <c r="R370" s="254"/>
      <c r="S370" s="254"/>
      <c r="T370" s="254"/>
      <c r="U370" s="255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6" t="s">
        <v>259</v>
      </c>
      <c r="AU370" s="256" t="s">
        <v>84</v>
      </c>
      <c r="AV370" s="14" t="s">
        <v>91</v>
      </c>
      <c r="AW370" s="14" t="s">
        <v>35</v>
      </c>
      <c r="AX370" s="14" t="s">
        <v>77</v>
      </c>
      <c r="AY370" s="256" t="s">
        <v>246</v>
      </c>
    </row>
    <row r="371" s="13" customFormat="1">
      <c r="A371" s="13"/>
      <c r="B371" s="235"/>
      <c r="C371" s="236"/>
      <c r="D371" s="228" t="s">
        <v>259</v>
      </c>
      <c r="E371" s="236"/>
      <c r="F371" s="238" t="s">
        <v>1813</v>
      </c>
      <c r="G371" s="236"/>
      <c r="H371" s="239">
        <v>2.6760000000000002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3"/>
      <c r="U371" s="244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5" t="s">
        <v>259</v>
      </c>
      <c r="AU371" s="245" t="s">
        <v>84</v>
      </c>
      <c r="AV371" s="13" t="s">
        <v>84</v>
      </c>
      <c r="AW371" s="13" t="s">
        <v>4</v>
      </c>
      <c r="AX371" s="13" t="s">
        <v>77</v>
      </c>
      <c r="AY371" s="245" t="s">
        <v>246</v>
      </c>
    </row>
    <row r="372" s="2" customFormat="1" ht="24.15" customHeight="1">
      <c r="A372" s="40"/>
      <c r="B372" s="41"/>
      <c r="C372" s="215" t="s">
        <v>621</v>
      </c>
      <c r="D372" s="215" t="s">
        <v>250</v>
      </c>
      <c r="E372" s="216" t="s">
        <v>1814</v>
      </c>
      <c r="F372" s="217" t="s">
        <v>1815</v>
      </c>
      <c r="G372" s="218" t="s">
        <v>398</v>
      </c>
      <c r="H372" s="219">
        <v>1.1770000000000001</v>
      </c>
      <c r="I372" s="220"/>
      <c r="J372" s="221">
        <f>ROUND(I372*H372,2)</f>
        <v>0</v>
      </c>
      <c r="K372" s="217" t="s">
        <v>253</v>
      </c>
      <c r="L372" s="46"/>
      <c r="M372" s="222" t="s">
        <v>19</v>
      </c>
      <c r="N372" s="223" t="s">
        <v>45</v>
      </c>
      <c r="O372" s="86"/>
      <c r="P372" s="224">
        <f>O372*H372</f>
        <v>0</v>
      </c>
      <c r="Q372" s="224">
        <v>0</v>
      </c>
      <c r="R372" s="224">
        <f>Q372*H372</f>
        <v>0</v>
      </c>
      <c r="S372" s="224">
        <v>0</v>
      </c>
      <c r="T372" s="224">
        <f>S372*H372</f>
        <v>0</v>
      </c>
      <c r="U372" s="225" t="s">
        <v>19</v>
      </c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26" t="s">
        <v>370</v>
      </c>
      <c r="AT372" s="226" t="s">
        <v>250</v>
      </c>
      <c r="AU372" s="226" t="s">
        <v>84</v>
      </c>
      <c r="AY372" s="19" t="s">
        <v>246</v>
      </c>
      <c r="BE372" s="227">
        <f>IF(N372="základní",J372,0)</f>
        <v>0</v>
      </c>
      <c r="BF372" s="227">
        <f>IF(N372="snížená",J372,0)</f>
        <v>0</v>
      </c>
      <c r="BG372" s="227">
        <f>IF(N372="zákl. přenesená",J372,0)</f>
        <v>0</v>
      </c>
      <c r="BH372" s="227">
        <f>IF(N372="sníž. přenesená",J372,0)</f>
        <v>0</v>
      </c>
      <c r="BI372" s="227">
        <f>IF(N372="nulová",J372,0)</f>
        <v>0</v>
      </c>
      <c r="BJ372" s="19" t="s">
        <v>84</v>
      </c>
      <c r="BK372" s="227">
        <f>ROUND(I372*H372,2)</f>
        <v>0</v>
      </c>
      <c r="BL372" s="19" t="s">
        <v>370</v>
      </c>
      <c r="BM372" s="226" t="s">
        <v>1816</v>
      </c>
    </row>
    <row r="373" s="2" customFormat="1">
      <c r="A373" s="40"/>
      <c r="B373" s="41"/>
      <c r="C373" s="42"/>
      <c r="D373" s="228" t="s">
        <v>255</v>
      </c>
      <c r="E373" s="42"/>
      <c r="F373" s="229" t="s">
        <v>1817</v>
      </c>
      <c r="G373" s="42"/>
      <c r="H373" s="42"/>
      <c r="I373" s="230"/>
      <c r="J373" s="42"/>
      <c r="K373" s="42"/>
      <c r="L373" s="46"/>
      <c r="M373" s="231"/>
      <c r="N373" s="232"/>
      <c r="O373" s="86"/>
      <c r="P373" s="86"/>
      <c r="Q373" s="86"/>
      <c r="R373" s="86"/>
      <c r="S373" s="86"/>
      <c r="T373" s="86"/>
      <c r="U373" s="87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255</v>
      </c>
      <c r="AU373" s="19" t="s">
        <v>84</v>
      </c>
    </row>
    <row r="374" s="2" customFormat="1">
      <c r="A374" s="40"/>
      <c r="B374" s="41"/>
      <c r="C374" s="42"/>
      <c r="D374" s="233" t="s">
        <v>257</v>
      </c>
      <c r="E374" s="42"/>
      <c r="F374" s="234" t="s">
        <v>1818</v>
      </c>
      <c r="G374" s="42"/>
      <c r="H374" s="42"/>
      <c r="I374" s="230"/>
      <c r="J374" s="42"/>
      <c r="K374" s="42"/>
      <c r="L374" s="46"/>
      <c r="M374" s="231"/>
      <c r="N374" s="232"/>
      <c r="O374" s="86"/>
      <c r="P374" s="86"/>
      <c r="Q374" s="86"/>
      <c r="R374" s="86"/>
      <c r="S374" s="86"/>
      <c r="T374" s="86"/>
      <c r="U374" s="87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257</v>
      </c>
      <c r="AU374" s="19" t="s">
        <v>84</v>
      </c>
    </row>
    <row r="375" s="12" customFormat="1" ht="22.8" customHeight="1">
      <c r="A375" s="12"/>
      <c r="B375" s="199"/>
      <c r="C375" s="200"/>
      <c r="D375" s="201" t="s">
        <v>72</v>
      </c>
      <c r="E375" s="213" t="s">
        <v>803</v>
      </c>
      <c r="F375" s="213" t="s">
        <v>804</v>
      </c>
      <c r="G375" s="200"/>
      <c r="H375" s="200"/>
      <c r="I375" s="203"/>
      <c r="J375" s="214">
        <f>BK375</f>
        <v>0</v>
      </c>
      <c r="K375" s="200"/>
      <c r="L375" s="205"/>
      <c r="M375" s="206"/>
      <c r="N375" s="207"/>
      <c r="O375" s="207"/>
      <c r="P375" s="208">
        <f>SUM(P376:P388)</f>
        <v>0</v>
      </c>
      <c r="Q375" s="207"/>
      <c r="R375" s="208">
        <f>SUM(R376:R388)</f>
        <v>0</v>
      </c>
      <c r="S375" s="207"/>
      <c r="T375" s="208">
        <f>SUM(T376:T388)</f>
        <v>0.90905100000000005</v>
      </c>
      <c r="U375" s="209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10" t="s">
        <v>84</v>
      </c>
      <c r="AT375" s="211" t="s">
        <v>72</v>
      </c>
      <c r="AU375" s="211" t="s">
        <v>77</v>
      </c>
      <c r="AY375" s="210" t="s">
        <v>246</v>
      </c>
      <c r="BK375" s="212">
        <f>SUM(BK376:BK388)</f>
        <v>0</v>
      </c>
    </row>
    <row r="376" s="2" customFormat="1" ht="21.75" customHeight="1">
      <c r="A376" s="40"/>
      <c r="B376" s="41"/>
      <c r="C376" s="215" t="s">
        <v>625</v>
      </c>
      <c r="D376" s="215" t="s">
        <v>250</v>
      </c>
      <c r="E376" s="216" t="s">
        <v>1819</v>
      </c>
      <c r="F376" s="217" t="s">
        <v>1820</v>
      </c>
      <c r="G376" s="218" t="s">
        <v>108</v>
      </c>
      <c r="H376" s="219">
        <v>30.734999999999999</v>
      </c>
      <c r="I376" s="220"/>
      <c r="J376" s="221">
        <f>ROUND(I376*H376,2)</f>
        <v>0</v>
      </c>
      <c r="K376" s="217" t="s">
        <v>253</v>
      </c>
      <c r="L376" s="46"/>
      <c r="M376" s="222" t="s">
        <v>19</v>
      </c>
      <c r="N376" s="223" t="s">
        <v>45</v>
      </c>
      <c r="O376" s="86"/>
      <c r="P376" s="224">
        <f>O376*H376</f>
        <v>0</v>
      </c>
      <c r="Q376" s="224">
        <v>0</v>
      </c>
      <c r="R376" s="224">
        <f>Q376*H376</f>
        <v>0</v>
      </c>
      <c r="S376" s="224">
        <v>0.014999999999999999</v>
      </c>
      <c r="T376" s="224">
        <f>S376*H376</f>
        <v>0.46102499999999996</v>
      </c>
      <c r="U376" s="225" t="s">
        <v>19</v>
      </c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26" t="s">
        <v>370</v>
      </c>
      <c r="AT376" s="226" t="s">
        <v>250</v>
      </c>
      <c r="AU376" s="226" t="s">
        <v>84</v>
      </c>
      <c r="AY376" s="19" t="s">
        <v>246</v>
      </c>
      <c r="BE376" s="227">
        <f>IF(N376="základní",J376,0)</f>
        <v>0</v>
      </c>
      <c r="BF376" s="227">
        <f>IF(N376="snížená",J376,0)</f>
        <v>0</v>
      </c>
      <c r="BG376" s="227">
        <f>IF(N376="zákl. přenesená",J376,0)</f>
        <v>0</v>
      </c>
      <c r="BH376" s="227">
        <f>IF(N376="sníž. přenesená",J376,0)</f>
        <v>0</v>
      </c>
      <c r="BI376" s="227">
        <f>IF(N376="nulová",J376,0)</f>
        <v>0</v>
      </c>
      <c r="BJ376" s="19" t="s">
        <v>84</v>
      </c>
      <c r="BK376" s="227">
        <f>ROUND(I376*H376,2)</f>
        <v>0</v>
      </c>
      <c r="BL376" s="19" t="s">
        <v>370</v>
      </c>
      <c r="BM376" s="226" t="s">
        <v>1821</v>
      </c>
    </row>
    <row r="377" s="2" customFormat="1">
      <c r="A377" s="40"/>
      <c r="B377" s="41"/>
      <c r="C377" s="42"/>
      <c r="D377" s="228" t="s">
        <v>255</v>
      </c>
      <c r="E377" s="42"/>
      <c r="F377" s="229" t="s">
        <v>1822</v>
      </c>
      <c r="G377" s="42"/>
      <c r="H377" s="42"/>
      <c r="I377" s="230"/>
      <c r="J377" s="42"/>
      <c r="K377" s="42"/>
      <c r="L377" s="46"/>
      <c r="M377" s="231"/>
      <c r="N377" s="232"/>
      <c r="O377" s="86"/>
      <c r="P377" s="86"/>
      <c r="Q377" s="86"/>
      <c r="R377" s="86"/>
      <c r="S377" s="86"/>
      <c r="T377" s="86"/>
      <c r="U377" s="87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255</v>
      </c>
      <c r="AU377" s="19" t="s">
        <v>84</v>
      </c>
    </row>
    <row r="378" s="2" customFormat="1">
      <c r="A378" s="40"/>
      <c r="B378" s="41"/>
      <c r="C378" s="42"/>
      <c r="D378" s="233" t="s">
        <v>257</v>
      </c>
      <c r="E378" s="42"/>
      <c r="F378" s="234" t="s">
        <v>1823</v>
      </c>
      <c r="G378" s="42"/>
      <c r="H378" s="42"/>
      <c r="I378" s="230"/>
      <c r="J378" s="42"/>
      <c r="K378" s="42"/>
      <c r="L378" s="46"/>
      <c r="M378" s="231"/>
      <c r="N378" s="232"/>
      <c r="O378" s="86"/>
      <c r="P378" s="86"/>
      <c r="Q378" s="86"/>
      <c r="R378" s="86"/>
      <c r="S378" s="86"/>
      <c r="T378" s="86"/>
      <c r="U378" s="87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257</v>
      </c>
      <c r="AU378" s="19" t="s">
        <v>84</v>
      </c>
    </row>
    <row r="379" s="13" customFormat="1">
      <c r="A379" s="13"/>
      <c r="B379" s="235"/>
      <c r="C379" s="236"/>
      <c r="D379" s="228" t="s">
        <v>259</v>
      </c>
      <c r="E379" s="237" t="s">
        <v>19</v>
      </c>
      <c r="F379" s="238" t="s">
        <v>193</v>
      </c>
      <c r="G379" s="236"/>
      <c r="H379" s="239">
        <v>30.734999999999999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3"/>
      <c r="U379" s="244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5" t="s">
        <v>259</v>
      </c>
      <c r="AU379" s="245" t="s">
        <v>84</v>
      </c>
      <c r="AV379" s="13" t="s">
        <v>84</v>
      </c>
      <c r="AW379" s="13" t="s">
        <v>35</v>
      </c>
      <c r="AX379" s="13" t="s">
        <v>77</v>
      </c>
      <c r="AY379" s="245" t="s">
        <v>246</v>
      </c>
    </row>
    <row r="380" s="2" customFormat="1" ht="21.75" customHeight="1">
      <c r="A380" s="40"/>
      <c r="B380" s="41"/>
      <c r="C380" s="215" t="s">
        <v>631</v>
      </c>
      <c r="D380" s="215" t="s">
        <v>250</v>
      </c>
      <c r="E380" s="216" t="s">
        <v>1824</v>
      </c>
      <c r="F380" s="217" t="s">
        <v>1825</v>
      </c>
      <c r="G380" s="218" t="s">
        <v>108</v>
      </c>
      <c r="H380" s="219">
        <v>21.422000000000001</v>
      </c>
      <c r="I380" s="220"/>
      <c r="J380" s="221">
        <f>ROUND(I380*H380,2)</f>
        <v>0</v>
      </c>
      <c r="K380" s="217" t="s">
        <v>253</v>
      </c>
      <c r="L380" s="46"/>
      <c r="M380" s="222" t="s">
        <v>19</v>
      </c>
      <c r="N380" s="223" t="s">
        <v>45</v>
      </c>
      <c r="O380" s="86"/>
      <c r="P380" s="224">
        <f>O380*H380</f>
        <v>0</v>
      </c>
      <c r="Q380" s="224">
        <v>0</v>
      </c>
      <c r="R380" s="224">
        <f>Q380*H380</f>
        <v>0</v>
      </c>
      <c r="S380" s="224">
        <v>0.02</v>
      </c>
      <c r="T380" s="224">
        <f>S380*H380</f>
        <v>0.42844000000000004</v>
      </c>
      <c r="U380" s="225" t="s">
        <v>19</v>
      </c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26" t="s">
        <v>370</v>
      </c>
      <c r="AT380" s="226" t="s">
        <v>250</v>
      </c>
      <c r="AU380" s="226" t="s">
        <v>84</v>
      </c>
      <c r="AY380" s="19" t="s">
        <v>246</v>
      </c>
      <c r="BE380" s="227">
        <f>IF(N380="základní",J380,0)</f>
        <v>0</v>
      </c>
      <c r="BF380" s="227">
        <f>IF(N380="snížená",J380,0)</f>
        <v>0</v>
      </c>
      <c r="BG380" s="227">
        <f>IF(N380="zákl. přenesená",J380,0)</f>
        <v>0</v>
      </c>
      <c r="BH380" s="227">
        <f>IF(N380="sníž. přenesená",J380,0)</f>
        <v>0</v>
      </c>
      <c r="BI380" s="227">
        <f>IF(N380="nulová",J380,0)</f>
        <v>0</v>
      </c>
      <c r="BJ380" s="19" t="s">
        <v>84</v>
      </c>
      <c r="BK380" s="227">
        <f>ROUND(I380*H380,2)</f>
        <v>0</v>
      </c>
      <c r="BL380" s="19" t="s">
        <v>370</v>
      </c>
      <c r="BM380" s="226" t="s">
        <v>1826</v>
      </c>
    </row>
    <row r="381" s="2" customFormat="1">
      <c r="A381" s="40"/>
      <c r="B381" s="41"/>
      <c r="C381" s="42"/>
      <c r="D381" s="228" t="s">
        <v>255</v>
      </c>
      <c r="E381" s="42"/>
      <c r="F381" s="229" t="s">
        <v>1827</v>
      </c>
      <c r="G381" s="42"/>
      <c r="H381" s="42"/>
      <c r="I381" s="230"/>
      <c r="J381" s="42"/>
      <c r="K381" s="42"/>
      <c r="L381" s="46"/>
      <c r="M381" s="231"/>
      <c r="N381" s="232"/>
      <c r="O381" s="86"/>
      <c r="P381" s="86"/>
      <c r="Q381" s="86"/>
      <c r="R381" s="86"/>
      <c r="S381" s="86"/>
      <c r="T381" s="86"/>
      <c r="U381" s="87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255</v>
      </c>
      <c r="AU381" s="19" t="s">
        <v>84</v>
      </c>
    </row>
    <row r="382" s="2" customFormat="1">
      <c r="A382" s="40"/>
      <c r="B382" s="41"/>
      <c r="C382" s="42"/>
      <c r="D382" s="233" t="s">
        <v>257</v>
      </c>
      <c r="E382" s="42"/>
      <c r="F382" s="234" t="s">
        <v>1828</v>
      </c>
      <c r="G382" s="42"/>
      <c r="H382" s="42"/>
      <c r="I382" s="230"/>
      <c r="J382" s="42"/>
      <c r="K382" s="42"/>
      <c r="L382" s="46"/>
      <c r="M382" s="231"/>
      <c r="N382" s="232"/>
      <c r="O382" s="86"/>
      <c r="P382" s="86"/>
      <c r="Q382" s="86"/>
      <c r="R382" s="86"/>
      <c r="S382" s="86"/>
      <c r="T382" s="86"/>
      <c r="U382" s="87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257</v>
      </c>
      <c r="AU382" s="19" t="s">
        <v>84</v>
      </c>
    </row>
    <row r="383" s="13" customFormat="1">
      <c r="A383" s="13"/>
      <c r="B383" s="235"/>
      <c r="C383" s="236"/>
      <c r="D383" s="228" t="s">
        <v>259</v>
      </c>
      <c r="E383" s="237" t="s">
        <v>19</v>
      </c>
      <c r="F383" s="238" t="s">
        <v>158</v>
      </c>
      <c r="G383" s="236"/>
      <c r="H383" s="239">
        <v>21.422000000000001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3"/>
      <c r="U383" s="244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5" t="s">
        <v>259</v>
      </c>
      <c r="AU383" s="245" t="s">
        <v>84</v>
      </c>
      <c r="AV383" s="13" t="s">
        <v>84</v>
      </c>
      <c r="AW383" s="13" t="s">
        <v>35</v>
      </c>
      <c r="AX383" s="13" t="s">
        <v>77</v>
      </c>
      <c r="AY383" s="245" t="s">
        <v>246</v>
      </c>
    </row>
    <row r="384" s="2" customFormat="1" ht="21.75" customHeight="1">
      <c r="A384" s="40"/>
      <c r="B384" s="41"/>
      <c r="C384" s="215" t="s">
        <v>636</v>
      </c>
      <c r="D384" s="215" t="s">
        <v>250</v>
      </c>
      <c r="E384" s="216" t="s">
        <v>1829</v>
      </c>
      <c r="F384" s="217" t="s">
        <v>1830</v>
      </c>
      <c r="G384" s="218" t="s">
        <v>108</v>
      </c>
      <c r="H384" s="219">
        <v>2.798</v>
      </c>
      <c r="I384" s="220"/>
      <c r="J384" s="221">
        <f>ROUND(I384*H384,2)</f>
        <v>0</v>
      </c>
      <c r="K384" s="217" t="s">
        <v>253</v>
      </c>
      <c r="L384" s="46"/>
      <c r="M384" s="222" t="s">
        <v>19</v>
      </c>
      <c r="N384" s="223" t="s">
        <v>45</v>
      </c>
      <c r="O384" s="86"/>
      <c r="P384" s="224">
        <f>O384*H384</f>
        <v>0</v>
      </c>
      <c r="Q384" s="224">
        <v>0</v>
      </c>
      <c r="R384" s="224">
        <f>Q384*H384</f>
        <v>0</v>
      </c>
      <c r="S384" s="224">
        <v>0.0070000000000000001</v>
      </c>
      <c r="T384" s="224">
        <f>S384*H384</f>
        <v>0.019585999999999999</v>
      </c>
      <c r="U384" s="225" t="s">
        <v>19</v>
      </c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26" t="s">
        <v>370</v>
      </c>
      <c r="AT384" s="226" t="s">
        <v>250</v>
      </c>
      <c r="AU384" s="226" t="s">
        <v>84</v>
      </c>
      <c r="AY384" s="19" t="s">
        <v>246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19" t="s">
        <v>84</v>
      </c>
      <c r="BK384" s="227">
        <f>ROUND(I384*H384,2)</f>
        <v>0</v>
      </c>
      <c r="BL384" s="19" t="s">
        <v>370</v>
      </c>
      <c r="BM384" s="226" t="s">
        <v>1831</v>
      </c>
    </row>
    <row r="385" s="2" customFormat="1">
      <c r="A385" s="40"/>
      <c r="B385" s="41"/>
      <c r="C385" s="42"/>
      <c r="D385" s="228" t="s">
        <v>255</v>
      </c>
      <c r="E385" s="42"/>
      <c r="F385" s="229" t="s">
        <v>1832</v>
      </c>
      <c r="G385" s="42"/>
      <c r="H385" s="42"/>
      <c r="I385" s="230"/>
      <c r="J385" s="42"/>
      <c r="K385" s="42"/>
      <c r="L385" s="46"/>
      <c r="M385" s="231"/>
      <c r="N385" s="232"/>
      <c r="O385" s="86"/>
      <c r="P385" s="86"/>
      <c r="Q385" s="86"/>
      <c r="R385" s="86"/>
      <c r="S385" s="86"/>
      <c r="T385" s="86"/>
      <c r="U385" s="87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255</v>
      </c>
      <c r="AU385" s="19" t="s">
        <v>84</v>
      </c>
    </row>
    <row r="386" s="2" customFormat="1">
      <c r="A386" s="40"/>
      <c r="B386" s="41"/>
      <c r="C386" s="42"/>
      <c r="D386" s="233" t="s">
        <v>257</v>
      </c>
      <c r="E386" s="42"/>
      <c r="F386" s="234" t="s">
        <v>1833</v>
      </c>
      <c r="G386" s="42"/>
      <c r="H386" s="42"/>
      <c r="I386" s="230"/>
      <c r="J386" s="42"/>
      <c r="K386" s="42"/>
      <c r="L386" s="46"/>
      <c r="M386" s="231"/>
      <c r="N386" s="232"/>
      <c r="O386" s="86"/>
      <c r="P386" s="86"/>
      <c r="Q386" s="86"/>
      <c r="R386" s="86"/>
      <c r="S386" s="86"/>
      <c r="T386" s="86"/>
      <c r="U386" s="87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257</v>
      </c>
      <c r="AU386" s="19" t="s">
        <v>84</v>
      </c>
    </row>
    <row r="387" s="13" customFormat="1">
      <c r="A387" s="13"/>
      <c r="B387" s="235"/>
      <c r="C387" s="236"/>
      <c r="D387" s="228" t="s">
        <v>259</v>
      </c>
      <c r="E387" s="237" t="s">
        <v>19</v>
      </c>
      <c r="F387" s="238" t="s">
        <v>123</v>
      </c>
      <c r="G387" s="236"/>
      <c r="H387" s="239">
        <v>2.798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3"/>
      <c r="U387" s="244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5" t="s">
        <v>259</v>
      </c>
      <c r="AU387" s="245" t="s">
        <v>84</v>
      </c>
      <c r="AV387" s="13" t="s">
        <v>84</v>
      </c>
      <c r="AW387" s="13" t="s">
        <v>35</v>
      </c>
      <c r="AX387" s="13" t="s">
        <v>73</v>
      </c>
      <c r="AY387" s="245" t="s">
        <v>246</v>
      </c>
    </row>
    <row r="388" s="14" customFormat="1">
      <c r="A388" s="14"/>
      <c r="B388" s="246"/>
      <c r="C388" s="247"/>
      <c r="D388" s="228" t="s">
        <v>259</v>
      </c>
      <c r="E388" s="248" t="s">
        <v>19</v>
      </c>
      <c r="F388" s="249" t="s">
        <v>262</v>
      </c>
      <c r="G388" s="247"/>
      <c r="H388" s="250">
        <v>2.798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4"/>
      <c r="U388" s="255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6" t="s">
        <v>259</v>
      </c>
      <c r="AU388" s="256" t="s">
        <v>84</v>
      </c>
      <c r="AV388" s="14" t="s">
        <v>91</v>
      </c>
      <c r="AW388" s="14" t="s">
        <v>35</v>
      </c>
      <c r="AX388" s="14" t="s">
        <v>77</v>
      </c>
      <c r="AY388" s="256" t="s">
        <v>246</v>
      </c>
    </row>
    <row r="389" s="12" customFormat="1" ht="22.8" customHeight="1">
      <c r="A389" s="12"/>
      <c r="B389" s="199"/>
      <c r="C389" s="200"/>
      <c r="D389" s="201" t="s">
        <v>72</v>
      </c>
      <c r="E389" s="213" t="s">
        <v>1011</v>
      </c>
      <c r="F389" s="213" t="s">
        <v>1012</v>
      </c>
      <c r="G389" s="200"/>
      <c r="H389" s="200"/>
      <c r="I389" s="203"/>
      <c r="J389" s="214">
        <f>BK389</f>
        <v>0</v>
      </c>
      <c r="K389" s="200"/>
      <c r="L389" s="205"/>
      <c r="M389" s="206"/>
      <c r="N389" s="207"/>
      <c r="O389" s="207"/>
      <c r="P389" s="208">
        <f>SUM(P390:P410)</f>
        <v>0</v>
      </c>
      <c r="Q389" s="207"/>
      <c r="R389" s="208">
        <f>SUM(R390:R410)</f>
        <v>0.0045638999999999992</v>
      </c>
      <c r="S389" s="207"/>
      <c r="T389" s="208">
        <f>SUM(T390:T410)</f>
        <v>0</v>
      </c>
      <c r="U389" s="209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10" t="s">
        <v>84</v>
      </c>
      <c r="AT389" s="211" t="s">
        <v>72</v>
      </c>
      <c r="AU389" s="211" t="s">
        <v>77</v>
      </c>
      <c r="AY389" s="210" t="s">
        <v>246</v>
      </c>
      <c r="BK389" s="212">
        <f>SUM(BK390:BK410)</f>
        <v>0</v>
      </c>
    </row>
    <row r="390" s="2" customFormat="1" ht="24.15" customHeight="1">
      <c r="A390" s="40"/>
      <c r="B390" s="41"/>
      <c r="C390" s="215" t="s">
        <v>642</v>
      </c>
      <c r="D390" s="215" t="s">
        <v>250</v>
      </c>
      <c r="E390" s="216" t="s">
        <v>1834</v>
      </c>
      <c r="F390" s="217" t="s">
        <v>1835</v>
      </c>
      <c r="G390" s="218" t="s">
        <v>108</v>
      </c>
      <c r="H390" s="219">
        <v>20.285</v>
      </c>
      <c r="I390" s="220"/>
      <c r="J390" s="221">
        <f>ROUND(I390*H390,2)</f>
        <v>0</v>
      </c>
      <c r="K390" s="217" t="s">
        <v>253</v>
      </c>
      <c r="L390" s="46"/>
      <c r="M390" s="222" t="s">
        <v>19</v>
      </c>
      <c r="N390" s="223" t="s">
        <v>45</v>
      </c>
      <c r="O390" s="86"/>
      <c r="P390" s="224">
        <f>O390*H390</f>
        <v>0</v>
      </c>
      <c r="Q390" s="224">
        <v>0</v>
      </c>
      <c r="R390" s="224">
        <f>Q390*H390</f>
        <v>0</v>
      </c>
      <c r="S390" s="224">
        <v>0</v>
      </c>
      <c r="T390" s="224">
        <f>S390*H390</f>
        <v>0</v>
      </c>
      <c r="U390" s="225" t="s">
        <v>19</v>
      </c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26" t="s">
        <v>370</v>
      </c>
      <c r="AT390" s="226" t="s">
        <v>250</v>
      </c>
      <c r="AU390" s="226" t="s">
        <v>84</v>
      </c>
      <c r="AY390" s="19" t="s">
        <v>246</v>
      </c>
      <c r="BE390" s="227">
        <f>IF(N390="základní",J390,0)</f>
        <v>0</v>
      </c>
      <c r="BF390" s="227">
        <f>IF(N390="snížená",J390,0)</f>
        <v>0</v>
      </c>
      <c r="BG390" s="227">
        <f>IF(N390="zákl. přenesená",J390,0)</f>
        <v>0</v>
      </c>
      <c r="BH390" s="227">
        <f>IF(N390="sníž. přenesená",J390,0)</f>
        <v>0</v>
      </c>
      <c r="BI390" s="227">
        <f>IF(N390="nulová",J390,0)</f>
        <v>0</v>
      </c>
      <c r="BJ390" s="19" t="s">
        <v>84</v>
      </c>
      <c r="BK390" s="227">
        <f>ROUND(I390*H390,2)</f>
        <v>0</v>
      </c>
      <c r="BL390" s="19" t="s">
        <v>370</v>
      </c>
      <c r="BM390" s="226" t="s">
        <v>1836</v>
      </c>
    </row>
    <row r="391" s="2" customFormat="1">
      <c r="A391" s="40"/>
      <c r="B391" s="41"/>
      <c r="C391" s="42"/>
      <c r="D391" s="228" t="s">
        <v>255</v>
      </c>
      <c r="E391" s="42"/>
      <c r="F391" s="229" t="s">
        <v>1837</v>
      </c>
      <c r="G391" s="42"/>
      <c r="H391" s="42"/>
      <c r="I391" s="230"/>
      <c r="J391" s="42"/>
      <c r="K391" s="42"/>
      <c r="L391" s="46"/>
      <c r="M391" s="231"/>
      <c r="N391" s="232"/>
      <c r="O391" s="86"/>
      <c r="P391" s="86"/>
      <c r="Q391" s="86"/>
      <c r="R391" s="86"/>
      <c r="S391" s="86"/>
      <c r="T391" s="86"/>
      <c r="U391" s="87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255</v>
      </c>
      <c r="AU391" s="19" t="s">
        <v>84</v>
      </c>
    </row>
    <row r="392" s="2" customFormat="1">
      <c r="A392" s="40"/>
      <c r="B392" s="41"/>
      <c r="C392" s="42"/>
      <c r="D392" s="233" t="s">
        <v>257</v>
      </c>
      <c r="E392" s="42"/>
      <c r="F392" s="234" t="s">
        <v>1838</v>
      </c>
      <c r="G392" s="42"/>
      <c r="H392" s="42"/>
      <c r="I392" s="230"/>
      <c r="J392" s="42"/>
      <c r="K392" s="42"/>
      <c r="L392" s="46"/>
      <c r="M392" s="231"/>
      <c r="N392" s="232"/>
      <c r="O392" s="86"/>
      <c r="P392" s="86"/>
      <c r="Q392" s="86"/>
      <c r="R392" s="86"/>
      <c r="S392" s="86"/>
      <c r="T392" s="86"/>
      <c r="U392" s="87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257</v>
      </c>
      <c r="AU392" s="19" t="s">
        <v>84</v>
      </c>
    </row>
    <row r="393" s="15" customFormat="1">
      <c r="A393" s="15"/>
      <c r="B393" s="257"/>
      <c r="C393" s="258"/>
      <c r="D393" s="228" t="s">
        <v>259</v>
      </c>
      <c r="E393" s="259" t="s">
        <v>19</v>
      </c>
      <c r="F393" s="260" t="s">
        <v>1839</v>
      </c>
      <c r="G393" s="258"/>
      <c r="H393" s="259" t="s">
        <v>19</v>
      </c>
      <c r="I393" s="261"/>
      <c r="J393" s="258"/>
      <c r="K393" s="258"/>
      <c r="L393" s="262"/>
      <c r="M393" s="263"/>
      <c r="N393" s="264"/>
      <c r="O393" s="264"/>
      <c r="P393" s="264"/>
      <c r="Q393" s="264"/>
      <c r="R393" s="264"/>
      <c r="S393" s="264"/>
      <c r="T393" s="264"/>
      <c r="U393" s="26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6" t="s">
        <v>259</v>
      </c>
      <c r="AU393" s="266" t="s">
        <v>84</v>
      </c>
      <c r="AV393" s="15" t="s">
        <v>77</v>
      </c>
      <c r="AW393" s="15" t="s">
        <v>35</v>
      </c>
      <c r="AX393" s="15" t="s">
        <v>73</v>
      </c>
      <c r="AY393" s="266" t="s">
        <v>246</v>
      </c>
    </row>
    <row r="394" s="13" customFormat="1">
      <c r="A394" s="13"/>
      <c r="B394" s="235"/>
      <c r="C394" s="236"/>
      <c r="D394" s="228" t="s">
        <v>259</v>
      </c>
      <c r="E394" s="237" t="s">
        <v>19</v>
      </c>
      <c r="F394" s="238" t="s">
        <v>1840</v>
      </c>
      <c r="G394" s="236"/>
      <c r="H394" s="239">
        <v>9.9450000000000003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3"/>
      <c r="U394" s="244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5" t="s">
        <v>259</v>
      </c>
      <c r="AU394" s="245" t="s">
        <v>84</v>
      </c>
      <c r="AV394" s="13" t="s">
        <v>84</v>
      </c>
      <c r="AW394" s="13" t="s">
        <v>35</v>
      </c>
      <c r="AX394" s="13" t="s">
        <v>73</v>
      </c>
      <c r="AY394" s="245" t="s">
        <v>246</v>
      </c>
    </row>
    <row r="395" s="15" customFormat="1">
      <c r="A395" s="15"/>
      <c r="B395" s="257"/>
      <c r="C395" s="258"/>
      <c r="D395" s="228" t="s">
        <v>259</v>
      </c>
      <c r="E395" s="259" t="s">
        <v>19</v>
      </c>
      <c r="F395" s="260" t="s">
        <v>1841</v>
      </c>
      <c r="G395" s="258"/>
      <c r="H395" s="259" t="s">
        <v>19</v>
      </c>
      <c r="I395" s="261"/>
      <c r="J395" s="258"/>
      <c r="K395" s="258"/>
      <c r="L395" s="262"/>
      <c r="M395" s="263"/>
      <c r="N395" s="264"/>
      <c r="O395" s="264"/>
      <c r="P395" s="264"/>
      <c r="Q395" s="264"/>
      <c r="R395" s="264"/>
      <c r="S395" s="264"/>
      <c r="T395" s="264"/>
      <c r="U395" s="26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6" t="s">
        <v>259</v>
      </c>
      <c r="AU395" s="266" t="s">
        <v>84</v>
      </c>
      <c r="AV395" s="15" t="s">
        <v>77</v>
      </c>
      <c r="AW395" s="15" t="s">
        <v>35</v>
      </c>
      <c r="AX395" s="15" t="s">
        <v>73</v>
      </c>
      <c r="AY395" s="266" t="s">
        <v>246</v>
      </c>
    </row>
    <row r="396" s="13" customFormat="1">
      <c r="A396" s="13"/>
      <c r="B396" s="235"/>
      <c r="C396" s="236"/>
      <c r="D396" s="228" t="s">
        <v>259</v>
      </c>
      <c r="E396" s="237" t="s">
        <v>19</v>
      </c>
      <c r="F396" s="238" t="s">
        <v>1842</v>
      </c>
      <c r="G396" s="236"/>
      <c r="H396" s="239">
        <v>9.4760000000000009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3"/>
      <c r="U396" s="244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5" t="s">
        <v>259</v>
      </c>
      <c r="AU396" s="245" t="s">
        <v>84</v>
      </c>
      <c r="AV396" s="13" t="s">
        <v>84</v>
      </c>
      <c r="AW396" s="13" t="s">
        <v>35</v>
      </c>
      <c r="AX396" s="13" t="s">
        <v>73</v>
      </c>
      <c r="AY396" s="245" t="s">
        <v>246</v>
      </c>
    </row>
    <row r="397" s="15" customFormat="1">
      <c r="A397" s="15"/>
      <c r="B397" s="257"/>
      <c r="C397" s="258"/>
      <c r="D397" s="228" t="s">
        <v>259</v>
      </c>
      <c r="E397" s="259" t="s">
        <v>19</v>
      </c>
      <c r="F397" s="260" t="s">
        <v>1843</v>
      </c>
      <c r="G397" s="258"/>
      <c r="H397" s="259" t="s">
        <v>19</v>
      </c>
      <c r="I397" s="261"/>
      <c r="J397" s="258"/>
      <c r="K397" s="258"/>
      <c r="L397" s="262"/>
      <c r="M397" s="263"/>
      <c r="N397" s="264"/>
      <c r="O397" s="264"/>
      <c r="P397" s="264"/>
      <c r="Q397" s="264"/>
      <c r="R397" s="264"/>
      <c r="S397" s="264"/>
      <c r="T397" s="264"/>
      <c r="U397" s="26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6" t="s">
        <v>259</v>
      </c>
      <c r="AU397" s="266" t="s">
        <v>84</v>
      </c>
      <c r="AV397" s="15" t="s">
        <v>77</v>
      </c>
      <c r="AW397" s="15" t="s">
        <v>35</v>
      </c>
      <c r="AX397" s="15" t="s">
        <v>73</v>
      </c>
      <c r="AY397" s="266" t="s">
        <v>246</v>
      </c>
    </row>
    <row r="398" s="13" customFormat="1">
      <c r="A398" s="13"/>
      <c r="B398" s="235"/>
      <c r="C398" s="236"/>
      <c r="D398" s="228" t="s">
        <v>259</v>
      </c>
      <c r="E398" s="237" t="s">
        <v>19</v>
      </c>
      <c r="F398" s="238" t="s">
        <v>1844</v>
      </c>
      <c r="G398" s="236"/>
      <c r="H398" s="239">
        <v>0.86399999999999999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3"/>
      <c r="U398" s="244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5" t="s">
        <v>259</v>
      </c>
      <c r="AU398" s="245" t="s">
        <v>84</v>
      </c>
      <c r="AV398" s="13" t="s">
        <v>84</v>
      </c>
      <c r="AW398" s="13" t="s">
        <v>35</v>
      </c>
      <c r="AX398" s="13" t="s">
        <v>73</v>
      </c>
      <c r="AY398" s="245" t="s">
        <v>246</v>
      </c>
    </row>
    <row r="399" s="14" customFormat="1">
      <c r="A399" s="14"/>
      <c r="B399" s="246"/>
      <c r="C399" s="247"/>
      <c r="D399" s="228" t="s">
        <v>259</v>
      </c>
      <c r="E399" s="248" t="s">
        <v>19</v>
      </c>
      <c r="F399" s="249" t="s">
        <v>262</v>
      </c>
      <c r="G399" s="247"/>
      <c r="H399" s="250">
        <v>20.285</v>
      </c>
      <c r="I399" s="251"/>
      <c r="J399" s="247"/>
      <c r="K399" s="247"/>
      <c r="L399" s="252"/>
      <c r="M399" s="253"/>
      <c r="N399" s="254"/>
      <c r="O399" s="254"/>
      <c r="P399" s="254"/>
      <c r="Q399" s="254"/>
      <c r="R399" s="254"/>
      <c r="S399" s="254"/>
      <c r="T399" s="254"/>
      <c r="U399" s="255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6" t="s">
        <v>259</v>
      </c>
      <c r="AU399" s="256" t="s">
        <v>84</v>
      </c>
      <c r="AV399" s="14" t="s">
        <v>91</v>
      </c>
      <c r="AW399" s="14" t="s">
        <v>35</v>
      </c>
      <c r="AX399" s="14" t="s">
        <v>77</v>
      </c>
      <c r="AY399" s="256" t="s">
        <v>246</v>
      </c>
    </row>
    <row r="400" s="2" customFormat="1" ht="24.15" customHeight="1">
      <c r="A400" s="40"/>
      <c r="B400" s="41"/>
      <c r="C400" s="267" t="s">
        <v>271</v>
      </c>
      <c r="D400" s="267" t="s">
        <v>508</v>
      </c>
      <c r="E400" s="268" t="s">
        <v>1845</v>
      </c>
      <c r="F400" s="269" t="s">
        <v>1846</v>
      </c>
      <c r="G400" s="270" t="s">
        <v>1847</v>
      </c>
      <c r="H400" s="271">
        <v>5.0709999999999997</v>
      </c>
      <c r="I400" s="272"/>
      <c r="J400" s="273">
        <f>ROUND(I400*H400,2)</f>
        <v>0</v>
      </c>
      <c r="K400" s="269" t="s">
        <v>253</v>
      </c>
      <c r="L400" s="274"/>
      <c r="M400" s="275" t="s">
        <v>19</v>
      </c>
      <c r="N400" s="276" t="s">
        <v>45</v>
      </c>
      <c r="O400" s="86"/>
      <c r="P400" s="224">
        <f>O400*H400</f>
        <v>0</v>
      </c>
      <c r="Q400" s="224">
        <v>0.00089999999999999998</v>
      </c>
      <c r="R400" s="224">
        <f>Q400*H400</f>
        <v>0.0045638999999999992</v>
      </c>
      <c r="S400" s="224">
        <v>0</v>
      </c>
      <c r="T400" s="224">
        <f>S400*H400</f>
        <v>0</v>
      </c>
      <c r="U400" s="225" t="s">
        <v>19</v>
      </c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6" t="s">
        <v>490</v>
      </c>
      <c r="AT400" s="226" t="s">
        <v>508</v>
      </c>
      <c r="AU400" s="226" t="s">
        <v>84</v>
      </c>
      <c r="AY400" s="19" t="s">
        <v>246</v>
      </c>
      <c r="BE400" s="227">
        <f>IF(N400="základní",J400,0)</f>
        <v>0</v>
      </c>
      <c r="BF400" s="227">
        <f>IF(N400="snížená",J400,0)</f>
        <v>0</v>
      </c>
      <c r="BG400" s="227">
        <f>IF(N400="zákl. přenesená",J400,0)</f>
        <v>0</v>
      </c>
      <c r="BH400" s="227">
        <f>IF(N400="sníž. přenesená",J400,0)</f>
        <v>0</v>
      </c>
      <c r="BI400" s="227">
        <f>IF(N400="nulová",J400,0)</f>
        <v>0</v>
      </c>
      <c r="BJ400" s="19" t="s">
        <v>84</v>
      </c>
      <c r="BK400" s="227">
        <f>ROUND(I400*H400,2)</f>
        <v>0</v>
      </c>
      <c r="BL400" s="19" t="s">
        <v>370</v>
      </c>
      <c r="BM400" s="226" t="s">
        <v>1848</v>
      </c>
    </row>
    <row r="401" s="2" customFormat="1">
      <c r="A401" s="40"/>
      <c r="B401" s="41"/>
      <c r="C401" s="42"/>
      <c r="D401" s="228" t="s">
        <v>255</v>
      </c>
      <c r="E401" s="42"/>
      <c r="F401" s="229" t="s">
        <v>1846</v>
      </c>
      <c r="G401" s="42"/>
      <c r="H401" s="42"/>
      <c r="I401" s="230"/>
      <c r="J401" s="42"/>
      <c r="K401" s="42"/>
      <c r="L401" s="46"/>
      <c r="M401" s="231"/>
      <c r="N401" s="232"/>
      <c r="O401" s="86"/>
      <c r="P401" s="86"/>
      <c r="Q401" s="86"/>
      <c r="R401" s="86"/>
      <c r="S401" s="86"/>
      <c r="T401" s="86"/>
      <c r="U401" s="87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255</v>
      </c>
      <c r="AU401" s="19" t="s">
        <v>84</v>
      </c>
    </row>
    <row r="402" s="2" customFormat="1">
      <c r="A402" s="40"/>
      <c r="B402" s="41"/>
      <c r="C402" s="42"/>
      <c r="D402" s="228" t="s">
        <v>706</v>
      </c>
      <c r="E402" s="42"/>
      <c r="F402" s="277" t="s">
        <v>1849</v>
      </c>
      <c r="G402" s="42"/>
      <c r="H402" s="42"/>
      <c r="I402" s="230"/>
      <c r="J402" s="42"/>
      <c r="K402" s="42"/>
      <c r="L402" s="46"/>
      <c r="M402" s="231"/>
      <c r="N402" s="232"/>
      <c r="O402" s="86"/>
      <c r="P402" s="86"/>
      <c r="Q402" s="86"/>
      <c r="R402" s="86"/>
      <c r="S402" s="86"/>
      <c r="T402" s="86"/>
      <c r="U402" s="87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706</v>
      </c>
      <c r="AU402" s="19" t="s">
        <v>84</v>
      </c>
    </row>
    <row r="403" s="15" customFormat="1">
      <c r="A403" s="15"/>
      <c r="B403" s="257"/>
      <c r="C403" s="258"/>
      <c r="D403" s="228" t="s">
        <v>259</v>
      </c>
      <c r="E403" s="259" t="s">
        <v>19</v>
      </c>
      <c r="F403" s="260" t="s">
        <v>1839</v>
      </c>
      <c r="G403" s="258"/>
      <c r="H403" s="259" t="s">
        <v>19</v>
      </c>
      <c r="I403" s="261"/>
      <c r="J403" s="258"/>
      <c r="K403" s="258"/>
      <c r="L403" s="262"/>
      <c r="M403" s="263"/>
      <c r="N403" s="264"/>
      <c r="O403" s="264"/>
      <c r="P403" s="264"/>
      <c r="Q403" s="264"/>
      <c r="R403" s="264"/>
      <c r="S403" s="264"/>
      <c r="T403" s="264"/>
      <c r="U403" s="26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6" t="s">
        <v>259</v>
      </c>
      <c r="AU403" s="266" t="s">
        <v>84</v>
      </c>
      <c r="AV403" s="15" t="s">
        <v>77</v>
      </c>
      <c r="AW403" s="15" t="s">
        <v>35</v>
      </c>
      <c r="AX403" s="15" t="s">
        <v>73</v>
      </c>
      <c r="AY403" s="266" t="s">
        <v>246</v>
      </c>
    </row>
    <row r="404" s="13" customFormat="1">
      <c r="A404" s="13"/>
      <c r="B404" s="235"/>
      <c r="C404" s="236"/>
      <c r="D404" s="228" t="s">
        <v>259</v>
      </c>
      <c r="E404" s="237" t="s">
        <v>19</v>
      </c>
      <c r="F404" s="238" t="s">
        <v>1840</v>
      </c>
      <c r="G404" s="236"/>
      <c r="H404" s="239">
        <v>9.9450000000000003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3"/>
      <c r="U404" s="244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259</v>
      </c>
      <c r="AU404" s="245" t="s">
        <v>84</v>
      </c>
      <c r="AV404" s="13" t="s">
        <v>84</v>
      </c>
      <c r="AW404" s="13" t="s">
        <v>35</v>
      </c>
      <c r="AX404" s="13" t="s">
        <v>73</v>
      </c>
      <c r="AY404" s="245" t="s">
        <v>246</v>
      </c>
    </row>
    <row r="405" s="15" customFormat="1">
      <c r="A405" s="15"/>
      <c r="B405" s="257"/>
      <c r="C405" s="258"/>
      <c r="D405" s="228" t="s">
        <v>259</v>
      </c>
      <c r="E405" s="259" t="s">
        <v>19</v>
      </c>
      <c r="F405" s="260" t="s">
        <v>1841</v>
      </c>
      <c r="G405" s="258"/>
      <c r="H405" s="259" t="s">
        <v>19</v>
      </c>
      <c r="I405" s="261"/>
      <c r="J405" s="258"/>
      <c r="K405" s="258"/>
      <c r="L405" s="262"/>
      <c r="M405" s="263"/>
      <c r="N405" s="264"/>
      <c r="O405" s="264"/>
      <c r="P405" s="264"/>
      <c r="Q405" s="264"/>
      <c r="R405" s="264"/>
      <c r="S405" s="264"/>
      <c r="T405" s="264"/>
      <c r="U405" s="26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6" t="s">
        <v>259</v>
      </c>
      <c r="AU405" s="266" t="s">
        <v>84</v>
      </c>
      <c r="AV405" s="15" t="s">
        <v>77</v>
      </c>
      <c r="AW405" s="15" t="s">
        <v>35</v>
      </c>
      <c r="AX405" s="15" t="s">
        <v>73</v>
      </c>
      <c r="AY405" s="266" t="s">
        <v>246</v>
      </c>
    </row>
    <row r="406" s="13" customFormat="1">
      <c r="A406" s="13"/>
      <c r="B406" s="235"/>
      <c r="C406" s="236"/>
      <c r="D406" s="228" t="s">
        <v>259</v>
      </c>
      <c r="E406" s="237" t="s">
        <v>19</v>
      </c>
      <c r="F406" s="238" t="s">
        <v>1842</v>
      </c>
      <c r="G406" s="236"/>
      <c r="H406" s="239">
        <v>9.4760000000000009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3"/>
      <c r="U406" s="244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5" t="s">
        <v>259</v>
      </c>
      <c r="AU406" s="245" t="s">
        <v>84</v>
      </c>
      <c r="AV406" s="13" t="s">
        <v>84</v>
      </c>
      <c r="AW406" s="13" t="s">
        <v>35</v>
      </c>
      <c r="AX406" s="13" t="s">
        <v>73</v>
      </c>
      <c r="AY406" s="245" t="s">
        <v>246</v>
      </c>
    </row>
    <row r="407" s="15" customFormat="1">
      <c r="A407" s="15"/>
      <c r="B407" s="257"/>
      <c r="C407" s="258"/>
      <c r="D407" s="228" t="s">
        <v>259</v>
      </c>
      <c r="E407" s="259" t="s">
        <v>19</v>
      </c>
      <c r="F407" s="260" t="s">
        <v>1843</v>
      </c>
      <c r="G407" s="258"/>
      <c r="H407" s="259" t="s">
        <v>19</v>
      </c>
      <c r="I407" s="261"/>
      <c r="J407" s="258"/>
      <c r="K407" s="258"/>
      <c r="L407" s="262"/>
      <c r="M407" s="263"/>
      <c r="N407" s="264"/>
      <c r="O407" s="264"/>
      <c r="P407" s="264"/>
      <c r="Q407" s="264"/>
      <c r="R407" s="264"/>
      <c r="S407" s="264"/>
      <c r="T407" s="264"/>
      <c r="U407" s="26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6" t="s">
        <v>259</v>
      </c>
      <c r="AU407" s="266" t="s">
        <v>84</v>
      </c>
      <c r="AV407" s="15" t="s">
        <v>77</v>
      </c>
      <c r="AW407" s="15" t="s">
        <v>35</v>
      </c>
      <c r="AX407" s="15" t="s">
        <v>73</v>
      </c>
      <c r="AY407" s="266" t="s">
        <v>246</v>
      </c>
    </row>
    <row r="408" s="13" customFormat="1">
      <c r="A408" s="13"/>
      <c r="B408" s="235"/>
      <c r="C408" s="236"/>
      <c r="D408" s="228" t="s">
        <v>259</v>
      </c>
      <c r="E408" s="237" t="s">
        <v>19</v>
      </c>
      <c r="F408" s="238" t="s">
        <v>1844</v>
      </c>
      <c r="G408" s="236"/>
      <c r="H408" s="239">
        <v>0.86399999999999999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3"/>
      <c r="U408" s="244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5" t="s">
        <v>259</v>
      </c>
      <c r="AU408" s="245" t="s">
        <v>84</v>
      </c>
      <c r="AV408" s="13" t="s">
        <v>84</v>
      </c>
      <c r="AW408" s="13" t="s">
        <v>35</v>
      </c>
      <c r="AX408" s="13" t="s">
        <v>73</v>
      </c>
      <c r="AY408" s="245" t="s">
        <v>246</v>
      </c>
    </row>
    <row r="409" s="14" customFormat="1">
      <c r="A409" s="14"/>
      <c r="B409" s="246"/>
      <c r="C409" s="247"/>
      <c r="D409" s="228" t="s">
        <v>259</v>
      </c>
      <c r="E409" s="248" t="s">
        <v>19</v>
      </c>
      <c r="F409" s="249" t="s">
        <v>262</v>
      </c>
      <c r="G409" s="247"/>
      <c r="H409" s="250">
        <v>20.285</v>
      </c>
      <c r="I409" s="251"/>
      <c r="J409" s="247"/>
      <c r="K409" s="247"/>
      <c r="L409" s="252"/>
      <c r="M409" s="253"/>
      <c r="N409" s="254"/>
      <c r="O409" s="254"/>
      <c r="P409" s="254"/>
      <c r="Q409" s="254"/>
      <c r="R409" s="254"/>
      <c r="S409" s="254"/>
      <c r="T409" s="254"/>
      <c r="U409" s="255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6" t="s">
        <v>259</v>
      </c>
      <c r="AU409" s="256" t="s">
        <v>84</v>
      </c>
      <c r="AV409" s="14" t="s">
        <v>91</v>
      </c>
      <c r="AW409" s="14" t="s">
        <v>35</v>
      </c>
      <c r="AX409" s="14" t="s">
        <v>77</v>
      </c>
      <c r="AY409" s="256" t="s">
        <v>246</v>
      </c>
    </row>
    <row r="410" s="13" customFormat="1">
      <c r="A410" s="13"/>
      <c r="B410" s="235"/>
      <c r="C410" s="236"/>
      <c r="D410" s="228" t="s">
        <v>259</v>
      </c>
      <c r="E410" s="236"/>
      <c r="F410" s="238" t="s">
        <v>1850</v>
      </c>
      <c r="G410" s="236"/>
      <c r="H410" s="239">
        <v>5.0709999999999997</v>
      </c>
      <c r="I410" s="240"/>
      <c r="J410" s="236"/>
      <c r="K410" s="236"/>
      <c r="L410" s="241"/>
      <c r="M410" s="279"/>
      <c r="N410" s="280"/>
      <c r="O410" s="280"/>
      <c r="P410" s="280"/>
      <c r="Q410" s="280"/>
      <c r="R410" s="280"/>
      <c r="S410" s="280"/>
      <c r="T410" s="280"/>
      <c r="U410" s="281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5" t="s">
        <v>259</v>
      </c>
      <c r="AU410" s="245" t="s">
        <v>84</v>
      </c>
      <c r="AV410" s="13" t="s">
        <v>84</v>
      </c>
      <c r="AW410" s="13" t="s">
        <v>4</v>
      </c>
      <c r="AX410" s="13" t="s">
        <v>77</v>
      </c>
      <c r="AY410" s="245" t="s">
        <v>246</v>
      </c>
    </row>
    <row r="411" s="2" customFormat="1" ht="6.96" customHeight="1">
      <c r="A411" s="40"/>
      <c r="B411" s="61"/>
      <c r="C411" s="62"/>
      <c r="D411" s="62"/>
      <c r="E411" s="62"/>
      <c r="F411" s="62"/>
      <c r="G411" s="62"/>
      <c r="H411" s="62"/>
      <c r="I411" s="62"/>
      <c r="J411" s="62"/>
      <c r="K411" s="62"/>
      <c r="L411" s="46"/>
      <c r="M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</row>
  </sheetData>
  <sheetProtection sheet="1" autoFilter="0" formatColumns="0" formatRows="0" objects="1" scenarios="1" spinCount="100000" saltValue="kxKGYqCEUKv3MTcSuj1+eQUVw3fYNb20xzSyUFrZXV7BhDoli7uvOMAzBtOMWiQRawyTIR1AgCWhl5MeSiqx5g==" hashValue="THe9fRKkyyggs8cKvKcGTSAQv8DjF5NfxQ67lFlprdxY4CJmXF3ZxAgh/1ejdVpxhA6/vlXttjRmoJg3TLxAiQ==" algorithmName="SHA-512" password="CC35"/>
  <autoFilter ref="C102:K41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1:H91"/>
    <mergeCell ref="E93:H93"/>
    <mergeCell ref="E95:H95"/>
    <mergeCell ref="L2:V2"/>
  </mergeCells>
  <hyperlinks>
    <hyperlink ref="F114" r:id="rId1" display="https://podminky.urs.cz/item/CS_URS_2025_01/631311115"/>
    <hyperlink ref="F119" r:id="rId2" display="https://podminky.urs.cz/item/CS_URS_2025_01/631319011"/>
    <hyperlink ref="F123" r:id="rId3" display="https://podminky.urs.cz/item/CS_URS_2025_01/631319171"/>
    <hyperlink ref="F127" r:id="rId4" display="https://podminky.urs.cz/item/CS_URS_2025_01/631362021"/>
    <hyperlink ref="F132" r:id="rId5" display="https://podminky.urs.cz/item/CS_URS_2025_01/632451234"/>
    <hyperlink ref="F136" r:id="rId6" display="https://podminky.urs.cz/item/CS_URS_2025_01/632481213"/>
    <hyperlink ref="F140" r:id="rId7" display="https://podminky.urs.cz/item/CS_URS_2025_01/634112123"/>
    <hyperlink ref="F147" r:id="rId8" display="https://podminky.urs.cz/item/CS_URS_2025_01/952902021"/>
    <hyperlink ref="F153" r:id="rId9" display="https://podminky.urs.cz/item/CS_URS_2025_01/952902031"/>
    <hyperlink ref="F159" r:id="rId10" display="https://podminky.urs.cz/item/CS_URS_2025_01/952902221"/>
    <hyperlink ref="F167" r:id="rId11" display="https://podminky.urs.cz/item/CS_URS_2025_01/952902611"/>
    <hyperlink ref="F172" r:id="rId12" display="https://podminky.urs.cz/item/CS_URS_2025_01/964061321"/>
    <hyperlink ref="F182" r:id="rId13" display="https://podminky.urs.cz/item/CS_URS_2025_01/965042131"/>
    <hyperlink ref="F186" r:id="rId14" display="https://podminky.urs.cz/item/CS_URS_2025_01/965081213"/>
    <hyperlink ref="F193" r:id="rId15" display="https://podminky.urs.cz/item/CS_URS_2025_01/965083131"/>
    <hyperlink ref="F198" r:id="rId16" display="https://podminky.urs.cz/item/CS_URS_2025_01/973031325"/>
    <hyperlink ref="F204" r:id="rId17" display="https://podminky.urs.cz/item/CS_URS_2025_01/998018001"/>
    <hyperlink ref="F208" r:id="rId18" display="https://podminky.urs.cz/item/CS_URS_2025_01/997006012"/>
    <hyperlink ref="F211" r:id="rId19" display="https://podminky.urs.cz/item/CS_URS_2025_01/997013211"/>
    <hyperlink ref="F216" r:id="rId20" display="https://podminky.urs.cz/item/CS_URS_2025_01/997013311"/>
    <hyperlink ref="F220" r:id="rId21" display="https://podminky.urs.cz/item/CS_URS_2025_01/997013321"/>
    <hyperlink ref="F227" r:id="rId22" display="https://podminky.urs.cz/item/CS_URS_2025_01/997013509"/>
    <hyperlink ref="F231" r:id="rId23" display="https://podminky.urs.cz/item/CS_URS_2025_01/997013811"/>
    <hyperlink ref="F236" r:id="rId24" display="https://podminky.urs.cz/item/CS_URS_2025_01/997013869"/>
    <hyperlink ref="F246" r:id="rId25" display="https://podminky.urs.cz/item/CS_URS_2025_01/711111001"/>
    <hyperlink ref="F257" r:id="rId26" display="https://podminky.urs.cz/item/CS_URS_2025_01/711132111"/>
    <hyperlink ref="F267" r:id="rId27" display="https://podminky.urs.cz/item/CS_URS_2025_01/998711121"/>
    <hyperlink ref="F271" r:id="rId28" display="https://podminky.urs.cz/item/CS_URS_2025_01/713121111"/>
    <hyperlink ref="F284" r:id="rId29" display="https://podminky.urs.cz/item/CS_URS_2025_01/713121122"/>
    <hyperlink ref="F292" r:id="rId30" display="https://podminky.urs.cz/item/CS_URS_2025_01/713131241"/>
    <hyperlink ref="F302" r:id="rId31" display="https://podminky.urs.cz/item/CS_URS_2025_01/998713121"/>
    <hyperlink ref="F306" r:id="rId32" display="https://podminky.urs.cz/item/CS_URS_2025_01/762083111"/>
    <hyperlink ref="F314" r:id="rId33" display="https://podminky.urs.cz/item/CS_URS_2025_01/762511276"/>
    <hyperlink ref="F322" r:id="rId34" display="https://podminky.urs.cz/item/CS_URS_2025_01/762511282"/>
    <hyperlink ref="F338" r:id="rId35" display="https://podminky.urs.cz/item/CS_URS_2025_01/762814811"/>
    <hyperlink ref="F342" r:id="rId36" display="https://podminky.urs.cz/item/CS_URS_2025_01/762822810"/>
    <hyperlink ref="F347" r:id="rId37" display="https://podminky.urs.cz/item/CS_URS_2025_01/762822820"/>
    <hyperlink ref="F353" r:id="rId38" display="https://podminky.urs.cz/item/CS_URS_2025_01/998762121"/>
    <hyperlink ref="F374" r:id="rId39" display="https://podminky.urs.cz/item/CS_URS_2025_01/998763120"/>
    <hyperlink ref="F378" r:id="rId40" display="https://podminky.urs.cz/item/CS_URS_2025_01/775511830"/>
    <hyperlink ref="F382" r:id="rId41" display="https://podminky.urs.cz/item/CS_URS_2025_01/775521800"/>
    <hyperlink ref="F386" r:id="rId42" display="https://podminky.urs.cz/item/CS_URS_2025_01/775541821"/>
    <hyperlink ref="F392" r:id="rId43" display="https://podminky.urs.cz/item/CS_URS_2025_01/7832031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77</v>
      </c>
    </row>
    <row r="4" s="1" customFormat="1" ht="24.96" customHeight="1">
      <c r="B4" s="22"/>
      <c r="D4" s="143" t="s">
        <v>113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Oprava bytu Seifertova č.p. 105, Bílina - bytová jednotka</v>
      </c>
      <c r="F7" s="145"/>
      <c r="G7" s="145"/>
      <c r="H7" s="145"/>
      <c r="L7" s="22"/>
    </row>
    <row r="8" s="2" customFormat="1" ht="12" customHeight="1">
      <c r="A8" s="40"/>
      <c r="B8" s="46"/>
      <c r="C8" s="40"/>
      <c r="D8" s="145" t="s">
        <v>125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1851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27. 10. 2025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27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5" t="s">
        <v>29</v>
      </c>
      <c r="J15" s="135" t="s">
        <v>30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31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29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33</v>
      </c>
      <c r="E20" s="40"/>
      <c r="F20" s="40"/>
      <c r="G20" s="40"/>
      <c r="H20" s="40"/>
      <c r="I20" s="145" t="s">
        <v>26</v>
      </c>
      <c r="J20" s="135" t="str">
        <f>IF('Rekapitulace stavby'!AN16="","",'Rekapitulace stavby'!AN16)</f>
        <v/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 xml:space="preserve"> </v>
      </c>
      <c r="F21" s="40"/>
      <c r="G21" s="40"/>
      <c r="H21" s="40"/>
      <c r="I21" s="145" t="s">
        <v>29</v>
      </c>
      <c r="J21" s="135" t="str">
        <f>IF('Rekapitulace stavby'!AN17="","",'Rekapitulace stavby'!AN17)</f>
        <v/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29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37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50"/>
      <c r="B27" s="151"/>
      <c r="C27" s="150"/>
      <c r="D27" s="150"/>
      <c r="E27" s="152" t="s">
        <v>38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5"/>
      <c r="E29" s="155"/>
      <c r="F29" s="155"/>
      <c r="G29" s="155"/>
      <c r="H29" s="155"/>
      <c r="I29" s="155"/>
      <c r="J29" s="155"/>
      <c r="K29" s="155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6" t="s">
        <v>39</v>
      </c>
      <c r="E30" s="40"/>
      <c r="F30" s="40"/>
      <c r="G30" s="40"/>
      <c r="H30" s="40"/>
      <c r="I30" s="40"/>
      <c r="J30" s="157">
        <f>ROUND(J83,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5"/>
      <c r="E31" s="155"/>
      <c r="F31" s="155"/>
      <c r="G31" s="155"/>
      <c r="H31" s="155"/>
      <c r="I31" s="155"/>
      <c r="J31" s="155"/>
      <c r="K31" s="155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8" t="s">
        <v>41</v>
      </c>
      <c r="G32" s="40"/>
      <c r="H32" s="40"/>
      <c r="I32" s="158" t="s">
        <v>40</v>
      </c>
      <c r="J32" s="158" t="s">
        <v>42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9" t="s">
        <v>43</v>
      </c>
      <c r="E33" s="145" t="s">
        <v>44</v>
      </c>
      <c r="F33" s="160">
        <f>ROUND((SUM(BE83:BE102)),  2)</f>
        <v>0</v>
      </c>
      <c r="G33" s="40"/>
      <c r="H33" s="40"/>
      <c r="I33" s="161">
        <v>0.20999999999999999</v>
      </c>
      <c r="J33" s="160">
        <f>ROUND(((SUM(BE83:BE102))*I33),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45</v>
      </c>
      <c r="F34" s="160">
        <f>ROUND((SUM(BF83:BF102)),  2)</f>
        <v>0</v>
      </c>
      <c r="G34" s="40"/>
      <c r="H34" s="40"/>
      <c r="I34" s="161">
        <v>0.12</v>
      </c>
      <c r="J34" s="160">
        <f>ROUND(((SUM(BF83:BF102))*I34),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46</v>
      </c>
      <c r="F35" s="160">
        <f>ROUND((SUM(BG83:BG102)),  2)</f>
        <v>0</v>
      </c>
      <c r="G35" s="40"/>
      <c r="H35" s="40"/>
      <c r="I35" s="161">
        <v>0.20999999999999999</v>
      </c>
      <c r="J35" s="160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47</v>
      </c>
      <c r="F36" s="160">
        <f>ROUND((SUM(BH83:BH102)),  2)</f>
        <v>0</v>
      </c>
      <c r="G36" s="40"/>
      <c r="H36" s="40"/>
      <c r="I36" s="161">
        <v>0.12</v>
      </c>
      <c r="J36" s="160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48</v>
      </c>
      <c r="F37" s="160">
        <f>ROUND((SUM(BI83:BI102)),  2)</f>
        <v>0</v>
      </c>
      <c r="G37" s="40"/>
      <c r="H37" s="40"/>
      <c r="I37" s="161">
        <v>0</v>
      </c>
      <c r="J37" s="160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4"/>
      <c r="J39" s="167">
        <f>SUM(J30:J37)</f>
        <v>0</v>
      </c>
      <c r="K39" s="168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204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3" t="str">
        <f>E7</f>
        <v>Oprava bytu Seifertova č.p. 105, Bílina - bytová jednotka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3 - VRN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Bílina</v>
      </c>
      <c r="G52" s="42"/>
      <c r="H52" s="42"/>
      <c r="I52" s="34" t="s">
        <v>23</v>
      </c>
      <c r="J52" s="74" t="str">
        <f>IF(J12="","",J12)</f>
        <v>27. 10. 2025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Bílina, Břežánská 50/4, 418 01 Bílina</v>
      </c>
      <c r="G54" s="42"/>
      <c r="H54" s="42"/>
      <c r="I54" s="34" t="s">
        <v>33</v>
      </c>
      <c r="J54" s="38" t="str">
        <f>E21</f>
        <v xml:space="preserve"> 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4" t="s">
        <v>205</v>
      </c>
      <c r="D57" s="175"/>
      <c r="E57" s="175"/>
      <c r="F57" s="175"/>
      <c r="G57" s="175"/>
      <c r="H57" s="175"/>
      <c r="I57" s="175"/>
      <c r="J57" s="176" t="s">
        <v>206</v>
      </c>
      <c r="K57" s="175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71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207</v>
      </c>
    </row>
    <row r="60" s="9" customFormat="1" ht="24.96" customHeight="1">
      <c r="A60" s="9"/>
      <c r="B60" s="178"/>
      <c r="C60" s="179"/>
      <c r="D60" s="180" t="s">
        <v>1852</v>
      </c>
      <c r="E60" s="181"/>
      <c r="F60" s="181"/>
      <c r="G60" s="181"/>
      <c r="H60" s="181"/>
      <c r="I60" s="181"/>
      <c r="J60" s="182">
        <f>J84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4"/>
      <c r="C61" s="127"/>
      <c r="D61" s="185" t="s">
        <v>1853</v>
      </c>
      <c r="E61" s="186"/>
      <c r="F61" s="186"/>
      <c r="G61" s="186"/>
      <c r="H61" s="186"/>
      <c r="I61" s="186"/>
      <c r="J61" s="187">
        <f>J85</f>
        <v>0</v>
      </c>
      <c r="K61" s="127"/>
      <c r="L61" s="18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4"/>
      <c r="C62" s="127"/>
      <c r="D62" s="185" t="s">
        <v>1854</v>
      </c>
      <c r="E62" s="186"/>
      <c r="F62" s="186"/>
      <c r="G62" s="186"/>
      <c r="H62" s="186"/>
      <c r="I62" s="186"/>
      <c r="J62" s="187">
        <f>J95</f>
        <v>0</v>
      </c>
      <c r="K62" s="127"/>
      <c r="L62" s="18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4"/>
      <c r="C63" s="127"/>
      <c r="D63" s="185" t="s">
        <v>1855</v>
      </c>
      <c r="E63" s="186"/>
      <c r="F63" s="186"/>
      <c r="G63" s="186"/>
      <c r="H63" s="186"/>
      <c r="I63" s="186"/>
      <c r="J63" s="187">
        <f>J99</f>
        <v>0</v>
      </c>
      <c r="K63" s="127"/>
      <c r="L63" s="18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4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4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230</v>
      </c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73" t="str">
        <f>E7</f>
        <v>Oprava bytu Seifertova č.p. 105, Bílina - bytová jednotka</v>
      </c>
      <c r="F73" s="34"/>
      <c r="G73" s="34"/>
      <c r="H73" s="34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125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3 - VRN</v>
      </c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Bílina</v>
      </c>
      <c r="G77" s="42"/>
      <c r="H77" s="42"/>
      <c r="I77" s="34" t="s">
        <v>23</v>
      </c>
      <c r="J77" s="74" t="str">
        <f>IF(J12="","",J12)</f>
        <v>27. 10. 2025</v>
      </c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Město Bílina, Břežánská 50/4, 418 01 Bílina</v>
      </c>
      <c r="G79" s="42"/>
      <c r="H79" s="42"/>
      <c r="I79" s="34" t="s">
        <v>33</v>
      </c>
      <c r="J79" s="38" t="str">
        <f>E21</f>
        <v xml:space="preserve"> </v>
      </c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 xml:space="preserve"> </v>
      </c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89"/>
      <c r="B82" s="190"/>
      <c r="C82" s="191" t="s">
        <v>231</v>
      </c>
      <c r="D82" s="192" t="s">
        <v>58</v>
      </c>
      <c r="E82" s="192" t="s">
        <v>54</v>
      </c>
      <c r="F82" s="192" t="s">
        <v>55</v>
      </c>
      <c r="G82" s="192" t="s">
        <v>232</v>
      </c>
      <c r="H82" s="192" t="s">
        <v>233</v>
      </c>
      <c r="I82" s="192" t="s">
        <v>234</v>
      </c>
      <c r="J82" s="192" t="s">
        <v>206</v>
      </c>
      <c r="K82" s="193" t="s">
        <v>235</v>
      </c>
      <c r="L82" s="194"/>
      <c r="M82" s="94" t="s">
        <v>19</v>
      </c>
      <c r="N82" s="95" t="s">
        <v>43</v>
      </c>
      <c r="O82" s="95" t="s">
        <v>236</v>
      </c>
      <c r="P82" s="95" t="s">
        <v>237</v>
      </c>
      <c r="Q82" s="95" t="s">
        <v>238</v>
      </c>
      <c r="R82" s="95" t="s">
        <v>239</v>
      </c>
      <c r="S82" s="95" t="s">
        <v>240</v>
      </c>
      <c r="T82" s="95" t="s">
        <v>241</v>
      </c>
      <c r="U82" s="96" t="s">
        <v>242</v>
      </c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</row>
    <row r="83" s="2" customFormat="1" ht="22.8" customHeight="1">
      <c r="A83" s="40"/>
      <c r="B83" s="41"/>
      <c r="C83" s="101" t="s">
        <v>243</v>
      </c>
      <c r="D83" s="42"/>
      <c r="E83" s="42"/>
      <c r="F83" s="42"/>
      <c r="G83" s="42"/>
      <c r="H83" s="42"/>
      <c r="I83" s="42"/>
      <c r="J83" s="195">
        <f>BK83</f>
        <v>0</v>
      </c>
      <c r="K83" s="42"/>
      <c r="L83" s="46"/>
      <c r="M83" s="97"/>
      <c r="N83" s="196"/>
      <c r="O83" s="98"/>
      <c r="P83" s="197">
        <f>P84</f>
        <v>0</v>
      </c>
      <c r="Q83" s="98"/>
      <c r="R83" s="197">
        <f>R84</f>
        <v>0</v>
      </c>
      <c r="S83" s="98"/>
      <c r="T83" s="197">
        <f>T84</f>
        <v>0</v>
      </c>
      <c r="U83" s="99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72</v>
      </c>
      <c r="AU83" s="19" t="s">
        <v>207</v>
      </c>
      <c r="BK83" s="198">
        <f>BK84</f>
        <v>0</v>
      </c>
    </row>
    <row r="84" s="12" customFormat="1" ht="25.92" customHeight="1">
      <c r="A84" s="12"/>
      <c r="B84" s="199"/>
      <c r="C84" s="200"/>
      <c r="D84" s="201" t="s">
        <v>72</v>
      </c>
      <c r="E84" s="202" t="s">
        <v>104</v>
      </c>
      <c r="F84" s="202" t="s">
        <v>1856</v>
      </c>
      <c r="G84" s="200"/>
      <c r="H84" s="200"/>
      <c r="I84" s="203"/>
      <c r="J84" s="204">
        <f>BK84</f>
        <v>0</v>
      </c>
      <c r="K84" s="200"/>
      <c r="L84" s="205"/>
      <c r="M84" s="206"/>
      <c r="N84" s="207"/>
      <c r="O84" s="207"/>
      <c r="P84" s="208">
        <f>P85+P95+P99</f>
        <v>0</v>
      </c>
      <c r="Q84" s="207"/>
      <c r="R84" s="208">
        <f>R85+R95+R99</f>
        <v>0</v>
      </c>
      <c r="S84" s="207"/>
      <c r="T84" s="208">
        <f>T85+T95+T99</f>
        <v>0</v>
      </c>
      <c r="U84" s="209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0" t="s">
        <v>94</v>
      </c>
      <c r="AT84" s="211" t="s">
        <v>72</v>
      </c>
      <c r="AU84" s="211" t="s">
        <v>73</v>
      </c>
      <c r="AY84" s="210" t="s">
        <v>246</v>
      </c>
      <c r="BK84" s="212">
        <f>BK85+BK95+BK99</f>
        <v>0</v>
      </c>
    </row>
    <row r="85" s="12" customFormat="1" ht="22.8" customHeight="1">
      <c r="A85" s="12"/>
      <c r="B85" s="199"/>
      <c r="C85" s="200"/>
      <c r="D85" s="201" t="s">
        <v>72</v>
      </c>
      <c r="E85" s="213" t="s">
        <v>1857</v>
      </c>
      <c r="F85" s="213" t="s">
        <v>1858</v>
      </c>
      <c r="G85" s="200"/>
      <c r="H85" s="200"/>
      <c r="I85" s="203"/>
      <c r="J85" s="214">
        <f>BK85</f>
        <v>0</v>
      </c>
      <c r="K85" s="200"/>
      <c r="L85" s="205"/>
      <c r="M85" s="206"/>
      <c r="N85" s="207"/>
      <c r="O85" s="207"/>
      <c r="P85" s="208">
        <f>SUM(P86:P94)</f>
        <v>0</v>
      </c>
      <c r="Q85" s="207"/>
      <c r="R85" s="208">
        <f>SUM(R86:R94)</f>
        <v>0</v>
      </c>
      <c r="S85" s="207"/>
      <c r="T85" s="208">
        <f>SUM(T86:T94)</f>
        <v>0</v>
      </c>
      <c r="U85" s="209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10" t="s">
        <v>94</v>
      </c>
      <c r="AT85" s="211" t="s">
        <v>72</v>
      </c>
      <c r="AU85" s="211" t="s">
        <v>77</v>
      </c>
      <c r="AY85" s="210" t="s">
        <v>246</v>
      </c>
      <c r="BK85" s="212">
        <f>SUM(BK86:BK94)</f>
        <v>0</v>
      </c>
    </row>
    <row r="86" s="2" customFormat="1" ht="16.5" customHeight="1">
      <c r="A86" s="40"/>
      <c r="B86" s="41"/>
      <c r="C86" s="215" t="s">
        <v>77</v>
      </c>
      <c r="D86" s="215" t="s">
        <v>250</v>
      </c>
      <c r="E86" s="216" t="s">
        <v>1859</v>
      </c>
      <c r="F86" s="217" t="s">
        <v>1858</v>
      </c>
      <c r="G86" s="218" t="s">
        <v>704</v>
      </c>
      <c r="H86" s="219">
        <v>1</v>
      </c>
      <c r="I86" s="220"/>
      <c r="J86" s="221">
        <f>ROUND(I86*H86,2)</f>
        <v>0</v>
      </c>
      <c r="K86" s="217" t="s">
        <v>253</v>
      </c>
      <c r="L86" s="46"/>
      <c r="M86" s="222" t="s">
        <v>19</v>
      </c>
      <c r="N86" s="223" t="s">
        <v>45</v>
      </c>
      <c r="O86" s="86"/>
      <c r="P86" s="224">
        <f>O86*H86</f>
        <v>0</v>
      </c>
      <c r="Q86" s="224">
        <v>0</v>
      </c>
      <c r="R86" s="224">
        <f>Q86*H86</f>
        <v>0</v>
      </c>
      <c r="S86" s="224">
        <v>0</v>
      </c>
      <c r="T86" s="224">
        <f>S86*H86</f>
        <v>0</v>
      </c>
      <c r="U86" s="225" t="s">
        <v>19</v>
      </c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26" t="s">
        <v>1860</v>
      </c>
      <c r="AT86" s="226" t="s">
        <v>250</v>
      </c>
      <c r="AU86" s="226" t="s">
        <v>84</v>
      </c>
      <c r="AY86" s="19" t="s">
        <v>246</v>
      </c>
      <c r="BE86" s="227">
        <f>IF(N86="základní",J86,0)</f>
        <v>0</v>
      </c>
      <c r="BF86" s="227">
        <f>IF(N86="snížená",J86,0)</f>
        <v>0</v>
      </c>
      <c r="BG86" s="227">
        <f>IF(N86="zákl. přenesená",J86,0)</f>
        <v>0</v>
      </c>
      <c r="BH86" s="227">
        <f>IF(N86="sníž. přenesená",J86,0)</f>
        <v>0</v>
      </c>
      <c r="BI86" s="227">
        <f>IF(N86="nulová",J86,0)</f>
        <v>0</v>
      </c>
      <c r="BJ86" s="19" t="s">
        <v>84</v>
      </c>
      <c r="BK86" s="227">
        <f>ROUND(I86*H86,2)</f>
        <v>0</v>
      </c>
      <c r="BL86" s="19" t="s">
        <v>1860</v>
      </c>
      <c r="BM86" s="226" t="s">
        <v>1861</v>
      </c>
    </row>
    <row r="87" s="2" customFormat="1">
      <c r="A87" s="40"/>
      <c r="B87" s="41"/>
      <c r="C87" s="42"/>
      <c r="D87" s="228" t="s">
        <v>255</v>
      </c>
      <c r="E87" s="42"/>
      <c r="F87" s="229" t="s">
        <v>1858</v>
      </c>
      <c r="G87" s="42"/>
      <c r="H87" s="42"/>
      <c r="I87" s="230"/>
      <c r="J87" s="42"/>
      <c r="K87" s="42"/>
      <c r="L87" s="46"/>
      <c r="M87" s="231"/>
      <c r="N87" s="232"/>
      <c r="O87" s="86"/>
      <c r="P87" s="86"/>
      <c r="Q87" s="86"/>
      <c r="R87" s="86"/>
      <c r="S87" s="86"/>
      <c r="T87" s="86"/>
      <c r="U87" s="87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255</v>
      </c>
      <c r="AU87" s="19" t="s">
        <v>84</v>
      </c>
    </row>
    <row r="88" s="2" customFormat="1">
      <c r="A88" s="40"/>
      <c r="B88" s="41"/>
      <c r="C88" s="42"/>
      <c r="D88" s="233" t="s">
        <v>257</v>
      </c>
      <c r="E88" s="42"/>
      <c r="F88" s="234" t="s">
        <v>1862</v>
      </c>
      <c r="G88" s="42"/>
      <c r="H88" s="42"/>
      <c r="I88" s="230"/>
      <c r="J88" s="42"/>
      <c r="K88" s="42"/>
      <c r="L88" s="46"/>
      <c r="M88" s="231"/>
      <c r="N88" s="232"/>
      <c r="O88" s="86"/>
      <c r="P88" s="86"/>
      <c r="Q88" s="86"/>
      <c r="R88" s="86"/>
      <c r="S88" s="86"/>
      <c r="T88" s="86"/>
      <c r="U88" s="87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257</v>
      </c>
      <c r="AU88" s="19" t="s">
        <v>84</v>
      </c>
    </row>
    <row r="89" s="2" customFormat="1" ht="16.5" customHeight="1">
      <c r="A89" s="40"/>
      <c r="B89" s="41"/>
      <c r="C89" s="215" t="s">
        <v>84</v>
      </c>
      <c r="D89" s="215" t="s">
        <v>250</v>
      </c>
      <c r="E89" s="216" t="s">
        <v>1863</v>
      </c>
      <c r="F89" s="217" t="s">
        <v>1864</v>
      </c>
      <c r="G89" s="218" t="s">
        <v>704</v>
      </c>
      <c r="H89" s="219">
        <v>1</v>
      </c>
      <c r="I89" s="220"/>
      <c r="J89" s="221">
        <f>ROUND(I89*H89,2)</f>
        <v>0</v>
      </c>
      <c r="K89" s="217" t="s">
        <v>253</v>
      </c>
      <c r="L89" s="46"/>
      <c r="M89" s="222" t="s">
        <v>19</v>
      </c>
      <c r="N89" s="223" t="s">
        <v>45</v>
      </c>
      <c r="O89" s="86"/>
      <c r="P89" s="224">
        <f>O89*H89</f>
        <v>0</v>
      </c>
      <c r="Q89" s="224">
        <v>0</v>
      </c>
      <c r="R89" s="224">
        <f>Q89*H89</f>
        <v>0</v>
      </c>
      <c r="S89" s="224">
        <v>0</v>
      </c>
      <c r="T89" s="224">
        <f>S89*H89</f>
        <v>0</v>
      </c>
      <c r="U89" s="225" t="s">
        <v>19</v>
      </c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6" t="s">
        <v>1860</v>
      </c>
      <c r="AT89" s="226" t="s">
        <v>250</v>
      </c>
      <c r="AU89" s="226" t="s">
        <v>84</v>
      </c>
      <c r="AY89" s="19" t="s">
        <v>246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19" t="s">
        <v>84</v>
      </c>
      <c r="BK89" s="227">
        <f>ROUND(I89*H89,2)</f>
        <v>0</v>
      </c>
      <c r="BL89" s="19" t="s">
        <v>1860</v>
      </c>
      <c r="BM89" s="226" t="s">
        <v>1865</v>
      </c>
    </row>
    <row r="90" s="2" customFormat="1">
      <c r="A90" s="40"/>
      <c r="B90" s="41"/>
      <c r="C90" s="42"/>
      <c r="D90" s="228" t="s">
        <v>255</v>
      </c>
      <c r="E90" s="42"/>
      <c r="F90" s="229" t="s">
        <v>1864</v>
      </c>
      <c r="G90" s="42"/>
      <c r="H90" s="42"/>
      <c r="I90" s="230"/>
      <c r="J90" s="42"/>
      <c r="K90" s="42"/>
      <c r="L90" s="46"/>
      <c r="M90" s="231"/>
      <c r="N90" s="232"/>
      <c r="O90" s="86"/>
      <c r="P90" s="86"/>
      <c r="Q90" s="86"/>
      <c r="R90" s="86"/>
      <c r="S90" s="86"/>
      <c r="T90" s="86"/>
      <c r="U90" s="87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255</v>
      </c>
      <c r="AU90" s="19" t="s">
        <v>84</v>
      </c>
    </row>
    <row r="91" s="2" customFormat="1">
      <c r="A91" s="40"/>
      <c r="B91" s="41"/>
      <c r="C91" s="42"/>
      <c r="D91" s="233" t="s">
        <v>257</v>
      </c>
      <c r="E91" s="42"/>
      <c r="F91" s="234" t="s">
        <v>1866</v>
      </c>
      <c r="G91" s="42"/>
      <c r="H91" s="42"/>
      <c r="I91" s="230"/>
      <c r="J91" s="42"/>
      <c r="K91" s="42"/>
      <c r="L91" s="46"/>
      <c r="M91" s="231"/>
      <c r="N91" s="232"/>
      <c r="O91" s="86"/>
      <c r="P91" s="86"/>
      <c r="Q91" s="86"/>
      <c r="R91" s="86"/>
      <c r="S91" s="86"/>
      <c r="T91" s="86"/>
      <c r="U91" s="87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257</v>
      </c>
      <c r="AU91" s="19" t="s">
        <v>84</v>
      </c>
    </row>
    <row r="92" s="2" customFormat="1" ht="16.5" customHeight="1">
      <c r="A92" s="40"/>
      <c r="B92" s="41"/>
      <c r="C92" s="215" t="s">
        <v>88</v>
      </c>
      <c r="D92" s="215" t="s">
        <v>250</v>
      </c>
      <c r="E92" s="216" t="s">
        <v>1867</v>
      </c>
      <c r="F92" s="217" t="s">
        <v>1868</v>
      </c>
      <c r="G92" s="218" t="s">
        <v>704</v>
      </c>
      <c r="H92" s="219">
        <v>1</v>
      </c>
      <c r="I92" s="220"/>
      <c r="J92" s="221">
        <f>ROUND(I92*H92,2)</f>
        <v>0</v>
      </c>
      <c r="K92" s="217" t="s">
        <v>253</v>
      </c>
      <c r="L92" s="46"/>
      <c r="M92" s="222" t="s">
        <v>19</v>
      </c>
      <c r="N92" s="223" t="s">
        <v>45</v>
      </c>
      <c r="O92" s="86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4">
        <f>S92*H92</f>
        <v>0</v>
      </c>
      <c r="U92" s="225" t="s">
        <v>19</v>
      </c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6" t="s">
        <v>1860</v>
      </c>
      <c r="AT92" s="226" t="s">
        <v>250</v>
      </c>
      <c r="AU92" s="226" t="s">
        <v>84</v>
      </c>
      <c r="AY92" s="19" t="s">
        <v>246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19" t="s">
        <v>84</v>
      </c>
      <c r="BK92" s="227">
        <f>ROUND(I92*H92,2)</f>
        <v>0</v>
      </c>
      <c r="BL92" s="19" t="s">
        <v>1860</v>
      </c>
      <c r="BM92" s="226" t="s">
        <v>1869</v>
      </c>
    </row>
    <row r="93" s="2" customFormat="1">
      <c r="A93" s="40"/>
      <c r="B93" s="41"/>
      <c r="C93" s="42"/>
      <c r="D93" s="228" t="s">
        <v>255</v>
      </c>
      <c r="E93" s="42"/>
      <c r="F93" s="229" t="s">
        <v>1868</v>
      </c>
      <c r="G93" s="42"/>
      <c r="H93" s="42"/>
      <c r="I93" s="230"/>
      <c r="J93" s="42"/>
      <c r="K93" s="42"/>
      <c r="L93" s="46"/>
      <c r="M93" s="231"/>
      <c r="N93" s="232"/>
      <c r="O93" s="86"/>
      <c r="P93" s="86"/>
      <c r="Q93" s="86"/>
      <c r="R93" s="86"/>
      <c r="S93" s="86"/>
      <c r="T93" s="86"/>
      <c r="U93" s="87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255</v>
      </c>
      <c r="AU93" s="19" t="s">
        <v>84</v>
      </c>
    </row>
    <row r="94" s="2" customFormat="1">
      <c r="A94" s="40"/>
      <c r="B94" s="41"/>
      <c r="C94" s="42"/>
      <c r="D94" s="233" t="s">
        <v>257</v>
      </c>
      <c r="E94" s="42"/>
      <c r="F94" s="234" t="s">
        <v>1870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6"/>
      <c r="U94" s="87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257</v>
      </c>
      <c r="AU94" s="19" t="s">
        <v>84</v>
      </c>
    </row>
    <row r="95" s="12" customFormat="1" ht="22.8" customHeight="1">
      <c r="A95" s="12"/>
      <c r="B95" s="199"/>
      <c r="C95" s="200"/>
      <c r="D95" s="201" t="s">
        <v>72</v>
      </c>
      <c r="E95" s="213" t="s">
        <v>1871</v>
      </c>
      <c r="F95" s="213" t="s">
        <v>1872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SUM(P96:P98)</f>
        <v>0</v>
      </c>
      <c r="Q95" s="207"/>
      <c r="R95" s="208">
        <f>SUM(R96:R98)</f>
        <v>0</v>
      </c>
      <c r="S95" s="207"/>
      <c r="T95" s="208">
        <f>SUM(T96:T98)</f>
        <v>0</v>
      </c>
      <c r="U95" s="209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94</v>
      </c>
      <c r="AT95" s="211" t="s">
        <v>72</v>
      </c>
      <c r="AU95" s="211" t="s">
        <v>77</v>
      </c>
      <c r="AY95" s="210" t="s">
        <v>246</v>
      </c>
      <c r="BK95" s="212">
        <f>SUM(BK96:BK98)</f>
        <v>0</v>
      </c>
    </row>
    <row r="96" s="2" customFormat="1" ht="16.5" customHeight="1">
      <c r="A96" s="40"/>
      <c r="B96" s="41"/>
      <c r="C96" s="215" t="s">
        <v>91</v>
      </c>
      <c r="D96" s="215" t="s">
        <v>250</v>
      </c>
      <c r="E96" s="216" t="s">
        <v>1873</v>
      </c>
      <c r="F96" s="217" t="s">
        <v>1874</v>
      </c>
      <c r="G96" s="218" t="s">
        <v>704</v>
      </c>
      <c r="H96" s="219">
        <v>1</v>
      </c>
      <c r="I96" s="220"/>
      <c r="J96" s="221">
        <f>ROUND(I96*H96,2)</f>
        <v>0</v>
      </c>
      <c r="K96" s="217" t="s">
        <v>253</v>
      </c>
      <c r="L96" s="46"/>
      <c r="M96" s="222" t="s">
        <v>19</v>
      </c>
      <c r="N96" s="223" t="s">
        <v>45</v>
      </c>
      <c r="O96" s="86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4">
        <f>S96*H96</f>
        <v>0</v>
      </c>
      <c r="U96" s="225" t="s">
        <v>19</v>
      </c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1860</v>
      </c>
      <c r="AT96" s="226" t="s">
        <v>250</v>
      </c>
      <c r="AU96" s="226" t="s">
        <v>84</v>
      </c>
      <c r="AY96" s="19" t="s">
        <v>246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84</v>
      </c>
      <c r="BK96" s="227">
        <f>ROUND(I96*H96,2)</f>
        <v>0</v>
      </c>
      <c r="BL96" s="19" t="s">
        <v>1860</v>
      </c>
      <c r="BM96" s="226" t="s">
        <v>1875</v>
      </c>
    </row>
    <row r="97" s="2" customFormat="1">
      <c r="A97" s="40"/>
      <c r="B97" s="41"/>
      <c r="C97" s="42"/>
      <c r="D97" s="228" t="s">
        <v>255</v>
      </c>
      <c r="E97" s="42"/>
      <c r="F97" s="229" t="s">
        <v>1874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6"/>
      <c r="U97" s="87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255</v>
      </c>
      <c r="AU97" s="19" t="s">
        <v>84</v>
      </c>
    </row>
    <row r="98" s="2" customFormat="1">
      <c r="A98" s="40"/>
      <c r="B98" s="41"/>
      <c r="C98" s="42"/>
      <c r="D98" s="233" t="s">
        <v>257</v>
      </c>
      <c r="E98" s="42"/>
      <c r="F98" s="234" t="s">
        <v>1876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6"/>
      <c r="U98" s="87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257</v>
      </c>
      <c r="AU98" s="19" t="s">
        <v>84</v>
      </c>
    </row>
    <row r="99" s="12" customFormat="1" ht="22.8" customHeight="1">
      <c r="A99" s="12"/>
      <c r="B99" s="199"/>
      <c r="C99" s="200"/>
      <c r="D99" s="201" t="s">
        <v>72</v>
      </c>
      <c r="E99" s="213" t="s">
        <v>1877</v>
      </c>
      <c r="F99" s="213" t="s">
        <v>1878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SUM(P100:P102)</f>
        <v>0</v>
      </c>
      <c r="Q99" s="207"/>
      <c r="R99" s="208">
        <f>SUM(R100:R102)</f>
        <v>0</v>
      </c>
      <c r="S99" s="207"/>
      <c r="T99" s="208">
        <f>SUM(T100:T102)</f>
        <v>0</v>
      </c>
      <c r="U99" s="209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94</v>
      </c>
      <c r="AT99" s="211" t="s">
        <v>72</v>
      </c>
      <c r="AU99" s="211" t="s">
        <v>77</v>
      </c>
      <c r="AY99" s="210" t="s">
        <v>246</v>
      </c>
      <c r="BK99" s="212">
        <f>SUM(BK100:BK102)</f>
        <v>0</v>
      </c>
    </row>
    <row r="100" s="2" customFormat="1" ht="21.75" customHeight="1">
      <c r="A100" s="40"/>
      <c r="B100" s="41"/>
      <c r="C100" s="215" t="s">
        <v>94</v>
      </c>
      <c r="D100" s="215" t="s">
        <v>250</v>
      </c>
      <c r="E100" s="216" t="s">
        <v>1879</v>
      </c>
      <c r="F100" s="217" t="s">
        <v>1880</v>
      </c>
      <c r="G100" s="218" t="s">
        <v>704</v>
      </c>
      <c r="H100" s="219">
        <v>1</v>
      </c>
      <c r="I100" s="220"/>
      <c r="J100" s="221">
        <f>ROUND(I100*H100,2)</f>
        <v>0</v>
      </c>
      <c r="K100" s="217" t="s">
        <v>253</v>
      </c>
      <c r="L100" s="46"/>
      <c r="M100" s="222" t="s">
        <v>19</v>
      </c>
      <c r="N100" s="223" t="s">
        <v>45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4">
        <f>S100*H100</f>
        <v>0</v>
      </c>
      <c r="U100" s="225" t="s">
        <v>19</v>
      </c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1860</v>
      </c>
      <c r="AT100" s="226" t="s">
        <v>250</v>
      </c>
      <c r="AU100" s="226" t="s">
        <v>84</v>
      </c>
      <c r="AY100" s="19" t="s">
        <v>246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84</v>
      </c>
      <c r="BK100" s="227">
        <f>ROUND(I100*H100,2)</f>
        <v>0</v>
      </c>
      <c r="BL100" s="19" t="s">
        <v>1860</v>
      </c>
      <c r="BM100" s="226" t="s">
        <v>1881</v>
      </c>
    </row>
    <row r="101" s="2" customFormat="1">
      <c r="A101" s="40"/>
      <c r="B101" s="41"/>
      <c r="C101" s="42"/>
      <c r="D101" s="228" t="s">
        <v>255</v>
      </c>
      <c r="E101" s="42"/>
      <c r="F101" s="229" t="s">
        <v>1880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6"/>
      <c r="U101" s="87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255</v>
      </c>
      <c r="AU101" s="19" t="s">
        <v>84</v>
      </c>
    </row>
    <row r="102" s="2" customFormat="1">
      <c r="A102" s="40"/>
      <c r="B102" s="41"/>
      <c r="C102" s="42"/>
      <c r="D102" s="233" t="s">
        <v>257</v>
      </c>
      <c r="E102" s="42"/>
      <c r="F102" s="234" t="s">
        <v>1882</v>
      </c>
      <c r="G102" s="42"/>
      <c r="H102" s="42"/>
      <c r="I102" s="230"/>
      <c r="J102" s="42"/>
      <c r="K102" s="42"/>
      <c r="L102" s="46"/>
      <c r="M102" s="282"/>
      <c r="N102" s="283"/>
      <c r="O102" s="284"/>
      <c r="P102" s="284"/>
      <c r="Q102" s="284"/>
      <c r="R102" s="284"/>
      <c r="S102" s="284"/>
      <c r="T102" s="284"/>
      <c r="U102" s="285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257</v>
      </c>
      <c r="AU102" s="19" t="s">
        <v>84</v>
      </c>
    </row>
    <row r="103" s="2" customFormat="1" ht="6.96" customHeight="1">
      <c r="A103" s="40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46"/>
      <c r="M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</sheetData>
  <sheetProtection sheet="1" autoFilter="0" formatColumns="0" formatRows="0" objects="1" scenarios="1" spinCount="100000" saltValue="G26rGcpBiC8P7y62Sfj4kdCsGvNO9HcbT6oms9BPZUG0z8/0L/8KTZsdDbV6eRotxB4X/EyO0cPZOuYEuE2qMQ==" hashValue="UW1Ovenf5JmMjRuUicocwK0sJtTxv+VcIQdNInv4mymvMZKEhJ8eiuTLJn8MhbNTloxm8u3vfFRw0T4IkZDRhQ==" algorithmName="SHA-512" password="CC35"/>
  <autoFilter ref="C82:K10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1/030001000"/>
    <hyperlink ref="F91" r:id="rId2" display="https://podminky.urs.cz/item/CS_URS_2025_01/031303000"/>
    <hyperlink ref="F94" r:id="rId3" display="https://podminky.urs.cz/item/CS_URS_2025_01/034303000"/>
    <hyperlink ref="F98" r:id="rId4" display="https://podminky.urs.cz/item/CS_URS_2025_01/045002000"/>
    <hyperlink ref="F102" r:id="rId5" display="https://podminky.urs.cz/item/CS_URS_2025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DESKTOP-5GEEE19\W10</dc:creator>
  <cp:lastModifiedBy>DESKTOP-5GEEE19\W10</cp:lastModifiedBy>
  <dcterms:created xsi:type="dcterms:W3CDTF">2025-10-28T04:49:06Z</dcterms:created>
  <dcterms:modified xsi:type="dcterms:W3CDTF">2025-10-28T04:49:26Z</dcterms:modified>
</cp:coreProperties>
</file>