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vmatu\OneDrive\Plocha\Honza\1 - ZS ZA Chlumem - 23.2.2024\12. Rozpočet originál 22.1.2026\"/>
    </mc:Choice>
  </mc:AlternateContent>
  <bookViews>
    <workbookView xWindow="0" yWindow="0" windowWidth="0" windowHeight="0"/>
  </bookViews>
  <sheets>
    <sheet name="Rekapitulace stavby" sheetId="1" r:id="rId1"/>
    <sheet name="1.1 - Stavební úpravy" sheetId="2" r:id="rId2"/>
    <sheet name="1.2 - Zdravotechnika" sheetId="3" r:id="rId3"/>
    <sheet name="1.3 - Plynoinstalace" sheetId="4" r:id="rId4"/>
    <sheet name="1.4 - Elektroinstalace - ..." sheetId="5" r:id="rId5"/>
    <sheet name="1.5 - Elektroinstalace - ..." sheetId="6" r:id="rId6"/>
    <sheet name="1.9 - VRN a ostatní náklady" sheetId="7" r:id="rId7"/>
    <sheet name="Pokyny pro vyplnění" sheetId="8" r:id="rId8"/>
  </sheets>
  <definedNames>
    <definedName name="_xlnm.Print_Area" localSheetId="0">'Rekapitulace stavby'!$D$4:$AO$36,'Rekapitulace stavby'!$C$42:$AQ$62</definedName>
    <definedName name="_xlnm.Print_Titles" localSheetId="0">'Rekapitulace stavby'!$52:$52</definedName>
    <definedName name="_xlnm._FilterDatabase" localSheetId="1" hidden="1">'1.1 - Stavební úpravy'!$C$103:$K$752</definedName>
    <definedName name="_xlnm.Print_Area" localSheetId="1">'1.1 - Stavební úpravy'!$C$4:$J$41,'1.1 - Stavební úpravy'!$C$47:$J$83,'1.1 - Stavební úpravy'!$C$89:$K$752</definedName>
    <definedName name="_xlnm.Print_Titles" localSheetId="1">'1.1 - Stavební úpravy'!$103:$103</definedName>
    <definedName name="_xlnm._FilterDatabase" localSheetId="2" hidden="1">'1.2 - Zdravotechnika'!$C$88:$K$145</definedName>
    <definedName name="_xlnm.Print_Area" localSheetId="2">'1.2 - Zdravotechnika'!$C$4:$J$41,'1.2 - Zdravotechnika'!$C$47:$J$68,'1.2 - Zdravotechnika'!$C$74:$K$145</definedName>
    <definedName name="_xlnm.Print_Titles" localSheetId="2">'1.2 - Zdravotechnika'!$88:$88</definedName>
    <definedName name="_xlnm._FilterDatabase" localSheetId="3" hidden="1">'1.3 - Plynoinstalace'!$C$87:$K$107</definedName>
    <definedName name="_xlnm.Print_Area" localSheetId="3">'1.3 - Plynoinstalace'!$C$4:$J$41,'1.3 - Plynoinstalace'!$C$47:$J$67,'1.3 - Plynoinstalace'!$C$73:$K$107</definedName>
    <definedName name="_xlnm.Print_Titles" localSheetId="3">'1.3 - Plynoinstalace'!$87:$87</definedName>
    <definedName name="_xlnm._FilterDatabase" localSheetId="4" hidden="1">'1.4 - Elektroinstalace - ...'!$C$101:$K$254</definedName>
    <definedName name="_xlnm.Print_Area" localSheetId="4">'1.4 - Elektroinstalace - ...'!$C$4:$J$41,'1.4 - Elektroinstalace - ...'!$C$47:$J$81,'1.4 - Elektroinstalace - ...'!$C$87:$K$254</definedName>
    <definedName name="_xlnm.Print_Titles" localSheetId="4">'1.4 - Elektroinstalace - ...'!$101:$101</definedName>
    <definedName name="_xlnm._FilterDatabase" localSheetId="5" hidden="1">'1.5 - Elektroinstalace - ...'!$C$87:$K$117</definedName>
    <definedName name="_xlnm.Print_Area" localSheetId="5">'1.5 - Elektroinstalace - ...'!$C$4:$J$41,'1.5 - Elektroinstalace - ...'!$C$47:$J$67,'1.5 - Elektroinstalace - ...'!$C$73:$K$117</definedName>
    <definedName name="_xlnm.Print_Titles" localSheetId="5">'1.5 - Elektroinstalace - ...'!$87:$87</definedName>
    <definedName name="_xlnm._FilterDatabase" localSheetId="6" hidden="1">'1.9 - VRN a ostatní náklady'!$C$90:$K$108</definedName>
    <definedName name="_xlnm.Print_Area" localSheetId="6">'1.9 - VRN a ostatní náklady'!$C$4:$J$41,'1.9 - VRN a ostatní náklady'!$C$47:$J$70,'1.9 - VRN a ostatní náklady'!$C$76:$K$108</definedName>
    <definedName name="_xlnm.Print_Titles" localSheetId="6">'1.9 - VRN a ostatní náklady'!$90:$90</definedName>
    <definedName name="_xlnm.Print_Area" localSheetId="7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7" l="1" r="J39"/>
  <c r="J38"/>
  <c i="1" r="AY61"/>
  <c i="7" r="J37"/>
  <c i="1" r="AX61"/>
  <c i="7" r="BI107"/>
  <c r="BH107"/>
  <c r="BG107"/>
  <c r="BF107"/>
  <c r="T107"/>
  <c r="T106"/>
  <c r="R107"/>
  <c r="R106"/>
  <c r="P107"/>
  <c r="P106"/>
  <c r="BI103"/>
  <c r="BH103"/>
  <c r="BG103"/>
  <c r="BF103"/>
  <c r="T103"/>
  <c r="T102"/>
  <c r="R103"/>
  <c r="R102"/>
  <c r="P103"/>
  <c r="P102"/>
  <c r="BI100"/>
  <c r="BH100"/>
  <c r="BG100"/>
  <c r="BF100"/>
  <c r="T100"/>
  <c r="T99"/>
  <c r="R100"/>
  <c r="R99"/>
  <c r="P100"/>
  <c r="P99"/>
  <c r="BI97"/>
  <c r="BH97"/>
  <c r="BG97"/>
  <c r="BF97"/>
  <c r="T97"/>
  <c r="T96"/>
  <c r="R97"/>
  <c r="R96"/>
  <c r="P97"/>
  <c r="P96"/>
  <c r="BI94"/>
  <c r="BH94"/>
  <c r="BG94"/>
  <c r="BF94"/>
  <c r="T94"/>
  <c r="T93"/>
  <c r="R94"/>
  <c r="R93"/>
  <c r="P94"/>
  <c r="P93"/>
  <c r="P92"/>
  <c r="P91"/>
  <c i="1" r="AU61"/>
  <c i="7" r="F85"/>
  <c r="E83"/>
  <c r="F56"/>
  <c r="E54"/>
  <c r="J26"/>
  <c r="E26"/>
  <c r="J88"/>
  <c r="J25"/>
  <c r="J23"/>
  <c r="E23"/>
  <c r="J87"/>
  <c r="J22"/>
  <c r="J20"/>
  <c r="E20"/>
  <c r="F59"/>
  <c r="J19"/>
  <c r="J17"/>
  <c r="E17"/>
  <c r="F87"/>
  <c r="J16"/>
  <c r="J14"/>
  <c r="J56"/>
  <c r="E7"/>
  <c r="E79"/>
  <c i="6" r="J39"/>
  <c r="J38"/>
  <c i="1" r="AY60"/>
  <c i="6" r="J37"/>
  <c i="1" r="AX60"/>
  <c i="6"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F82"/>
  <c r="E80"/>
  <c r="F56"/>
  <c r="E54"/>
  <c r="J26"/>
  <c r="E26"/>
  <c r="J85"/>
  <c r="J25"/>
  <c r="J23"/>
  <c r="E23"/>
  <c r="J84"/>
  <c r="J22"/>
  <c r="J20"/>
  <c r="E20"/>
  <c r="F59"/>
  <c r="J19"/>
  <c r="J17"/>
  <c r="E17"/>
  <c r="F84"/>
  <c r="J16"/>
  <c r="J14"/>
  <c r="J56"/>
  <c r="E7"/>
  <c r="E76"/>
  <c i="5" r="J39"/>
  <c r="J38"/>
  <c i="1" r="AY59"/>
  <c i="5" r="J37"/>
  <c i="1" r="AX59"/>
  <c i="5"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4"/>
  <c r="BH244"/>
  <c r="BG244"/>
  <c r="BF244"/>
  <c r="T244"/>
  <c r="R244"/>
  <c r="P244"/>
  <c r="BI243"/>
  <c r="BH243"/>
  <c r="BG243"/>
  <c r="BF243"/>
  <c r="T243"/>
  <c r="R243"/>
  <c r="P243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1"/>
  <c r="BH231"/>
  <c r="BG231"/>
  <c r="BF231"/>
  <c r="T231"/>
  <c r="R231"/>
  <c r="P231"/>
  <c r="BI230"/>
  <c r="BH230"/>
  <c r="BG230"/>
  <c r="BF230"/>
  <c r="T230"/>
  <c r="R230"/>
  <c r="P230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0"/>
  <c r="BH210"/>
  <c r="BG210"/>
  <c r="BF210"/>
  <c r="T210"/>
  <c r="R210"/>
  <c r="P210"/>
  <c r="BI209"/>
  <c r="BH209"/>
  <c r="BG209"/>
  <c r="BF209"/>
  <c r="T209"/>
  <c r="R209"/>
  <c r="P209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2"/>
  <c r="BH192"/>
  <c r="BG192"/>
  <c r="BF192"/>
  <c r="T192"/>
  <c r="R192"/>
  <c r="P192"/>
  <c r="BI191"/>
  <c r="BH191"/>
  <c r="BG191"/>
  <c r="BF191"/>
  <c r="T191"/>
  <c r="R191"/>
  <c r="P191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6"/>
  <c r="BH136"/>
  <c r="BG136"/>
  <c r="BF136"/>
  <c r="T136"/>
  <c r="R136"/>
  <c r="P136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F96"/>
  <c r="E94"/>
  <c r="F56"/>
  <c r="E54"/>
  <c r="J26"/>
  <c r="E26"/>
  <c r="J99"/>
  <c r="J25"/>
  <c r="J23"/>
  <c r="E23"/>
  <c r="J98"/>
  <c r="J22"/>
  <c r="J20"/>
  <c r="E20"/>
  <c r="F99"/>
  <c r="J19"/>
  <c r="J17"/>
  <c r="E17"/>
  <c r="F58"/>
  <c r="J16"/>
  <c r="J14"/>
  <c r="J96"/>
  <c r="E7"/>
  <c r="E90"/>
  <c i="4" r="J39"/>
  <c r="J38"/>
  <c i="1" r="AY58"/>
  <c i="4" r="J37"/>
  <c i="1" r="AX58"/>
  <c i="4" r="BI106"/>
  <c r="BH106"/>
  <c r="BG106"/>
  <c r="BF106"/>
  <c r="T106"/>
  <c r="R106"/>
  <c r="P106"/>
  <c r="BI104"/>
  <c r="BH104"/>
  <c r="BG104"/>
  <c r="BF104"/>
  <c r="T104"/>
  <c r="R104"/>
  <c r="P104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F82"/>
  <c r="E80"/>
  <c r="F56"/>
  <c r="E54"/>
  <c r="J26"/>
  <c r="E26"/>
  <c r="J85"/>
  <c r="J25"/>
  <c r="J23"/>
  <c r="E23"/>
  <c r="J84"/>
  <c r="J22"/>
  <c r="J20"/>
  <c r="E20"/>
  <c r="F59"/>
  <c r="J19"/>
  <c r="J17"/>
  <c r="E17"/>
  <c r="F84"/>
  <c r="J16"/>
  <c r="J14"/>
  <c r="J82"/>
  <c r="E7"/>
  <c r="E76"/>
  <c i="3" r="J39"/>
  <c r="J38"/>
  <c i="1" r="AY57"/>
  <c i="3" r="J37"/>
  <c i="1" r="AX57"/>
  <c i="3"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4"/>
  <c r="BH134"/>
  <c r="BG134"/>
  <c r="BF134"/>
  <c r="T134"/>
  <c r="R134"/>
  <c r="P134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8"/>
  <c r="BH128"/>
  <c r="BG128"/>
  <c r="BF128"/>
  <c r="T128"/>
  <c r="R128"/>
  <c r="P128"/>
  <c r="BI126"/>
  <c r="BH126"/>
  <c r="BG126"/>
  <c r="BF126"/>
  <c r="T126"/>
  <c r="R126"/>
  <c r="P126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1"/>
  <c r="BH101"/>
  <c r="BG101"/>
  <c r="BF101"/>
  <c r="T101"/>
  <c r="R101"/>
  <c r="P101"/>
  <c r="BI99"/>
  <c r="BH99"/>
  <c r="BG99"/>
  <c r="BF99"/>
  <c r="T99"/>
  <c r="R99"/>
  <c r="P99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F83"/>
  <c r="E81"/>
  <c r="F56"/>
  <c r="E54"/>
  <c r="J26"/>
  <c r="E26"/>
  <c r="J86"/>
  <c r="J25"/>
  <c r="J23"/>
  <c r="E23"/>
  <c r="J58"/>
  <c r="J22"/>
  <c r="J20"/>
  <c r="E20"/>
  <c r="F59"/>
  <c r="J19"/>
  <c r="J17"/>
  <c r="E17"/>
  <c r="F85"/>
  <c r="J16"/>
  <c r="J14"/>
  <c r="J83"/>
  <c r="E7"/>
  <c r="E77"/>
  <c i="2" r="T472"/>
  <c r="R472"/>
  <c r="P472"/>
  <c r="BK472"/>
  <c r="J39"/>
  <c r="J38"/>
  <c i="1" r="AY56"/>
  <c i="2" r="J37"/>
  <c i="1" r="AX56"/>
  <c i="2" r="BI751"/>
  <c r="BH751"/>
  <c r="BG751"/>
  <c r="BF751"/>
  <c r="T751"/>
  <c r="R751"/>
  <c r="P751"/>
  <c r="BI749"/>
  <c r="BH749"/>
  <c r="BG749"/>
  <c r="BF749"/>
  <c r="T749"/>
  <c r="R749"/>
  <c r="P749"/>
  <c r="BI737"/>
  <c r="BH737"/>
  <c r="BG737"/>
  <c r="BF737"/>
  <c r="T737"/>
  <c r="R737"/>
  <c r="P737"/>
  <c r="BI730"/>
  <c r="BH730"/>
  <c r="BG730"/>
  <c r="BF730"/>
  <c r="T730"/>
  <c r="R730"/>
  <c r="P730"/>
  <c r="BI724"/>
  <c r="BH724"/>
  <c r="BG724"/>
  <c r="BF724"/>
  <c r="T724"/>
  <c r="R724"/>
  <c r="P724"/>
  <c r="BI717"/>
  <c r="BH717"/>
  <c r="BG717"/>
  <c r="BF717"/>
  <c r="T717"/>
  <c r="R717"/>
  <c r="P717"/>
  <c r="BI714"/>
  <c r="BH714"/>
  <c r="BG714"/>
  <c r="BF714"/>
  <c r="T714"/>
  <c r="R714"/>
  <c r="P714"/>
  <c r="BI699"/>
  <c r="BH699"/>
  <c r="BG699"/>
  <c r="BF699"/>
  <c r="T699"/>
  <c r="R699"/>
  <c r="P699"/>
  <c r="BI686"/>
  <c r="BH686"/>
  <c r="BG686"/>
  <c r="BF686"/>
  <c r="T686"/>
  <c r="R686"/>
  <c r="P686"/>
  <c r="BI666"/>
  <c r="BH666"/>
  <c r="BG666"/>
  <c r="BF666"/>
  <c r="T666"/>
  <c r="R666"/>
  <c r="P666"/>
  <c r="BI646"/>
  <c r="BH646"/>
  <c r="BG646"/>
  <c r="BF646"/>
  <c r="T646"/>
  <c r="R646"/>
  <c r="P646"/>
  <c r="BI643"/>
  <c r="BH643"/>
  <c r="BG643"/>
  <c r="BF643"/>
  <c r="T643"/>
  <c r="R643"/>
  <c r="P643"/>
  <c r="BI632"/>
  <c r="BH632"/>
  <c r="BG632"/>
  <c r="BF632"/>
  <c r="T632"/>
  <c r="R632"/>
  <c r="P632"/>
  <c r="BI630"/>
  <c r="BH630"/>
  <c r="BG630"/>
  <c r="BF630"/>
  <c r="T630"/>
  <c r="R630"/>
  <c r="P630"/>
  <c r="BI610"/>
  <c r="BH610"/>
  <c r="BG610"/>
  <c r="BF610"/>
  <c r="T610"/>
  <c r="R610"/>
  <c r="P610"/>
  <c r="BI604"/>
  <c r="BH604"/>
  <c r="BG604"/>
  <c r="BF604"/>
  <c r="T604"/>
  <c r="R604"/>
  <c r="P604"/>
  <c r="BI599"/>
  <c r="BH599"/>
  <c r="BG599"/>
  <c r="BF599"/>
  <c r="T599"/>
  <c r="R599"/>
  <c r="P599"/>
  <c r="BI592"/>
  <c r="BH592"/>
  <c r="BG592"/>
  <c r="BF592"/>
  <c r="T592"/>
  <c r="R592"/>
  <c r="P592"/>
  <c r="BI589"/>
  <c r="BH589"/>
  <c r="BG589"/>
  <c r="BF589"/>
  <c r="T589"/>
  <c r="R589"/>
  <c r="P589"/>
  <c r="BI587"/>
  <c r="BH587"/>
  <c r="BG587"/>
  <c r="BF587"/>
  <c r="T587"/>
  <c r="R587"/>
  <c r="P587"/>
  <c r="BI584"/>
  <c r="BH584"/>
  <c r="BG584"/>
  <c r="BF584"/>
  <c r="T584"/>
  <c r="R584"/>
  <c r="P584"/>
  <c r="BI578"/>
  <c r="BH578"/>
  <c r="BG578"/>
  <c r="BF578"/>
  <c r="T578"/>
  <c r="R578"/>
  <c r="P578"/>
  <c r="BI572"/>
  <c r="BH572"/>
  <c r="BG572"/>
  <c r="BF572"/>
  <c r="T572"/>
  <c r="R572"/>
  <c r="P572"/>
  <c r="BI566"/>
  <c r="BH566"/>
  <c r="BG566"/>
  <c r="BF566"/>
  <c r="T566"/>
  <c r="R566"/>
  <c r="P566"/>
  <c r="BI558"/>
  <c r="BH558"/>
  <c r="BG558"/>
  <c r="BF558"/>
  <c r="T558"/>
  <c r="R558"/>
  <c r="P558"/>
  <c r="BI555"/>
  <c r="BH555"/>
  <c r="BG555"/>
  <c r="BF555"/>
  <c r="T555"/>
  <c r="R555"/>
  <c r="P555"/>
  <c r="BI547"/>
  <c r="BH547"/>
  <c r="BG547"/>
  <c r="BF547"/>
  <c r="T547"/>
  <c r="R547"/>
  <c r="P547"/>
  <c r="BI544"/>
  <c r="BH544"/>
  <c r="BG544"/>
  <c r="BF544"/>
  <c r="T544"/>
  <c r="R544"/>
  <c r="P544"/>
  <c r="BI542"/>
  <c r="BH542"/>
  <c r="BG542"/>
  <c r="BF542"/>
  <c r="T542"/>
  <c r="R542"/>
  <c r="P542"/>
  <c r="BI539"/>
  <c r="BH539"/>
  <c r="BG539"/>
  <c r="BF539"/>
  <c r="T539"/>
  <c r="R539"/>
  <c r="P539"/>
  <c r="BI534"/>
  <c r="BH534"/>
  <c r="BG534"/>
  <c r="BF534"/>
  <c r="T534"/>
  <c r="R534"/>
  <c r="P534"/>
  <c r="BI531"/>
  <c r="BH531"/>
  <c r="BG531"/>
  <c r="BF531"/>
  <c r="T531"/>
  <c r="R531"/>
  <c r="P531"/>
  <c r="BI515"/>
  <c r="BH515"/>
  <c r="BG515"/>
  <c r="BF515"/>
  <c r="T515"/>
  <c r="R515"/>
  <c r="P515"/>
  <c r="BI512"/>
  <c r="BH512"/>
  <c r="BG512"/>
  <c r="BF512"/>
  <c r="T512"/>
  <c r="R512"/>
  <c r="P512"/>
  <c r="BI509"/>
  <c r="BH509"/>
  <c r="BG509"/>
  <c r="BF509"/>
  <c r="T509"/>
  <c r="R509"/>
  <c r="P509"/>
  <c r="BI507"/>
  <c r="BH507"/>
  <c r="BG507"/>
  <c r="BF507"/>
  <c r="T507"/>
  <c r="R507"/>
  <c r="P507"/>
  <c r="BI505"/>
  <c r="BH505"/>
  <c r="BG505"/>
  <c r="BF505"/>
  <c r="T505"/>
  <c r="R505"/>
  <c r="P505"/>
  <c r="BI503"/>
  <c r="BH503"/>
  <c r="BG503"/>
  <c r="BF503"/>
  <c r="T503"/>
  <c r="R503"/>
  <c r="P503"/>
  <c r="BI500"/>
  <c r="BH500"/>
  <c r="BG500"/>
  <c r="BF500"/>
  <c r="T500"/>
  <c r="R500"/>
  <c r="P500"/>
  <c r="BI498"/>
  <c r="BH498"/>
  <c r="BG498"/>
  <c r="BF498"/>
  <c r="T498"/>
  <c r="R498"/>
  <c r="P498"/>
  <c r="BI490"/>
  <c r="BH490"/>
  <c r="BG490"/>
  <c r="BF490"/>
  <c r="T490"/>
  <c r="R490"/>
  <c r="P490"/>
  <c r="BI473"/>
  <c r="BH473"/>
  <c r="BG473"/>
  <c r="BF473"/>
  <c r="T473"/>
  <c r="R473"/>
  <c r="P473"/>
  <c r="BI470"/>
  <c r="BH470"/>
  <c r="BG470"/>
  <c r="BF470"/>
  <c r="T470"/>
  <c r="R470"/>
  <c r="P470"/>
  <c r="BI468"/>
  <c r="BH468"/>
  <c r="BG468"/>
  <c r="BF468"/>
  <c r="T468"/>
  <c r="R468"/>
  <c r="P468"/>
  <c r="BI467"/>
  <c r="BH467"/>
  <c r="BG467"/>
  <c r="BF467"/>
  <c r="T467"/>
  <c r="R467"/>
  <c r="P467"/>
  <c r="BI466"/>
  <c r="BH466"/>
  <c r="BG466"/>
  <c r="BF466"/>
  <c r="T466"/>
  <c r="R466"/>
  <c r="P466"/>
  <c r="BI464"/>
  <c r="BH464"/>
  <c r="BG464"/>
  <c r="BF464"/>
  <c r="T464"/>
  <c r="R464"/>
  <c r="P464"/>
  <c r="BI462"/>
  <c r="BH462"/>
  <c r="BG462"/>
  <c r="BF462"/>
  <c r="T462"/>
  <c r="R462"/>
  <c r="P462"/>
  <c r="BI460"/>
  <c r="BH460"/>
  <c r="BG460"/>
  <c r="BF460"/>
  <c r="T460"/>
  <c r="R460"/>
  <c r="P460"/>
  <c r="BI458"/>
  <c r="BH458"/>
  <c r="BG458"/>
  <c r="BF458"/>
  <c r="T458"/>
  <c r="R458"/>
  <c r="P458"/>
  <c r="BI456"/>
  <c r="BH456"/>
  <c r="BG456"/>
  <c r="BF456"/>
  <c r="T456"/>
  <c r="R456"/>
  <c r="P456"/>
  <c r="BI449"/>
  <c r="BH449"/>
  <c r="BG449"/>
  <c r="BF449"/>
  <c r="T449"/>
  <c r="R449"/>
  <c r="P449"/>
  <c r="BI442"/>
  <c r="BH442"/>
  <c r="BG442"/>
  <c r="BF442"/>
  <c r="T442"/>
  <c r="R442"/>
  <c r="P442"/>
  <c r="BI435"/>
  <c r="BH435"/>
  <c r="BG435"/>
  <c r="BF435"/>
  <c r="T435"/>
  <c r="R435"/>
  <c r="P435"/>
  <c r="BI427"/>
  <c r="BH427"/>
  <c r="BG427"/>
  <c r="BF427"/>
  <c r="T427"/>
  <c r="R427"/>
  <c r="P427"/>
  <c r="BI420"/>
  <c r="BH420"/>
  <c r="BG420"/>
  <c r="BF420"/>
  <c r="T420"/>
  <c r="R420"/>
  <c r="P420"/>
  <c r="BI413"/>
  <c r="BH413"/>
  <c r="BG413"/>
  <c r="BF413"/>
  <c r="T413"/>
  <c r="R413"/>
  <c r="P413"/>
  <c r="BI410"/>
  <c r="BH410"/>
  <c r="BG410"/>
  <c r="BF410"/>
  <c r="T410"/>
  <c r="R410"/>
  <c r="P410"/>
  <c r="BI408"/>
  <c r="BH408"/>
  <c r="BG408"/>
  <c r="BF408"/>
  <c r="T408"/>
  <c r="R408"/>
  <c r="P408"/>
  <c r="BI400"/>
  <c r="BH400"/>
  <c r="BG400"/>
  <c r="BF400"/>
  <c r="T400"/>
  <c r="R400"/>
  <c r="P400"/>
  <c r="BI399"/>
  <c r="BH399"/>
  <c r="BG399"/>
  <c r="BF399"/>
  <c r="T399"/>
  <c r="R399"/>
  <c r="P399"/>
  <c r="BI396"/>
  <c r="BH396"/>
  <c r="BG396"/>
  <c r="BF396"/>
  <c r="T396"/>
  <c r="R396"/>
  <c r="P396"/>
  <c r="BI394"/>
  <c r="BH394"/>
  <c r="BG394"/>
  <c r="BF394"/>
  <c r="T394"/>
  <c r="R394"/>
  <c r="P394"/>
  <c r="BI391"/>
  <c r="BH391"/>
  <c r="BG391"/>
  <c r="BF391"/>
  <c r="T391"/>
  <c r="R391"/>
  <c r="P391"/>
  <c r="BI384"/>
  <c r="BH384"/>
  <c r="BG384"/>
  <c r="BF384"/>
  <c r="T384"/>
  <c r="R384"/>
  <c r="P384"/>
  <c r="BI376"/>
  <c r="BH376"/>
  <c r="BG376"/>
  <c r="BF376"/>
  <c r="T376"/>
  <c r="R376"/>
  <c r="P376"/>
  <c r="BI374"/>
  <c r="BH374"/>
  <c r="BG374"/>
  <c r="BF374"/>
  <c r="T374"/>
  <c r="T373"/>
  <c r="R374"/>
  <c r="R373"/>
  <c r="P374"/>
  <c r="P373"/>
  <c r="BI371"/>
  <c r="BH371"/>
  <c r="BG371"/>
  <c r="BF371"/>
  <c r="T371"/>
  <c r="R371"/>
  <c r="P371"/>
  <c r="BI369"/>
  <c r="BH369"/>
  <c r="BG369"/>
  <c r="BF369"/>
  <c r="T369"/>
  <c r="R369"/>
  <c r="P369"/>
  <c r="BI368"/>
  <c r="BH368"/>
  <c r="BG368"/>
  <c r="BF368"/>
  <c r="T368"/>
  <c r="R368"/>
  <c r="P368"/>
  <c r="BI365"/>
  <c r="BH365"/>
  <c r="BG365"/>
  <c r="BF365"/>
  <c r="T365"/>
  <c r="R365"/>
  <c r="P365"/>
  <c r="BI364"/>
  <c r="BH364"/>
  <c r="BG364"/>
  <c r="BF364"/>
  <c r="T364"/>
  <c r="R364"/>
  <c r="P364"/>
  <c r="BI362"/>
  <c r="BH362"/>
  <c r="BG362"/>
  <c r="BF362"/>
  <c r="T362"/>
  <c r="R362"/>
  <c r="P362"/>
  <c r="BI359"/>
  <c r="BH359"/>
  <c r="BG359"/>
  <c r="BF359"/>
  <c r="T359"/>
  <c r="R359"/>
  <c r="P359"/>
  <c r="BI351"/>
  <c r="BH351"/>
  <c r="BG351"/>
  <c r="BF351"/>
  <c r="T351"/>
  <c r="T337"/>
  <c r="R351"/>
  <c r="R337"/>
  <c r="P351"/>
  <c r="P337"/>
  <c r="BI344"/>
  <c r="BH344"/>
  <c r="BG344"/>
  <c r="BF344"/>
  <c r="T344"/>
  <c r="R344"/>
  <c r="P344"/>
  <c r="BI339"/>
  <c r="BH339"/>
  <c r="BG339"/>
  <c r="BF339"/>
  <c r="T339"/>
  <c r="R339"/>
  <c r="P339"/>
  <c r="BI338"/>
  <c r="BH338"/>
  <c r="BG338"/>
  <c r="BF338"/>
  <c r="T338"/>
  <c r="R338"/>
  <c r="P338"/>
  <c r="BI334"/>
  <c r="BH334"/>
  <c r="BG334"/>
  <c r="BF334"/>
  <c r="T334"/>
  <c r="T333"/>
  <c r="R334"/>
  <c r="R333"/>
  <c r="P334"/>
  <c r="P333"/>
  <c r="BI320"/>
  <c r="BH320"/>
  <c r="BG320"/>
  <c r="BF320"/>
  <c r="T320"/>
  <c r="R320"/>
  <c r="P320"/>
  <c r="BI313"/>
  <c r="BH313"/>
  <c r="BG313"/>
  <c r="BF313"/>
  <c r="T313"/>
  <c r="R313"/>
  <c r="P313"/>
  <c r="BI306"/>
  <c r="BH306"/>
  <c r="BG306"/>
  <c r="BF306"/>
  <c r="T306"/>
  <c r="R306"/>
  <c r="P306"/>
  <c r="BI302"/>
  <c r="BH302"/>
  <c r="BG302"/>
  <c r="BF302"/>
  <c r="T302"/>
  <c r="R302"/>
  <c r="P302"/>
  <c r="BI300"/>
  <c r="BH300"/>
  <c r="BG300"/>
  <c r="BF300"/>
  <c r="T300"/>
  <c r="R300"/>
  <c r="P300"/>
  <c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84"/>
  <c r="BH284"/>
  <c r="BG284"/>
  <c r="BF284"/>
  <c r="T284"/>
  <c r="R284"/>
  <c r="P284"/>
  <c r="BI278"/>
  <c r="BH278"/>
  <c r="BG278"/>
  <c r="BF278"/>
  <c r="T278"/>
  <c r="R278"/>
  <c r="P278"/>
  <c r="BI273"/>
  <c r="BH273"/>
  <c r="BG273"/>
  <c r="BF273"/>
  <c r="T273"/>
  <c r="R273"/>
  <c r="P273"/>
  <c r="BI262"/>
  <c r="BH262"/>
  <c r="BG262"/>
  <c r="BF262"/>
  <c r="T262"/>
  <c r="R262"/>
  <c r="P262"/>
  <c r="BI248"/>
  <c r="BH248"/>
  <c r="BG248"/>
  <c r="BF248"/>
  <c r="T248"/>
  <c r="R248"/>
  <c r="P248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0"/>
  <c r="BH230"/>
  <c r="BG230"/>
  <c r="BF230"/>
  <c r="T230"/>
  <c r="R230"/>
  <c r="P230"/>
  <c r="BI223"/>
  <c r="BH223"/>
  <c r="BG223"/>
  <c r="BF223"/>
  <c r="T223"/>
  <c r="R223"/>
  <c r="P223"/>
  <c r="BI218"/>
  <c r="BH218"/>
  <c r="BG218"/>
  <c r="BF218"/>
  <c r="T218"/>
  <c r="R218"/>
  <c r="P218"/>
  <c r="BI215"/>
  <c r="BH215"/>
  <c r="BG215"/>
  <c r="BF215"/>
  <c r="T215"/>
  <c r="R215"/>
  <c r="P215"/>
  <c r="BI213"/>
  <c r="BH213"/>
  <c r="BG213"/>
  <c r="BF213"/>
  <c r="T213"/>
  <c r="R213"/>
  <c r="P213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5"/>
  <c r="BH205"/>
  <c r="BG205"/>
  <c r="BF205"/>
  <c r="T205"/>
  <c r="R205"/>
  <c r="P205"/>
  <c r="BI199"/>
  <c r="BH199"/>
  <c r="BG199"/>
  <c r="BF199"/>
  <c r="T199"/>
  <c r="R199"/>
  <c r="P199"/>
  <c r="BI197"/>
  <c r="BH197"/>
  <c r="BG197"/>
  <c r="BF197"/>
  <c r="T197"/>
  <c r="R197"/>
  <c r="P197"/>
  <c r="BI188"/>
  <c r="BH188"/>
  <c r="BG188"/>
  <c r="BF188"/>
  <c r="T188"/>
  <c r="R188"/>
  <c r="P188"/>
  <c r="BI176"/>
  <c r="BH176"/>
  <c r="BG176"/>
  <c r="BF176"/>
  <c r="T176"/>
  <c r="R176"/>
  <c r="P176"/>
  <c r="BI172"/>
  <c r="BH172"/>
  <c r="BG172"/>
  <c r="BF172"/>
  <c r="T172"/>
  <c r="R172"/>
  <c r="P172"/>
  <c r="BI166"/>
  <c r="BH166"/>
  <c r="BG166"/>
  <c r="BF166"/>
  <c r="T166"/>
  <c r="R166"/>
  <c r="P166"/>
  <c r="BI162"/>
  <c r="BH162"/>
  <c r="BG162"/>
  <c r="BF162"/>
  <c r="T162"/>
  <c r="R162"/>
  <c r="P162"/>
  <c r="BI158"/>
  <c r="BH158"/>
  <c r="BG158"/>
  <c r="BF158"/>
  <c r="T158"/>
  <c r="R158"/>
  <c r="P158"/>
  <c r="BI154"/>
  <c r="BH154"/>
  <c r="BG154"/>
  <c r="BF154"/>
  <c r="T154"/>
  <c r="R154"/>
  <c r="P154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25"/>
  <c r="BH125"/>
  <c r="BG125"/>
  <c r="BF125"/>
  <c r="T125"/>
  <c r="R125"/>
  <c r="P125"/>
  <c r="BI122"/>
  <c r="BH122"/>
  <c r="BG122"/>
  <c r="BF122"/>
  <c r="T122"/>
  <c r="R122"/>
  <c r="P122"/>
  <c r="BI118"/>
  <c r="BH118"/>
  <c r="BG118"/>
  <c r="BF118"/>
  <c r="T118"/>
  <c r="R118"/>
  <c r="P118"/>
  <c r="BI113"/>
  <c r="BH113"/>
  <c r="BG113"/>
  <c r="BF113"/>
  <c r="T113"/>
  <c r="R113"/>
  <c r="P113"/>
  <c r="BI107"/>
  <c r="BH107"/>
  <c r="BG107"/>
  <c r="BF107"/>
  <c r="T107"/>
  <c r="R107"/>
  <c r="P107"/>
  <c r="F98"/>
  <c r="E96"/>
  <c r="F56"/>
  <c r="E54"/>
  <c r="J26"/>
  <c r="E26"/>
  <c r="J59"/>
  <c r="J25"/>
  <c r="J23"/>
  <c r="E23"/>
  <c r="J100"/>
  <c r="J22"/>
  <c r="J20"/>
  <c r="E20"/>
  <c r="F59"/>
  <c r="J19"/>
  <c r="J17"/>
  <c r="E17"/>
  <c r="F58"/>
  <c r="J16"/>
  <c r="J14"/>
  <c r="J56"/>
  <c r="E7"/>
  <c r="E50"/>
  <c i="1" r="L50"/>
  <c r="AM50"/>
  <c r="AM49"/>
  <c r="L49"/>
  <c r="AM47"/>
  <c r="L47"/>
  <c r="L45"/>
  <c r="L44"/>
  <c i="6" r="J92"/>
  <c i="5" r="J239"/>
  <c r="BK206"/>
  <c r="BK148"/>
  <c r="J128"/>
  <c i="3" r="J134"/>
  <c r="J94"/>
  <c i="2" r="J572"/>
  <c r="BK462"/>
  <c r="J297"/>
  <c r="BK207"/>
  <c i="6" r="BK108"/>
  <c i="5" r="BK254"/>
  <c r="BK224"/>
  <c r="BK149"/>
  <c r="BK126"/>
  <c i="4" r="BK95"/>
  <c i="2" r="BK544"/>
  <c r="J371"/>
  <c r="BK205"/>
  <c i="7" r="J103"/>
  <c i="6" r="J106"/>
  <c i="5" r="J251"/>
  <c r="J236"/>
  <c r="J212"/>
  <c r="BK178"/>
  <c r="J154"/>
  <c r="BK137"/>
  <c i="4" r="J99"/>
  <c i="3" r="BK119"/>
  <c i="2" r="BK500"/>
  <c r="J420"/>
  <c r="J320"/>
  <c r="J205"/>
  <c i="6" r="BK116"/>
  <c r="J93"/>
  <c i="5" r="BK212"/>
  <c r="BK172"/>
  <c r="J114"/>
  <c i="3" r="J98"/>
  <c i="2" r="J589"/>
  <c r="BK509"/>
  <c r="BK369"/>
  <c r="J230"/>
  <c r="BK136"/>
  <c i="6" r="J98"/>
  <c i="5" r="BK223"/>
  <c r="J195"/>
  <c r="BK150"/>
  <c i="4" r="J93"/>
  <c i="2" r="BK717"/>
  <c r="J542"/>
  <c r="BK394"/>
  <c r="BK230"/>
  <c i="5" r="BK240"/>
  <c r="BK205"/>
  <c r="BK174"/>
  <c r="J130"/>
  <c i="4" r="J96"/>
  <c i="3" r="BK131"/>
  <c i="2" r="J751"/>
  <c r="BK599"/>
  <c r="BK473"/>
  <c r="BK399"/>
  <c r="J248"/>
  <c r="BK134"/>
  <c i="5" r="J210"/>
  <c r="BK191"/>
  <c r="J176"/>
  <c r="BK152"/>
  <c r="J125"/>
  <c r="BK108"/>
  <c i="3" r="BK137"/>
  <c r="BK109"/>
  <c i="2" r="J507"/>
  <c r="J400"/>
  <c r="BK368"/>
  <c r="BK248"/>
  <c i="6" r="BK115"/>
  <c i="2" r="J714"/>
  <c r="J547"/>
  <c r="J442"/>
  <c r="J338"/>
  <c r="BK218"/>
  <c r="BK113"/>
  <c i="6" r="J112"/>
  <c r="BK98"/>
  <c i="5" r="J243"/>
  <c r="BK199"/>
  <c r="J133"/>
  <c r="J109"/>
  <c i="3" r="J101"/>
  <c i="2" r="J427"/>
  <c r="J364"/>
  <c r="J107"/>
  <c i="6" r="J110"/>
  <c r="J91"/>
  <c i="5" r="J235"/>
  <c r="J209"/>
  <c r="J171"/>
  <c r="J149"/>
  <c r="J115"/>
  <c i="3" r="J117"/>
  <c i="2" r="BK542"/>
  <c r="BK435"/>
  <c r="BK339"/>
  <c r="BK138"/>
  <c i="6" r="J97"/>
  <c i="5" r="J231"/>
  <c r="BK197"/>
  <c r="J148"/>
  <c i="3" r="J144"/>
  <c r="BK101"/>
  <c i="2" r="J610"/>
  <c r="J534"/>
  <c r="J473"/>
  <c r="BK284"/>
  <c r="BK188"/>
  <c i="6" r="J109"/>
  <c i="5" r="BK234"/>
  <c r="BK209"/>
  <c r="BK171"/>
  <c r="BK136"/>
  <c i="4" r="BK106"/>
  <c i="3" r="BK92"/>
  <c i="2" r="BK512"/>
  <c r="J339"/>
  <c r="J172"/>
  <c i="5" r="J228"/>
  <c r="J200"/>
  <c r="J168"/>
  <c r="J145"/>
  <c r="BK109"/>
  <c i="3" r="J136"/>
  <c i="2" r="BK724"/>
  <c r="J558"/>
  <c r="BK498"/>
  <c r="BK413"/>
  <c r="J218"/>
  <c r="J125"/>
  <c i="5" r="BK200"/>
  <c r="BK182"/>
  <c i="2" r="BK427"/>
  <c r="J374"/>
  <c r="BK306"/>
  <c r="BK122"/>
  <c i="6" r="BK117"/>
  <c i="5" r="BK250"/>
  <c r="BK226"/>
  <c r="J191"/>
  <c r="J143"/>
  <c r="BK124"/>
  <c i="4" r="J91"/>
  <c i="3" r="J104"/>
  <c i="2" r="BK587"/>
  <c r="J413"/>
  <c r="BK295"/>
  <c r="J158"/>
  <c i="6" r="J117"/>
  <c r="BK105"/>
  <c i="5" r="J252"/>
  <c r="BK241"/>
  <c r="J172"/>
  <c r="BK131"/>
  <c i="4" r="BK97"/>
  <c i="2" r="J604"/>
  <c r="BK396"/>
  <c r="BK197"/>
  <c i="6" r="J116"/>
  <c r="J101"/>
  <c i="5" r="J241"/>
  <c r="BK225"/>
  <c r="J203"/>
  <c r="BK162"/>
  <c r="BK141"/>
  <c r="J112"/>
  <c i="3" r="J123"/>
  <c i="2" r="BK643"/>
  <c r="J460"/>
  <c r="BK300"/>
  <c r="BK176"/>
  <c i="6" r="J108"/>
  <c r="J94"/>
  <c i="5" r="BK204"/>
  <c r="BK146"/>
  <c i="3" r="BK142"/>
  <c r="J92"/>
  <c i="2" r="J599"/>
  <c r="J512"/>
  <c r="BK365"/>
  <c r="J223"/>
  <c i="6" r="BK111"/>
  <c r="BK97"/>
  <c i="5" r="BK217"/>
  <c r="BK192"/>
  <c r="BK117"/>
  <c i="3" r="BK138"/>
  <c r="BK94"/>
  <c i="2" r="BK539"/>
  <c r="BK374"/>
  <c r="J293"/>
  <c i="5" r="J253"/>
  <c r="J217"/>
  <c r="BK188"/>
  <c r="J165"/>
  <c r="BK144"/>
  <c r="BK111"/>
  <c i="3" r="J142"/>
  <c r="BK96"/>
  <c i="2" r="BK646"/>
  <c r="J544"/>
  <c r="J467"/>
  <c r="BK235"/>
  <c i="1" r="AS55"/>
  <c i="5" r="BK130"/>
  <c r="J107"/>
  <c i="3" r="J129"/>
  <c r="J111"/>
  <c i="2" r="J531"/>
  <c r="BK410"/>
  <c r="J365"/>
  <c r="BK273"/>
  <c r="BK132"/>
  <c i="6" r="BK112"/>
  <c i="5" r="BK246"/>
  <c r="BK219"/>
  <c r="J175"/>
  <c r="J136"/>
  <c r="BK118"/>
  <c i="4" r="BK93"/>
  <c i="3" r="J109"/>
  <c i="2" r="J592"/>
  <c r="J490"/>
  <c r="J351"/>
  <c r="BK278"/>
  <c r="J134"/>
  <c i="6" r="J114"/>
  <c r="J99"/>
  <c i="5" r="J247"/>
  <c r="J214"/>
  <c r="BK140"/>
  <c r="BK125"/>
  <c i="3" r="J121"/>
  <c i="2" r="J566"/>
  <c r="J394"/>
  <c r="BK208"/>
  <c i="6" r="BK113"/>
  <c r="BK96"/>
  <c i="5" r="J240"/>
  <c r="J213"/>
  <c r="J192"/>
  <c r="J146"/>
  <c r="BK113"/>
  <c i="3" r="BK129"/>
  <c i="2" r="J717"/>
  <c r="BK466"/>
  <c r="BK338"/>
  <c r="J197"/>
  <c i="6" r="BK114"/>
  <c i="5" r="BK235"/>
  <c r="BK216"/>
  <c r="J182"/>
  <c r="BK122"/>
  <c i="3" r="J106"/>
  <c i="2" r="BK604"/>
  <c r="J555"/>
  <c r="J449"/>
  <c r="J273"/>
  <c r="J162"/>
  <c i="6" r="J107"/>
  <c i="5" r="J246"/>
  <c r="BK210"/>
  <c r="BK168"/>
  <c r="J120"/>
  <c i="4" r="J97"/>
  <c i="3" r="BK115"/>
  <c i="2" r="BK572"/>
  <c r="BK456"/>
  <c r="BK302"/>
  <c i="5" r="BK251"/>
  <c r="J206"/>
  <c r="J180"/>
  <c r="BK120"/>
  <c r="BK105"/>
  <c i="3" r="J138"/>
  <c i="2" r="BK749"/>
  <c r="BK610"/>
  <c r="J539"/>
  <c r="J464"/>
  <c r="BK364"/>
  <c r="J213"/>
  <c i="5" r="J222"/>
  <c r="J204"/>
  <c r="J184"/>
  <c r="J169"/>
  <c r="J144"/>
  <c r="J119"/>
  <c i="4" r="BK101"/>
  <c i="3" r="BK121"/>
  <c i="2" r="BK751"/>
  <c r="J515"/>
  <c r="BK442"/>
  <c r="BK371"/>
  <c r="BK297"/>
  <c r="J154"/>
  <c i="7" r="BK94"/>
  <c i="5" r="J254"/>
  <c r="BK236"/>
  <c r="J216"/>
  <c r="J162"/>
  <c r="J126"/>
  <c i="3" r="J137"/>
  <c i="2" r="J646"/>
  <c r="BK534"/>
  <c r="J408"/>
  <c r="BK293"/>
  <c r="J166"/>
  <c i="7" r="J94"/>
  <c i="6" r="BK107"/>
  <c r="BK93"/>
  <c i="5" r="J234"/>
  <c r="BK186"/>
  <c r="BK128"/>
  <c r="BK115"/>
  <c i="3" r="BK98"/>
  <c i="2" r="J410"/>
  <c r="BK262"/>
  <c r="J138"/>
  <c i="6" r="BK109"/>
  <c r="BK92"/>
  <c i="5" r="BK243"/>
  <c r="J218"/>
  <c r="BK196"/>
  <c r="BK169"/>
  <c r="J142"/>
  <c r="J132"/>
  <c i="3" r="BK144"/>
  <c i="2" r="J737"/>
  <c r="BK490"/>
  <c r="J368"/>
  <c r="J122"/>
  <c i="6" r="BK99"/>
  <c i="5" r="BK233"/>
  <c r="BK214"/>
  <c r="BK165"/>
  <c r="J105"/>
  <c i="3" r="J102"/>
  <c i="2" r="J730"/>
  <c r="J584"/>
  <c r="BK507"/>
  <c r="BK391"/>
  <c r="J262"/>
  <c r="BK107"/>
  <c i="6" r="BK101"/>
  <c r="BK91"/>
  <c i="5" r="J215"/>
  <c r="J188"/>
  <c r="BK116"/>
  <c i="3" r="BK143"/>
  <c r="J99"/>
  <c i="2" r="BK592"/>
  <c r="J466"/>
  <c r="BK237"/>
  <c r="BK118"/>
  <c i="5" r="BK218"/>
  <c r="BK195"/>
  <c r="J150"/>
  <c r="BK121"/>
  <c r="J160"/>
  <c r="J137"/>
  <c r="BK112"/>
  <c i="4" r="BK99"/>
  <c i="3" r="BK117"/>
  <c i="2" r="BK578"/>
  <c r="BK464"/>
  <c r="J376"/>
  <c r="BK334"/>
  <c r="J176"/>
  <c i="7" r="BK107"/>
  <c i="5" r="J238"/>
  <c r="J202"/>
  <c r="BK156"/>
  <c r="BK129"/>
  <c i="4" r="BK96"/>
  <c i="3" r="J115"/>
  <c i="2" r="BK630"/>
  <c r="J509"/>
  <c r="J302"/>
  <c r="BK213"/>
  <c i="7" r="J97"/>
  <c i="6" r="BK110"/>
  <c r="BK95"/>
  <c i="5" r="J249"/>
  <c r="J223"/>
  <c r="BK145"/>
  <c r="J129"/>
  <c r="BK107"/>
  <c i="2" r="BK730"/>
  <c r="J498"/>
  <c r="J344"/>
  <c r="BK162"/>
  <c i="6" r="J111"/>
  <c i="5" r="J248"/>
  <c r="BK230"/>
  <c r="J197"/>
  <c r="J156"/>
  <c r="BK133"/>
  <c r="J108"/>
  <c i="3" r="BK99"/>
  <c i="2" r="BK589"/>
  <c r="J396"/>
  <c r="BK313"/>
  <c r="BK166"/>
  <c i="6" r="J102"/>
  <c i="5" r="BK248"/>
  <c r="J224"/>
  <c r="J170"/>
  <c r="J113"/>
  <c i="3" r="BK113"/>
  <c i="2" r="J666"/>
  <c r="BK566"/>
  <c r="J505"/>
  <c r="BK351"/>
  <c r="BK209"/>
  <c r="J118"/>
  <c i="6" r="BK102"/>
  <c i="5" r="BK231"/>
  <c r="J174"/>
  <c r="BK139"/>
  <c r="J106"/>
  <c i="3" r="J119"/>
  <c i="2" r="BK666"/>
  <c r="BK467"/>
  <c r="BK359"/>
  <c r="BK215"/>
  <c i="5" r="BK247"/>
  <c r="BK215"/>
  <c r="BK184"/>
  <c r="BK158"/>
  <c r="BK134"/>
  <c i="4" r="BK104"/>
  <c i="3" r="J143"/>
  <c r="J128"/>
  <c i="2" r="BK714"/>
  <c r="J587"/>
  <c r="J500"/>
  <c r="BK449"/>
  <c r="J313"/>
  <c r="J215"/>
  <c r="J132"/>
  <c i="5" r="BK207"/>
  <c r="BK194"/>
  <c r="BK173"/>
  <c r="BK154"/>
  <c r="J131"/>
  <c r="J122"/>
  <c i="4" r="J106"/>
  <c i="3" r="BK128"/>
  <c r="J96"/>
  <c i="2" r="J503"/>
  <c r="BK408"/>
  <c r="J369"/>
  <c r="J188"/>
  <c i="7" r="BK103"/>
  <c i="5" r="BK249"/>
  <c r="J230"/>
  <c r="J178"/>
  <c r="BK132"/>
  <c r="J110"/>
  <c i="3" r="J131"/>
  <c i="2" r="J686"/>
  <c r="BK555"/>
  <c r="BK420"/>
  <c r="J334"/>
  <c r="J239"/>
  <c i="7" r="J100"/>
  <c i="6" r="J103"/>
  <c r="BK94"/>
  <c i="5" r="J233"/>
  <c r="J196"/>
  <c r="J134"/>
  <c r="J121"/>
  <c i="3" r="BK106"/>
  <c i="2" r="BK503"/>
  <c r="BK384"/>
  <c r="J235"/>
  <c i="7" r="J107"/>
  <c i="6" r="J105"/>
  <c i="5" r="BK253"/>
  <c r="BK238"/>
  <c r="J207"/>
  <c r="J167"/>
  <c r="J139"/>
  <c i="3" r="BK134"/>
  <c i="2" r="J699"/>
  <c r="J470"/>
  <c r="BK376"/>
  <c r="BK239"/>
  <c r="J136"/>
  <c i="6" r="J96"/>
  <c i="5" r="J225"/>
  <c r="J194"/>
  <c r="J140"/>
  <c i="4" r="J104"/>
  <c i="2" r="BK737"/>
  <c r="BK558"/>
  <c r="J468"/>
  <c r="J295"/>
  <c r="J208"/>
  <c i="6" r="J113"/>
  <c r="J100"/>
  <c i="5" r="J226"/>
  <c r="BK203"/>
  <c r="BK160"/>
  <c r="BK110"/>
  <c i="3" r="J133"/>
  <c i="2" r="BK699"/>
  <c r="BK470"/>
  <c r="J362"/>
  <c r="BK199"/>
  <c i="5" r="J244"/>
  <c r="BK213"/>
  <c r="BK175"/>
  <c r="BK147"/>
  <c r="J117"/>
  <c i="4" r="BK91"/>
  <c i="3" r="J126"/>
  <c i="2" r="BK632"/>
  <c r="BK515"/>
  <c r="J435"/>
  <c r="J278"/>
  <c r="BK172"/>
  <c i="5" r="J221"/>
  <c r="J198"/>
  <c r="BK180"/>
  <c r="J166"/>
  <c r="J141"/>
  <c r="J116"/>
  <c i="4" r="J101"/>
  <c i="3" r="J113"/>
  <c i="2" r="J630"/>
  <c r="BK468"/>
  <c r="J399"/>
  <c r="BK344"/>
  <c r="BK223"/>
  <c i="7" r="BK100"/>
  <c i="5" r="BK244"/>
  <c r="BK222"/>
  <c r="BK176"/>
  <c r="BK142"/>
  <c r="J111"/>
  <c i="3" r="J140"/>
  <c r="BK102"/>
  <c i="2" r="BK531"/>
  <c r="J391"/>
  <c r="J284"/>
  <c r="BK125"/>
  <c i="6" r="J115"/>
  <c r="BK100"/>
  <c i="5" r="J250"/>
  <c r="BK228"/>
  <c r="BK166"/>
  <c r="BK127"/>
  <c i="3" r="BK133"/>
  <c i="2" r="J578"/>
  <c r="BK400"/>
  <c r="J237"/>
  <c i="7" r="BK97"/>
  <c i="6" r="BK103"/>
  <c i="5" r="BK252"/>
  <c r="BK227"/>
  <c r="J205"/>
  <c r="J173"/>
  <c r="BK143"/>
  <c r="J127"/>
  <c i="3" r="BK140"/>
  <c r="BK111"/>
  <c i="2" r="J632"/>
  <c r="J462"/>
  <c r="J359"/>
  <c r="J209"/>
  <c r="J113"/>
  <c i="6" r="J95"/>
  <c i="5" r="J227"/>
  <c r="BK202"/>
  <c r="BK167"/>
  <c r="BK119"/>
  <c i="3" r="BK126"/>
  <c i="2" r="J749"/>
  <c r="BK547"/>
  <c r="BK460"/>
  <c r="J306"/>
  <c r="BK158"/>
  <c i="6" r="BK106"/>
  <c i="5" r="BK239"/>
  <c r="BK198"/>
  <c r="J158"/>
  <c r="BK114"/>
  <c i="3" r="BK136"/>
  <c i="2" r="J724"/>
  <c r="BK584"/>
  <c r="J458"/>
  <c r="BK320"/>
  <c r="BK154"/>
  <c i="5" r="BK221"/>
  <c r="J199"/>
  <c r="J152"/>
  <c r="J118"/>
  <c i="4" r="J95"/>
  <c i="3" r="BK104"/>
  <c i="2" r="BK686"/>
  <c r="BK505"/>
  <c r="BK458"/>
  <c r="J300"/>
  <c r="J199"/>
  <c i="5" r="J219"/>
  <c r="J186"/>
  <c r="BK170"/>
  <c r="J147"/>
  <c r="J124"/>
  <c r="BK106"/>
  <c i="3" r="BK123"/>
  <c i="2" r="J643"/>
  <c r="J456"/>
  <c r="J384"/>
  <c r="BK362"/>
  <c r="J207"/>
  <c i="7" l="1" r="T92"/>
  <c r="T91"/>
  <c r="R92"/>
  <c r="R91"/>
  <c i="2" r="T121"/>
  <c r="BK292"/>
  <c r="J292"/>
  <c r="J68"/>
  <c r="P363"/>
  <c r="BK412"/>
  <c r="J412"/>
  <c r="J76"/>
  <c r="BK489"/>
  <c r="J489"/>
  <c r="J78"/>
  <c r="P546"/>
  <c r="BK591"/>
  <c r="J591"/>
  <c r="J80"/>
  <c r="R591"/>
  <c r="T729"/>
  <c i="3" r="P91"/>
  <c r="R125"/>
  <c i="4" r="P103"/>
  <c i="2" r="P106"/>
  <c r="BK217"/>
  <c r="J217"/>
  <c r="J67"/>
  <c r="P292"/>
  <c r="BK375"/>
  <c r="J375"/>
  <c r="J75"/>
  <c r="P412"/>
  <c r="BK546"/>
  <c r="J546"/>
  <c r="J79"/>
  <c r="T546"/>
  <c r="T591"/>
  <c r="R729"/>
  <c i="3" r="T125"/>
  <c i="4" r="T103"/>
  <c i="5" r="R123"/>
  <c r="R135"/>
  <c r="R138"/>
  <c r="R190"/>
  <c r="BK201"/>
  <c r="J201"/>
  <c r="J72"/>
  <c r="P208"/>
  <c r="BK220"/>
  <c r="J220"/>
  <c r="J75"/>
  <c r="BK232"/>
  <c r="J232"/>
  <c r="J77"/>
  <c r="P237"/>
  <c r="R242"/>
  <c i="2" r="R121"/>
  <c r="R292"/>
  <c r="BK358"/>
  <c r="J358"/>
  <c r="J72"/>
  <c r="R363"/>
  <c r="T412"/>
  <c r="J472"/>
  <c r="J77"/>
  <c r="BK609"/>
  <c r="J609"/>
  <c r="J81"/>
  <c r="BK729"/>
  <c r="J729"/>
  <c r="J82"/>
  <c i="3" r="BK125"/>
  <c r="J125"/>
  <c r="J67"/>
  <c i="4" r="R90"/>
  <c i="5" r="BK123"/>
  <c r="J123"/>
  <c r="J66"/>
  <c r="BK135"/>
  <c r="J135"/>
  <c r="J67"/>
  <c r="BK164"/>
  <c r="J164"/>
  <c r="J69"/>
  <c r="P190"/>
  <c r="T193"/>
  <c r="BK211"/>
  <c r="J211"/>
  <c r="J74"/>
  <c r="R220"/>
  <c r="T229"/>
  <c r="BK237"/>
  <c r="J237"/>
  <c r="J78"/>
  <c r="P242"/>
  <c r="T242"/>
  <c i="2" r="T106"/>
  <c r="R217"/>
  <c r="R358"/>
  <c r="R412"/>
  <c r="R609"/>
  <c i="3" r="BK108"/>
  <c r="J108"/>
  <c r="J66"/>
  <c r="R108"/>
  <c i="4" r="BK90"/>
  <c r="J90"/>
  <c r="J65"/>
  <c r="BK103"/>
  <c r="J103"/>
  <c r="J66"/>
  <c i="5" r="T104"/>
  <c r="P138"/>
  <c r="R164"/>
  <c r="BK193"/>
  <c r="J193"/>
  <c r="J71"/>
  <c r="P201"/>
  <c r="T211"/>
  <c r="R229"/>
  <c r="R237"/>
  <c r="T245"/>
  <c i="6" r="BK90"/>
  <c r="BK104"/>
  <c r="J104"/>
  <c r="J66"/>
  <c i="2" r="BK106"/>
  <c r="J106"/>
  <c r="J65"/>
  <c r="R106"/>
  <c r="R105"/>
  <c r="T217"/>
  <c r="P358"/>
  <c r="T358"/>
  <c r="T375"/>
  <c r="R489"/>
  <c r="T609"/>
  <c i="3" r="T91"/>
  <c r="T108"/>
  <c i="4" r="T90"/>
  <c r="T89"/>
  <c r="T88"/>
  <c i="5" r="P104"/>
  <c r="T123"/>
  <c r="T135"/>
  <c r="T138"/>
  <c r="BK190"/>
  <c r="J190"/>
  <c r="J70"/>
  <c r="R193"/>
  <c r="BK208"/>
  <c r="J208"/>
  <c r="J73"/>
  <c r="P211"/>
  <c r="T220"/>
  <c r="T232"/>
  <c r="BK242"/>
  <c r="J242"/>
  <c r="J79"/>
  <c r="P245"/>
  <c i="6" r="P90"/>
  <c r="T104"/>
  <c i="2" r="BK121"/>
  <c r="J121"/>
  <c r="J66"/>
  <c r="P217"/>
  <c r="T363"/>
  <c r="P375"/>
  <c r="P489"/>
  <c r="P609"/>
  <c i="3" r="R91"/>
  <c r="R90"/>
  <c r="R89"/>
  <c r="P108"/>
  <c i="4" r="P90"/>
  <c r="P89"/>
  <c r="P88"/>
  <c i="1" r="AU58"/>
  <c i="5" r="BK104"/>
  <c r="P123"/>
  <c r="P135"/>
  <c r="P164"/>
  <c r="T190"/>
  <c r="T201"/>
  <c r="T208"/>
  <c r="R211"/>
  <c r="BK229"/>
  <c r="J229"/>
  <c r="J76"/>
  <c r="R232"/>
  <c r="R245"/>
  <c i="6" r="T90"/>
  <c r="T89"/>
  <c r="T88"/>
  <c r="R104"/>
  <c i="2" r="P121"/>
  <c r="T292"/>
  <c r="BK363"/>
  <c r="J363"/>
  <c r="J73"/>
  <c r="R375"/>
  <c r="T489"/>
  <c r="R546"/>
  <c r="P591"/>
  <c r="P729"/>
  <c i="3" r="BK91"/>
  <c r="J91"/>
  <c r="J65"/>
  <c r="P125"/>
  <c i="4" r="R103"/>
  <c i="5" r="R104"/>
  <c r="R103"/>
  <c r="R102"/>
  <c r="BK138"/>
  <c r="J138"/>
  <c r="J68"/>
  <c r="T164"/>
  <c r="P193"/>
  <c r="R201"/>
  <c r="R208"/>
  <c r="P220"/>
  <c r="P229"/>
  <c r="P232"/>
  <c r="T237"/>
  <c r="BK245"/>
  <c r="J245"/>
  <c r="J80"/>
  <c i="6" r="R90"/>
  <c r="R89"/>
  <c r="R88"/>
  <c r="P104"/>
  <c i="2" r="J98"/>
  <c r="BE134"/>
  <c r="BE136"/>
  <c r="BE138"/>
  <c r="BE166"/>
  <c r="BE172"/>
  <c r="BE218"/>
  <c r="BE239"/>
  <c r="BE295"/>
  <c r="BE300"/>
  <c r="BE302"/>
  <c r="BE338"/>
  <c r="BE339"/>
  <c r="BE364"/>
  <c r="BE394"/>
  <c r="BE396"/>
  <c r="BE413"/>
  <c r="BE420"/>
  <c r="BE460"/>
  <c r="BE462"/>
  <c r="BE467"/>
  <c r="BE470"/>
  <c r="BE490"/>
  <c r="BE498"/>
  <c r="BE500"/>
  <c r="BE512"/>
  <c r="BE555"/>
  <c r="BE566"/>
  <c r="BE572"/>
  <c r="BE592"/>
  <c r="BE599"/>
  <c r="BE604"/>
  <c r="BE699"/>
  <c r="BE714"/>
  <c r="BE724"/>
  <c r="BK373"/>
  <c r="J373"/>
  <c r="J74"/>
  <c i="3" r="J85"/>
  <c r="BE106"/>
  <c r="BE115"/>
  <c r="BE142"/>
  <c r="BE143"/>
  <c i="4" r="E50"/>
  <c r="J59"/>
  <c r="BE91"/>
  <c r="BE97"/>
  <c r="BE99"/>
  <c r="BE101"/>
  <c i="5" r="J56"/>
  <c r="BE109"/>
  <c r="BE111"/>
  <c r="BE115"/>
  <c r="BE117"/>
  <c r="BE121"/>
  <c r="BE128"/>
  <c r="BE129"/>
  <c r="BE158"/>
  <c r="BE165"/>
  <c r="BE171"/>
  <c r="BE172"/>
  <c r="BE178"/>
  <c r="BE188"/>
  <c r="BE203"/>
  <c r="BE212"/>
  <c r="BE216"/>
  <c r="BE217"/>
  <c r="BE218"/>
  <c r="BE236"/>
  <c i="2" r="J58"/>
  <c r="F100"/>
  <c r="J101"/>
  <c r="BE113"/>
  <c r="BE118"/>
  <c r="BE230"/>
  <c r="BE344"/>
  <c r="BE351"/>
  <c r="BE365"/>
  <c r="BE368"/>
  <c r="BE369"/>
  <c r="BE371"/>
  <c r="BE374"/>
  <c r="BE503"/>
  <c r="BE509"/>
  <c r="BE666"/>
  <c i="3" r="F58"/>
  <c r="F86"/>
  <c r="BE102"/>
  <c i="4" r="F58"/>
  <c i="5" r="J59"/>
  <c r="F98"/>
  <c r="BE113"/>
  <c r="BE114"/>
  <c r="BE116"/>
  <c r="BE173"/>
  <c r="BE192"/>
  <c r="BE223"/>
  <c r="BE224"/>
  <c r="BE225"/>
  <c r="BE239"/>
  <c r="BE249"/>
  <c r="BE252"/>
  <c i="6" r="BE109"/>
  <c r="BE116"/>
  <c i="7" r="BK106"/>
  <c r="J106"/>
  <c r="J69"/>
  <c i="2" r="F101"/>
  <c r="BE207"/>
  <c r="BE208"/>
  <c r="BE209"/>
  <c r="BE213"/>
  <c r="BE223"/>
  <c r="BE235"/>
  <c r="BE400"/>
  <c r="BE408"/>
  <c r="BE410"/>
  <c r="BE427"/>
  <c r="BE442"/>
  <c r="BE449"/>
  <c r="BE505"/>
  <c r="BE507"/>
  <c r="BE547"/>
  <c r="BE578"/>
  <c r="BE632"/>
  <c r="BE643"/>
  <c r="BE646"/>
  <c r="BE730"/>
  <c r="BE737"/>
  <c r="BE751"/>
  <c i="3" r="BE104"/>
  <c i="4" r="F85"/>
  <c r="BE104"/>
  <c i="5" r="E50"/>
  <c r="F59"/>
  <c r="BE107"/>
  <c r="BE108"/>
  <c r="BE112"/>
  <c r="BE137"/>
  <c r="BE148"/>
  <c r="BE149"/>
  <c r="BE176"/>
  <c r="BE191"/>
  <c r="BE197"/>
  <c r="BE202"/>
  <c r="BE206"/>
  <c r="BE207"/>
  <c r="BE219"/>
  <c r="BE221"/>
  <c r="BE222"/>
  <c r="BE238"/>
  <c r="BE247"/>
  <c r="BE253"/>
  <c r="BE254"/>
  <c i="6" r="J58"/>
  <c r="J59"/>
  <c r="BE95"/>
  <c r="BE98"/>
  <c r="BE103"/>
  <c r="BE110"/>
  <c i="2" r="E92"/>
  <c r="BE122"/>
  <c r="BE125"/>
  <c r="BE132"/>
  <c r="BE154"/>
  <c r="BE278"/>
  <c r="BE297"/>
  <c r="BE359"/>
  <c r="BE362"/>
  <c r="BE466"/>
  <c r="BE686"/>
  <c r="BK333"/>
  <c r="J333"/>
  <c r="J69"/>
  <c i="3" r="J56"/>
  <c r="BE109"/>
  <c r="BE111"/>
  <c r="BE117"/>
  <c r="BE119"/>
  <c r="BE121"/>
  <c r="BE123"/>
  <c r="BE129"/>
  <c r="BE131"/>
  <c r="BE133"/>
  <c r="BE134"/>
  <c r="BE136"/>
  <c r="BE137"/>
  <c r="BE138"/>
  <c r="BE140"/>
  <c i="4" r="J56"/>
  <c r="BE96"/>
  <c i="5" r="BE125"/>
  <c r="BE126"/>
  <c r="BE127"/>
  <c r="BE132"/>
  <c r="BE133"/>
  <c r="BE134"/>
  <c r="BE142"/>
  <c r="BE143"/>
  <c r="BE144"/>
  <c r="BE145"/>
  <c r="BE162"/>
  <c r="BE196"/>
  <c r="BE209"/>
  <c r="BE210"/>
  <c r="BE213"/>
  <c r="BE241"/>
  <c i="6" r="E50"/>
  <c r="F58"/>
  <c r="F85"/>
  <c r="BE99"/>
  <c r="BE100"/>
  <c r="BE101"/>
  <c r="BE102"/>
  <c r="BE106"/>
  <c r="BE107"/>
  <c i="2" r="BE107"/>
  <c r="BE162"/>
  <c r="BE215"/>
  <c r="BE284"/>
  <c r="BE293"/>
  <c r="BE334"/>
  <c r="BE391"/>
  <c r="BE399"/>
  <c r="BE473"/>
  <c i="3" r="E50"/>
  <c r="BE92"/>
  <c r="BE94"/>
  <c r="BE98"/>
  <c r="BE126"/>
  <c r="BE128"/>
  <c i="4" r="BE93"/>
  <c r="BE95"/>
  <c r="BE106"/>
  <c i="5" r="BE110"/>
  <c r="BE118"/>
  <c r="BE119"/>
  <c r="BE120"/>
  <c r="BE131"/>
  <c r="BE136"/>
  <c r="BE160"/>
  <c r="BE166"/>
  <c r="BE174"/>
  <c r="BE175"/>
  <c r="BE180"/>
  <c r="BE182"/>
  <c r="BE184"/>
  <c r="BE186"/>
  <c r="BE194"/>
  <c r="BE195"/>
  <c r="BE199"/>
  <c r="BE200"/>
  <c r="BE228"/>
  <c r="BE250"/>
  <c i="6" r="BE93"/>
  <c r="BE97"/>
  <c r="BE105"/>
  <c r="BE108"/>
  <c r="BE112"/>
  <c r="BE114"/>
  <c r="BE115"/>
  <c i="7" r="E50"/>
  <c r="J58"/>
  <c r="J59"/>
  <c r="BE94"/>
  <c r="BE100"/>
  <c r="BE107"/>
  <c r="BK99"/>
  <c r="J99"/>
  <c r="J67"/>
  <c i="2" r="BE158"/>
  <c r="BE306"/>
  <c r="BE313"/>
  <c r="BE320"/>
  <c r="BE376"/>
  <c r="BE435"/>
  <c r="BE458"/>
  <c r="BE464"/>
  <c r="BE468"/>
  <c r="BE531"/>
  <c r="BE534"/>
  <c r="BE539"/>
  <c r="BE542"/>
  <c r="BE558"/>
  <c r="BE587"/>
  <c r="BE589"/>
  <c r="BE610"/>
  <c r="BE630"/>
  <c r="BE717"/>
  <c r="BK337"/>
  <c r="BK336"/>
  <c r="J336"/>
  <c r="J70"/>
  <c i="3" r="J59"/>
  <c r="BE96"/>
  <c r="BE113"/>
  <c i="4" r="J58"/>
  <c i="5" r="BE106"/>
  <c r="BE122"/>
  <c r="BE124"/>
  <c r="BE130"/>
  <c r="BE152"/>
  <c r="BE154"/>
  <c r="BE156"/>
  <c r="BE215"/>
  <c r="BE226"/>
  <c r="BE227"/>
  <c r="BE230"/>
  <c r="BE231"/>
  <c r="BE240"/>
  <c r="BE244"/>
  <c r="BE246"/>
  <c r="BE248"/>
  <c r="BE251"/>
  <c i="6" r="J82"/>
  <c r="BE92"/>
  <c r="BE96"/>
  <c r="BE111"/>
  <c r="BE113"/>
  <c r="BE117"/>
  <c i="7" r="F58"/>
  <c r="J85"/>
  <c r="F88"/>
  <c r="BE103"/>
  <c r="BK93"/>
  <c r="BK96"/>
  <c r="J96"/>
  <c r="J66"/>
  <c i="2" r="BE176"/>
  <c r="BE188"/>
  <c r="BE197"/>
  <c r="BE199"/>
  <c r="BE205"/>
  <c r="BE237"/>
  <c r="BE248"/>
  <c r="BE262"/>
  <c r="BE273"/>
  <c r="BE384"/>
  <c r="BE456"/>
  <c r="BE515"/>
  <c r="BE544"/>
  <c r="BE584"/>
  <c r="BE749"/>
  <c i="3" r="BE99"/>
  <c r="BE101"/>
  <c r="BE144"/>
  <c i="5" r="J58"/>
  <c r="BE105"/>
  <c r="BE139"/>
  <c r="BE140"/>
  <c r="BE141"/>
  <c r="BE146"/>
  <c r="BE147"/>
  <c r="BE150"/>
  <c r="BE167"/>
  <c r="BE168"/>
  <c r="BE169"/>
  <c r="BE170"/>
  <c r="BE198"/>
  <c r="BE204"/>
  <c r="BE205"/>
  <c r="BE214"/>
  <c r="BE233"/>
  <c r="BE234"/>
  <c r="BE235"/>
  <c r="BE243"/>
  <c i="6" r="BE91"/>
  <c r="BE94"/>
  <c i="7" r="BE97"/>
  <c r="BK102"/>
  <c r="J102"/>
  <c r="J68"/>
  <c i="3" r="F36"/>
  <c i="1" r="BA57"/>
  <c i="6" r="F38"/>
  <c i="1" r="BC60"/>
  <c i="3" r="F38"/>
  <c i="1" r="BC57"/>
  <c i="3" r="F39"/>
  <c i="1" r="BD57"/>
  <c i="2" r="J36"/>
  <c i="1" r="AW56"/>
  <c i="3" r="F37"/>
  <c i="1" r="BB57"/>
  <c i="7" r="F38"/>
  <c i="1" r="BC61"/>
  <c i="4" r="F36"/>
  <c i="1" r="BA58"/>
  <c i="4" r="F39"/>
  <c i="1" r="BD58"/>
  <c i="7" r="J36"/>
  <c i="1" r="AW61"/>
  <c i="5" r="F39"/>
  <c i="1" r="BD59"/>
  <c i="6" r="F39"/>
  <c i="1" r="BD60"/>
  <c i="4" r="F37"/>
  <c i="1" r="BB58"/>
  <c i="5" r="F36"/>
  <c i="1" r="BA59"/>
  <c i="4" r="F38"/>
  <c i="1" r="BC58"/>
  <c i="6" r="F37"/>
  <c i="1" r="BB60"/>
  <c i="6" r="J36"/>
  <c i="1" r="AW60"/>
  <c i="3" r="J36"/>
  <c i="1" r="AW57"/>
  <c i="7" r="F36"/>
  <c i="1" r="BA61"/>
  <c i="7" r="F39"/>
  <c i="1" r="BD61"/>
  <c r="AS54"/>
  <c i="4" r="J36"/>
  <c i="1" r="AW58"/>
  <c i="2" r="F38"/>
  <c i="1" r="BC56"/>
  <c i="2" r="F39"/>
  <c i="1" r="BD56"/>
  <c i="7" r="F37"/>
  <c i="1" r="BB61"/>
  <c i="5" r="F37"/>
  <c i="1" r="BB59"/>
  <c i="5" r="J36"/>
  <c i="1" r="AW59"/>
  <c i="6" r="F36"/>
  <c i="1" r="BA60"/>
  <c i="2" r="F37"/>
  <c i="1" r="BB56"/>
  <c i="2" r="F36"/>
  <c i="1" r="BA56"/>
  <c i="5" r="F38"/>
  <c i="1" r="BC59"/>
  <c i="2" l="1" r="T336"/>
  <c r="P336"/>
  <c r="R336"/>
  <c i="7" r="BK92"/>
  <c r="BK91"/>
  <c r="J91"/>
  <c i="4" r="R89"/>
  <c r="R88"/>
  <c i="2" r="R104"/>
  <c r="P105"/>
  <c r="P104"/>
  <c i="1" r="AU56"/>
  <c i="3" r="P90"/>
  <c r="P89"/>
  <c i="1" r="AU57"/>
  <c i="6" r="P89"/>
  <c r="P88"/>
  <c i="1" r="AU60"/>
  <c i="5" r="P103"/>
  <c r="P102"/>
  <c i="1" r="AU59"/>
  <c i="5" r="BK103"/>
  <c r="BK102"/>
  <c r="J102"/>
  <c i="3" r="T90"/>
  <c r="T89"/>
  <c i="6" r="BK89"/>
  <c r="J89"/>
  <c r="J64"/>
  <c i="5" r="T103"/>
  <c r="T102"/>
  <c i="2" r="T105"/>
  <c r="T104"/>
  <c r="BK105"/>
  <c r="J105"/>
  <c r="J64"/>
  <c r="J337"/>
  <c r="J71"/>
  <c i="3" r="BK90"/>
  <c r="J90"/>
  <c r="J64"/>
  <c i="4" r="BK89"/>
  <c r="BK88"/>
  <c r="J88"/>
  <c r="J63"/>
  <c i="5" r="J104"/>
  <c r="J65"/>
  <c i="6" r="J90"/>
  <c r="J65"/>
  <c i="7" r="J93"/>
  <c r="J65"/>
  <c i="4" r="J35"/>
  <c i="1" r="AV58"/>
  <c r="AT58"/>
  <c r="BC55"/>
  <c r="BC54"/>
  <c r="AY54"/>
  <c i="5" r="J32"/>
  <c i="1" r="AG59"/>
  <c i="2" r="J35"/>
  <c i="1" r="AV56"/>
  <c r="AT56"/>
  <c i="7" r="J32"/>
  <c i="1" r="AG61"/>
  <c i="7" r="F35"/>
  <c i="1" r="AZ61"/>
  <c r="BD55"/>
  <c r="BD54"/>
  <c r="W33"/>
  <c r="BA55"/>
  <c r="AW55"/>
  <c i="5" r="J35"/>
  <c i="1" r="AV59"/>
  <c r="AT59"/>
  <c i="7" r="J35"/>
  <c i="1" r="AV61"/>
  <c r="AT61"/>
  <c i="3" r="F35"/>
  <c i="1" r="AZ57"/>
  <c i="6" r="J35"/>
  <c i="1" r="AV60"/>
  <c r="AT60"/>
  <c i="6" r="F35"/>
  <c i="1" r="AZ60"/>
  <c r="BB55"/>
  <c r="AX55"/>
  <c i="5" r="F35"/>
  <c i="1" r="AZ59"/>
  <c i="4" r="F35"/>
  <c i="1" r="AZ58"/>
  <c i="3" r="J35"/>
  <c i="1" r="AV57"/>
  <c r="AT57"/>
  <c i="2" r="F35"/>
  <c i="1" r="AZ56"/>
  <c i="5" l="1" r="J41"/>
  <c i="7" r="J41"/>
  <c i="4" r="J89"/>
  <c r="J64"/>
  <c i="3" r="BK89"/>
  <c r="J89"/>
  <c r="J63"/>
  <c i="5" r="J63"/>
  <c r="J103"/>
  <c r="J64"/>
  <c i="2" r="BK104"/>
  <c r="J104"/>
  <c r="J63"/>
  <c i="6" r="BK88"/>
  <c r="J88"/>
  <c r="J63"/>
  <c i="7" r="J63"/>
  <c r="J92"/>
  <c r="J64"/>
  <c i="1" r="AN61"/>
  <c r="AN59"/>
  <c r="AU55"/>
  <c r="AU54"/>
  <c r="BA54"/>
  <c r="AW54"/>
  <c r="AK30"/>
  <c i="4" r="J32"/>
  <c i="1" r="AG58"/>
  <c r="AN58"/>
  <c r="BB54"/>
  <c r="W31"/>
  <c r="AZ55"/>
  <c r="AZ54"/>
  <c r="W29"/>
  <c r="W32"/>
  <c r="AY55"/>
  <c i="4" l="1" r="J41"/>
  <c i="2" r="J32"/>
  <c i="1" r="AG56"/>
  <c r="AN56"/>
  <c i="6" r="J32"/>
  <c i="1" r="AG60"/>
  <c r="AN60"/>
  <c r="AV54"/>
  <c r="AK29"/>
  <c r="W30"/>
  <c i="3" r="J32"/>
  <c i="1" r="AG57"/>
  <c r="AN57"/>
  <c r="AV55"/>
  <c r="AT55"/>
  <c r="AX54"/>
  <c i="2" l="1" r="J41"/>
  <c i="3" r="J41"/>
  <c i="6" r="J41"/>
  <c i="1" r="AG55"/>
  <c r="AG54"/>
  <c r="AT54"/>
  <c l="1" r="AN55"/>
  <c r="AN54"/>
  <c r="AK26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<sst xmlns="http://schemas.openxmlformats.org/spreadsheetml/2006/main">
  <si>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</si>
  <si>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</si>
  <si>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</si>
  <si>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</si>
  <si>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</si>
  <si>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{db03bf90-36fe-4adf-9bff-835c67af438a}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</si>
  <si>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</si>
  <si>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</si>
  <si>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</si>
  <si>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</si>
  <si>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</si>
  <si>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</si>
  <si>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</si>
  <si>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</si>
  <si>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011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</si>
  <si>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</si>
  <si>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</si>
  <si>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Odborné učebny v objektu ZŠ Za Chlumem 824, Bílina - D1</t>
  </si>
  <si>
    <t>KSO:</t>
  </si>
  <si>
    <t/>
  </si>
  <si>
    <t>CC-CZ:</t>
  </si>
  <si>
    <t>Místo:</t>
  </si>
  <si>
    <t xml:space="preserve"> </t>
  </si>
  <si>
    <t>Datum:</t>
  </si>
  <si>
    <t>22. 1. 2026</t>
  </si>
  <si>
    <t>Zadavatel:</t>
  </si>
  <si>
    <t>IČ:</t>
  </si>
  <si>
    <t>Město Bílina</t>
  </si>
  <si>
    <t>DIČ:</t>
  </si>
  <si>
    <t>Účastník:</t>
  </si>
  <si>
    <t>Vyplň údaj</t>
  </si>
  <si>
    <t>Projektant:</t>
  </si>
  <si>
    <t>73660680</t>
  </si>
  <si>
    <t>Ing. arch. Jan Heller, ČKA 04261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</si>
  <si>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</si>
  <si>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</si>
  <si>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</si>
  <si>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</si>
  <si>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</si>
  <si>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</si>
  <si>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</si>
  <si>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</si>
  <si>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</si>
  <si>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</si>
  <si>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</si>
  <si>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</si>
  <si>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</si>
  <si>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</si>
  <si>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</si>
  <si>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</si>
  <si>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</si>
  <si>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</si>
  <si>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</si>
  <si>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</si>
  <si>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</si>
  <si>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</si>
  <si>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</si>
  <si>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</si>
  <si>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</si>
  <si>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</si>
  <si>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</si>
  <si>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</si>
  <si>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</si>
  <si>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</si>
  <si>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</si>
  <si>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</si>
  <si>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</si>
  <si>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</si>
  <si>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</si>
  <si>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</si>
  <si>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</si>
  <si>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</si>
  <si>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</si>
  <si>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</si>
  <si>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</si>
  <si>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</si>
  <si>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D1</t>
  </si>
  <si>
    <t>Stavební objekt učebna a laboratoř chemie</t>
  </si>
  <si>
    <t>STA</t>
  </si>
  <si>
    <t>1</t>
  </si>
  <si>
    <t>{d2cab4b8-4ee8-4590-baf8-ea29ce17b1f1}</t>
  </si>
  <si>
    <t>2</t>
  </si>
  <si>
    <t>/</t>
  </si>
  <si>
    <t>1.1</t>
  </si>
  <si>
    <t>Stavební úpravy</t>
  </si>
  <si>
    <t>Soupis</t>
  </si>
  <si>
    <t>{494c3ab7-7ee9-4f6d-afaa-43fc7ba09531}</t>
  </si>
  <si>
    <t>1.2</t>
  </si>
  <si>
    <t>Zdravotechnika</t>
  </si>
  <si>
    <t>{efd6d3d9-698f-48ae-9b0f-3233d48a33fb}</t>
  </si>
  <si>
    <t>1.3</t>
  </si>
  <si>
    <t>Plynoinstalace</t>
  </si>
  <si>
    <t>{80c28c6e-179e-4885-b174-7922b87bf2f6}</t>
  </si>
  <si>
    <t>1.4</t>
  </si>
  <si>
    <t>Elektroinstalace - silnoproud</t>
  </si>
  <si>
    <t>{3d0db1d8-9397-43b1-b8d7-e4b31f458511}</t>
  </si>
  <si>
    <t>1.5</t>
  </si>
  <si>
    <t>Elektroinstalace - slaboproud</t>
  </si>
  <si>
    <t>{0b5577f1-83a2-4824-a7aa-fdd7db24a111}</t>
  </si>
  <si>
    <t>1.9</t>
  </si>
  <si>
    <t>VRN a ostatní náklady</t>
  </si>
  <si>
    <t>{c4a95425-76e7-479d-8826-c7ba0776621e}</t>
  </si>
  <si>
    <t>KRYCÍ LIST SOUPISU PRACÍ</t>
  </si>
  <si>
    <t>Objekt:</t>
  </si>
  <si>
    <t>D1 - Stavební objekt učebna a laboratoř chemie</t>
  </si>
  <si>
    <t>Soupis:</t>
  </si>
  <si>
    <t>1.1 - Stavební úpravy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</si>
  <si>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</si>
  <si>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</si>
  <si>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</si>
  <si>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</si>
  <si>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</si>
  <si>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</si>
  <si>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</si>
  <si>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</si>
  <si>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</si>
  <si>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</si>
  <si>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</si>
  <si>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725 - Zdravotechnika - zařizovací předměty</t>
  </si>
  <si>
    <t xml:space="preserve">    734 - Ústřední vytápění - armatury</t>
  </si>
  <si>
    <t xml:space="preserve">    735 - Ústřední vytápění - otopná tělesa</t>
  </si>
  <si>
    <t xml:space="preserve">    741 - Elektroinstalace - silnoproud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</si>
  <si>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</si>
  <si>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</si>
  <si>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</si>
  <si>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</si>
  <si>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</si>
  <si>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</si>
  <si>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</si>
  <si>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786 - Dokončovací práce - čalounické úpravy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</si>
  <si>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</si>
  <si>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</si>
  <si>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</si>
  <si>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</si>
  <si>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</si>
  <si>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</si>
  <si>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</si>
  <si>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</si>
  <si>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</si>
  <si>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</si>
  <si>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</si>
  <si>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</si>
  <si>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</si>
  <si>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</si>
  <si>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</si>
  <si>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</si>
  <si>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</si>
  <si>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</si>
  <si>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</si>
  <si>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346272236</t>
  </si>
  <si>
    <t>Přizdívky z pórobetonových tvárnic objemová hmotnost do 500 kg/m3, na tenké maltové lože, tloušťka přizdívky 100 mm</t>
  </si>
  <si>
    <t>m2</t>
  </si>
  <si>
    <t>CS ÚRS 2025 01</t>
  </si>
  <si>
    <t>4</t>
  </si>
  <si>
    <t>-1552617933</t>
  </si>
  <si>
    <t>Online PSC</t>
  </si>
  <si>
    <t>https://podminky.urs.cz/item/CS_URS_2025_01/346272236</t>
  </si>
  <si>
    <t>P</t>
  </si>
  <si>
    <t>Poznámka k položce:_x000d_
výkres č. 101</t>
  </si>
  <si>
    <t>VV</t>
  </si>
  <si>
    <t>m.č. 1.01</t>
  </si>
  <si>
    <t>6,8*3,3-0,8*2</t>
  </si>
  <si>
    <t>Součet</t>
  </si>
  <si>
    <t>317941121</t>
  </si>
  <si>
    <t>Osazování ocelových válcovaných nosníků na zdivu I nebo IE nebo U nebo UE nebo L do č. 12 nebo výšky do 120 mm</t>
  </si>
  <si>
    <t>t</t>
  </si>
  <si>
    <t>-939646778</t>
  </si>
  <si>
    <t>https://podminky.urs.cz/item/CS_URS_2025_01/317941121</t>
  </si>
  <si>
    <t>1,4*11,1/1000</t>
  </si>
  <si>
    <t>M</t>
  </si>
  <si>
    <t>13010714</t>
  </si>
  <si>
    <t>ocel profilová jakost S235JR (11 375) průřez I (IPN) 120</t>
  </si>
  <si>
    <t>8</t>
  </si>
  <si>
    <t>-1627570044</t>
  </si>
  <si>
    <t>1,4*11,1/1000*1,08</t>
  </si>
  <si>
    <t>6</t>
  </si>
  <si>
    <t>Úpravy povrchů, podlahy a osazování výplní</t>
  </si>
  <si>
    <t>612135101</t>
  </si>
  <si>
    <t>Hrubá výplň rýh maltou jakékoli šířky rýhy ve stěnách</t>
  </si>
  <si>
    <t>-588002155</t>
  </si>
  <si>
    <t>https://podminky.urs.cz/item/CS_URS_2025_01/612135101</t>
  </si>
  <si>
    <t>Poznámka k položce:_x000d_
výkres č. 101 a 5203</t>
  </si>
  <si>
    <t>5</t>
  </si>
  <si>
    <t>611325412</t>
  </si>
  <si>
    <t>Oprava vápenocementové omítky vnitřních ploch hladké, tl. do 20 mm stropů, v rozsahu opravované plochy přes 10 do 30%</t>
  </si>
  <si>
    <t>1217198036</t>
  </si>
  <si>
    <t>https://podminky.urs.cz/item/CS_URS_2025_01/611325412</t>
  </si>
  <si>
    <t>11,82*0,4*2</t>
  </si>
  <si>
    <t>m.č. 1.02</t>
  </si>
  <si>
    <t>5,83*0,4*2</t>
  </si>
  <si>
    <t>611131121</t>
  </si>
  <si>
    <t>Podkladní a spojovací vrstva vnitřních omítaných ploch penetrace disperzní nanášená ručně stropů</t>
  </si>
  <si>
    <t>-900496258</t>
  </si>
  <si>
    <t>https://podminky.urs.cz/item/CS_URS_2025_01/611131121</t>
  </si>
  <si>
    <t>7</t>
  </si>
  <si>
    <t>611142001</t>
  </si>
  <si>
    <t>Pletivo vnitřních ploch v ploše nebo pruzích, na plném podkladu sklovláknité vtlačené do tmelu včetně tmelu stropů</t>
  </si>
  <si>
    <t>-1807133905</t>
  </si>
  <si>
    <t>https://podminky.urs.cz/item/CS_URS_2025_01/611142001</t>
  </si>
  <si>
    <t>611321132</t>
  </si>
  <si>
    <t>Vápenocementový štuk vnitřních ploch tloušťky do 3 mm vodorovných konstrukcí stropů žebrových nebo osamělých trámů</t>
  </si>
  <si>
    <t>599651952</t>
  </si>
  <si>
    <t>https://podminky.urs.cz/item/CS_URS_2025_01/611321132</t>
  </si>
  <si>
    <t>9</t>
  </si>
  <si>
    <t>612325412</t>
  </si>
  <si>
    <t>Oprava vápenocementové omítky vnitřních ploch hladké, tl. do 20 mm stěn, v rozsahu opravované plochy přes 10 do 30%</t>
  </si>
  <si>
    <t>1273380550</t>
  </si>
  <si>
    <t>https://podminky.urs.cz/item/CS_URS_2025_01/612325412</t>
  </si>
  <si>
    <t>Poznámka k položce:_x000d_
výkres č. 101 a 5200</t>
  </si>
  <si>
    <t>7,04*3,2</t>
  </si>
  <si>
    <t>(11,82+0,5*2+0,6*2)*3,2-(0,9*2)</t>
  </si>
  <si>
    <t>0,54*3,2</t>
  </si>
  <si>
    <t>(11,82+0,35*4)*3,2-(2,4*2,2)*4</t>
  </si>
  <si>
    <t>Mezisoučet</t>
  </si>
  <si>
    <t>7,04*3,2-(0,8*2)</t>
  </si>
  <si>
    <t>(5,83+0,25*2)*3,2-(0,9*2)</t>
  </si>
  <si>
    <t>(5,83+0,35*2)*3,2-(2,4*2,2)*2</t>
  </si>
  <si>
    <t>10</t>
  </si>
  <si>
    <t>612131121</t>
  </si>
  <si>
    <t>Podkladní a spojovací vrstva vnitřních omítaných ploch penetrace disperzní nanášená ručně stěn</t>
  </si>
  <si>
    <t>1307956771</t>
  </si>
  <si>
    <t>https://podminky.urs.cz/item/CS_URS_2025_01/612131121</t>
  </si>
  <si>
    <t>160,752</t>
  </si>
  <si>
    <t>11</t>
  </si>
  <si>
    <t>612142001</t>
  </si>
  <si>
    <t>Pletivo vnitřních ploch v ploše nebo pruzích, na plném podkladu sklovláknité vtlačené do tmelu včetně tmelu stěn</t>
  </si>
  <si>
    <t>2089755951</t>
  </si>
  <si>
    <t>https://podminky.urs.cz/item/CS_URS_2025_01/612142001</t>
  </si>
  <si>
    <t>612321131</t>
  </si>
  <si>
    <t>Vápenocementový štuk vnitřních ploch tloušťky do 3 mm svislých konstrukcí stěn</t>
  </si>
  <si>
    <t>786680931</t>
  </si>
  <si>
    <t>https://podminky.urs.cz/item/CS_URS_2025_01/612321131</t>
  </si>
  <si>
    <t>13</t>
  </si>
  <si>
    <t>612321141</t>
  </si>
  <si>
    <t>Omítka vápenocementová vnitřních ploch nanášená ručně dvouvrstvá, tloušťky jádrové omítky do 10 mm a tloušťky štuku do 3 mm štuková svislých konstrukcí stěn</t>
  </si>
  <si>
    <t>-1127068980</t>
  </si>
  <si>
    <t>https://podminky.urs.cz/item/CS_URS_2025_01/612321141</t>
  </si>
  <si>
    <t>6,5*3,2-(0,8*2)</t>
  </si>
  <si>
    <t>14</t>
  </si>
  <si>
    <t>615142012</t>
  </si>
  <si>
    <t>Pletivo vnitřních ploch v ploše nebo pruzích, na plném podkladu rabicové provizorně přichycené nosníků</t>
  </si>
  <si>
    <t>544338805</t>
  </si>
  <si>
    <t>https://podminky.urs.cz/item/CS_URS_2025_01/615142012</t>
  </si>
  <si>
    <t>(0,2+0,1+0,2)*1,6</t>
  </si>
  <si>
    <t>15</t>
  </si>
  <si>
    <t>619991011</t>
  </si>
  <si>
    <t>Zakrytí vnitřních ploch před znečištěním PE fólií včetně pozdějšího odkrytí samostatných konstrukcí a prvků</t>
  </si>
  <si>
    <t>1198032114</t>
  </si>
  <si>
    <t>https://podminky.urs.cz/item/CS_URS_2025_01/619991011</t>
  </si>
  <si>
    <t>(0,9*2)</t>
  </si>
  <si>
    <t>(2,4*2,2)*4</t>
  </si>
  <si>
    <t>(2,4*2,2)*2</t>
  </si>
  <si>
    <t>16</t>
  </si>
  <si>
    <t>6211430R</t>
  </si>
  <si>
    <t>Montáž omítkových profilů plastových, pozinkovaných nebo dřevěných upevněných vtlačením do podkladní vrstvy nebo přibitím rohových s tkaninou</t>
  </si>
  <si>
    <t>m</t>
  </si>
  <si>
    <t>-873464659</t>
  </si>
  <si>
    <t>Poznámka k položce:_x000d_
výkres č. 101 a 5200, skladba 5201 a 5202</t>
  </si>
  <si>
    <t>9*3,2</t>
  </si>
  <si>
    <t>8*3,2</t>
  </si>
  <si>
    <t>4*3,2</t>
  </si>
  <si>
    <t>17</t>
  </si>
  <si>
    <t>553001</t>
  </si>
  <si>
    <t>profil rohový podomítkový se sklotextilní síťovinou</t>
  </si>
  <si>
    <t>-1967293306</t>
  </si>
  <si>
    <t>80*1,05 'Přepočtené koeficientem množství</t>
  </si>
  <si>
    <t>18</t>
  </si>
  <si>
    <t>63245144R</t>
  </si>
  <si>
    <t>Vyplnění rýh po instalaci v mazanině, bet. C25/30</t>
  </si>
  <si>
    <t>-165870482</t>
  </si>
  <si>
    <t>Poznámka k položce:_x000d_
výkres č. 1101 a 5100, skladba 5101</t>
  </si>
  <si>
    <t>18,56*0,1</t>
  </si>
  <si>
    <t>26,91*0,2</t>
  </si>
  <si>
    <t>1,7*0,3</t>
  </si>
  <si>
    <t>19</t>
  </si>
  <si>
    <t>642944121</t>
  </si>
  <si>
    <t>Osazení ocelových dveřních zárubní lisovaných nebo z úhelníků dodatečně s vybetonováním prahu, plochy do 2,5 m2</t>
  </si>
  <si>
    <t>kus</t>
  </si>
  <si>
    <t>1582064251</t>
  </si>
  <si>
    <t>https://podminky.urs.cz/item/CS_URS_2025_01/642944121</t>
  </si>
  <si>
    <t>20</t>
  </si>
  <si>
    <t>55331438</t>
  </si>
  <si>
    <t>zárubeň jednokřídlá ocelová pro dodatečnou montáž tl stěny 110-150mm rozměru 900/1970, 2100mm</t>
  </si>
  <si>
    <t>-1881292557</t>
  </si>
  <si>
    <t>55331442</t>
  </si>
  <si>
    <t>zárubeň jednokřídlá ocelová pro dodatečnou montáž tl stěny 160-200mm rozměru 800/1970, 2100mm</t>
  </si>
  <si>
    <t>578733845</t>
  </si>
  <si>
    <t>22</t>
  </si>
  <si>
    <t>64494111R</t>
  </si>
  <si>
    <t>Montáž revizních dvířek do zdiva do 300 x 300 mm</t>
  </si>
  <si>
    <t>1685984305</t>
  </si>
  <si>
    <t>Poznámka k položce:_x000d_
výkres č. 101, 6604, 6605</t>
  </si>
  <si>
    <t>1+1</t>
  </si>
  <si>
    <t>23</t>
  </si>
  <si>
    <t>644001</t>
  </si>
  <si>
    <t>Revizní dvířka 300x300 mm, s tlačným zámkem, otevíravá na panty, AL svařovaná konstrukce, výplň z SDK GKBi 12,5 mm</t>
  </si>
  <si>
    <t>1711908045</t>
  </si>
  <si>
    <t>Poznámka k položce:_x000d_
výkres č. 101, 6604</t>
  </si>
  <si>
    <t>24</t>
  </si>
  <si>
    <t>644002</t>
  </si>
  <si>
    <t xml:space="preserve">Revizní dvířka 150x300 mm, s tlačným zámkem, otevíravá na panty, AL svařovaná konstrukce, výplň z SDK  GKB 12,5 mm</t>
  </si>
  <si>
    <t>1414717406</t>
  </si>
  <si>
    <t>Poznámka k položce:_x000d_
výkres č. 101, 6605</t>
  </si>
  <si>
    <t>Ostatní konstrukce a práce, bourání</t>
  </si>
  <si>
    <t>25</t>
  </si>
  <si>
    <t>949101111</t>
  </si>
  <si>
    <t>Lešení pomocné pracovní pro objekty pozemních staveb pro zatížení do 150 kg/m2, o výšce lešeňové podlahy do 1,9 m</t>
  </si>
  <si>
    <t>-1080052881</t>
  </si>
  <si>
    <t>https://podminky.urs.cz/item/CS_URS_2025_01/949101111</t>
  </si>
  <si>
    <t>83,19</t>
  </si>
  <si>
    <t>41,54</t>
  </si>
  <si>
    <t>26</t>
  </si>
  <si>
    <t>952901111</t>
  </si>
  <si>
    <t>Vyčištění budov nebo objektů před předáním do užívání budov bytové nebo občanské výstavby, světlé výšky podlaží do 4 m</t>
  </si>
  <si>
    <t>-1947251069</t>
  </si>
  <si>
    <t>https://podminky.urs.cz/item/CS_URS_2025_01/952901111</t>
  </si>
  <si>
    <t>27</t>
  </si>
  <si>
    <t>953993326</t>
  </si>
  <si>
    <t>Osazení bezpečnostní, orientační nebo informační tabulky plastové nebo smaltované přivrtáním na zdivo</t>
  </si>
  <si>
    <t>-1848347973</t>
  </si>
  <si>
    <t>https://podminky.urs.cz/item/CS_URS_2025_01/953993326</t>
  </si>
  <si>
    <t>Poznámka k položce:_x000d_
výkres č. 6606 a 6607</t>
  </si>
  <si>
    <t>m.č. 1.01 a 1.02</t>
  </si>
  <si>
    <t>2+2</t>
  </si>
  <si>
    <t>28</t>
  </si>
  <si>
    <t>735001</t>
  </si>
  <si>
    <t>tabulka s únikovým symbolem 200 x 100 mm, plast 1,3 mm, fotoluminiscenční folie</t>
  </si>
  <si>
    <t>-142501778</t>
  </si>
  <si>
    <t>Poznámka k položce:_x000d_
výkres č. 6606</t>
  </si>
  <si>
    <t>29</t>
  </si>
  <si>
    <t>735002</t>
  </si>
  <si>
    <t>1874461381</t>
  </si>
  <si>
    <t>Poznámka k položce:_x000d_
výkres č. 6607</t>
  </si>
  <si>
    <t>30</t>
  </si>
  <si>
    <t>968072455</t>
  </si>
  <si>
    <t>Vybourání kovových rámů oken s křídly, dveřních zárubní, vrat, stěn, ostění nebo obkladů dveřních zárubní, plochy do 2 m2</t>
  </si>
  <si>
    <t>-134397555</t>
  </si>
  <si>
    <t>https://podminky.urs.cz/item/CS_URS_2025_01/968072455</t>
  </si>
  <si>
    <t>Poznámka k položce:_x000d_
výkres č. 1101</t>
  </si>
  <si>
    <t>0,9*2</t>
  </si>
  <si>
    <t>0,8*2</t>
  </si>
  <si>
    <t>31</t>
  </si>
  <si>
    <t>974042553</t>
  </si>
  <si>
    <t>Vysekání rýh v betonové nebo jiné monolitické dlažbě s betonovým podkladem do hl. 100 mm a šířky do 100 mm</t>
  </si>
  <si>
    <t>1543889470</t>
  </si>
  <si>
    <t>https://podminky.urs.cz/item/CS_URS_2025_01/974042553</t>
  </si>
  <si>
    <t>2,4</t>
  </si>
  <si>
    <t>1,1</t>
  </si>
  <si>
    <t>3,16+3</t>
  </si>
  <si>
    <t>4,8</t>
  </si>
  <si>
    <t>2,9</t>
  </si>
  <si>
    <t>1,2</t>
  </si>
  <si>
    <t>odpočet rozpočet zdravotechnika, plyn</t>
  </si>
  <si>
    <t>-1,5-7</t>
  </si>
  <si>
    <t>32</t>
  </si>
  <si>
    <t>974042565</t>
  </si>
  <si>
    <t>Vysekání rýh v betonové nebo jiné monolitické dlažbě s betonovým podkladem do hl. 150 mm a šířky do 200 mm</t>
  </si>
  <si>
    <t>1908317018</t>
  </si>
  <si>
    <t>https://podminky.urs.cz/item/CS_URS_2025_01/974042565</t>
  </si>
  <si>
    <t>0,9*4+8,4</t>
  </si>
  <si>
    <t>3,65+1,6</t>
  </si>
  <si>
    <t>1,5+1,2</t>
  </si>
  <si>
    <t>2,9+3,46+0,3*2</t>
  </si>
  <si>
    <t>-2,5</t>
  </si>
  <si>
    <t>33</t>
  </si>
  <si>
    <t>974042567</t>
  </si>
  <si>
    <t>Vysekání rýh v betonové nebo jiné monolitické dlažbě s betonovým podkladem do hl. 150 mm a šířky do 300 mm</t>
  </si>
  <si>
    <t>-1261998460</t>
  </si>
  <si>
    <t>https://podminky.urs.cz/item/CS_URS_2025_01/974042567</t>
  </si>
  <si>
    <t>0,7+1</t>
  </si>
  <si>
    <t>34</t>
  </si>
  <si>
    <t>976072221</t>
  </si>
  <si>
    <t>Vybourání kovových madel, zábradlí, dvířek, zděří, kotevních želez komínových a topných dvířek, ventilací apod., plochy do 0,30 m2, ze zdiva cihelného nebo kamenného</t>
  </si>
  <si>
    <t>50531540</t>
  </si>
  <si>
    <t>https://podminky.urs.cz/item/CS_URS_2025_01/976072221</t>
  </si>
  <si>
    <t>35</t>
  </si>
  <si>
    <t>978059541</t>
  </si>
  <si>
    <t>Odsekání obkladů stěn včetně otlučení podkladní omítky až na zdivo z obkládaček vnitřních, z jakýchkoliv materiálů, plochy přes 1 m2</t>
  </si>
  <si>
    <t>595627869</t>
  </si>
  <si>
    <t>https://podminky.urs.cz/item/CS_URS_2025_01/978059541</t>
  </si>
  <si>
    <t>Poznámka k položce:_x000d_
výkres č. 1101 a 5200, skladba 1522</t>
  </si>
  <si>
    <t>(0,55+2,63+0,55)*1,8</t>
  </si>
  <si>
    <t>(1,5+0,2)*2</t>
  </si>
  <si>
    <t>997</t>
  </si>
  <si>
    <t>Přesun sutě</t>
  </si>
  <si>
    <t>36</t>
  </si>
  <si>
    <t>997006012</t>
  </si>
  <si>
    <t>Úprava stavebního odpadu třídění ruční</t>
  </si>
  <si>
    <t>1700598498</t>
  </si>
  <si>
    <t>https://podminky.urs.cz/item/CS_URS_2025_01/997006012</t>
  </si>
  <si>
    <t>37</t>
  </si>
  <si>
    <t>997013151</t>
  </si>
  <si>
    <t>Vnitrostaveništní doprava suti a vybouraných hmot vodorovně do 50 m s naložením s omezením mechanizace pro budovy a haly výšky do 6 m</t>
  </si>
  <si>
    <t>-252910010</t>
  </si>
  <si>
    <t>https://podminky.urs.cz/item/CS_URS_2025_01/997013151</t>
  </si>
  <si>
    <t>38</t>
  </si>
  <si>
    <t>997013219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</si>
  <si>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</si>
  <si>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-1348145535</t>
  </si>
  <si>
    <t>https://podminky.urs.cz/item/CS_URS_2025_01/997013219</t>
  </si>
  <si>
    <t>5,489*4 'Přepočtené koeficientem množství</t>
  </si>
  <si>
    <t>39</t>
  </si>
  <si>
    <t>997013501</t>
  </si>
  <si>
    <t>Odvoz suti a vybouraných hmot na skládku nebo meziskládku se složením, na vzdálenost do 1 km</t>
  </si>
  <si>
    <t>1937747138</t>
  </si>
  <si>
    <t>https://podminky.urs.cz/item/CS_URS_2025_01/997013501</t>
  </si>
  <si>
    <t>40</t>
  </si>
  <si>
    <t>997013509</t>
  </si>
  <si>
    <t>Odvoz suti a vybouraných hmot na skládku nebo meziskládku se složením, na vzdálenost Příplatek k ceně za každý další započatý 1 km přes 1 km</t>
  </si>
  <si>
    <t>1979738333</t>
  </si>
  <si>
    <t>https://podminky.urs.cz/item/CS_URS_2025_01/997013509</t>
  </si>
  <si>
    <t>Poznámka k položce:_x000d_
Náklady na odvoz do skutečné vzdálenosti budou započítány do ceny</t>
  </si>
  <si>
    <t>5,489*9 'Přepočtené koeficientem množství</t>
  </si>
  <si>
    <t>41</t>
  </si>
  <si>
    <t>997013813</t>
  </si>
  <si>
    <t>Poplatek za uložení stavebního odpadu na skládce (skládkovné) z plastických hmot zatříděného do Katalogu odpadů pod kódem 17 02 03</t>
  </si>
  <si>
    <t>-1950631437</t>
  </si>
  <si>
    <t>https://podminky.urs.cz/item/CS_URS_2025_01/997013813</t>
  </si>
  <si>
    <t>folie PE</t>
  </si>
  <si>
    <t>0,002</t>
  </si>
  <si>
    <t>povlakové podlahoviny</t>
  </si>
  <si>
    <t>0,374</t>
  </si>
  <si>
    <t>42</t>
  </si>
  <si>
    <t>997013869</t>
  </si>
  <si>
    <t>Poplatek za uložení stavebního odpadu na recyklační skládce (skládkovné) ze směsí nebo oddělených frakcí betonu, cihel a keramických výrobků zatříděného do Katalogu odpadů pod kódem 17 01 07</t>
  </si>
  <si>
    <t>-2012375261</t>
  </si>
  <si>
    <t>https://podminky.urs.cz/item/CS_URS_2025_01/997013869</t>
  </si>
  <si>
    <t>beton z rýh</t>
  </si>
  <si>
    <t>0,221+1,611+0,168</t>
  </si>
  <si>
    <t>obklady, soklíky, dlažba</t>
  </si>
  <si>
    <t>0,688+0,761</t>
  </si>
  <si>
    <t>43</t>
  </si>
  <si>
    <t>997013871</t>
  </si>
  <si>
    <t>Poplatek za uložení stavebního odpadu na recyklační skládce (skládkovné) směsného stavebního a demoličního zatříděného do Katalogu odpadů pod kódem 17 09 04</t>
  </si>
  <si>
    <t>-1047551406</t>
  </si>
  <si>
    <t>https://podminky.urs.cz/item/CS_URS_2025_01/997013871</t>
  </si>
  <si>
    <t>suť z bourání rámů, zárubní, kotevních želez, baterií</t>
  </si>
  <si>
    <t>0,395+0,018+0,005</t>
  </si>
  <si>
    <t>umývadla, výlevky</t>
  </si>
  <si>
    <t>0,039+0,035</t>
  </si>
  <si>
    <t>otvory a bourání v SDK</t>
  </si>
  <si>
    <t>0,003+0,014+0,352</t>
  </si>
  <si>
    <t>škrábání maleb</t>
  </si>
  <si>
    <t>0,106</t>
  </si>
  <si>
    <t>demontáže parapetů, garnýží, truhlářských prací</t>
  </si>
  <si>
    <t>0,414+0,209+0,072+0,003</t>
  </si>
  <si>
    <t>998</t>
  </si>
  <si>
    <t>Přesun hmot</t>
  </si>
  <si>
    <t>44</t>
  </si>
  <si>
    <t>998018001</t>
  </si>
  <si>
    <t>Přesun hmot pro budovy občanské výstavby, bydlení, výrobu a služby ruční (bez užití mechanizace) vodorovná dopravní vzdálenost do 100 m pro budovy s jakoukoliv nosnou konstrukcí výšky do 6 m</t>
  </si>
  <si>
    <t>-1017805784</t>
  </si>
  <si>
    <t>https://podminky.urs.cz/item/CS_URS_2025_01/998018001</t>
  </si>
  <si>
    <t>PSV</t>
  </si>
  <si>
    <t>Práce a dodávky PSV</t>
  </si>
  <si>
    <t>725</t>
  </si>
  <si>
    <t>Zdravotechnika - zařizovací předměty</t>
  </si>
  <si>
    <t>45</t>
  </si>
  <si>
    <t>721001R</t>
  </si>
  <si>
    <t xml:space="preserve">Demontáž rozvodů kanalizace, vodovodu, plynovodu - podlaha, stoly </t>
  </si>
  <si>
    <t>hod</t>
  </si>
  <si>
    <t>1558137743</t>
  </si>
  <si>
    <t>46</t>
  </si>
  <si>
    <t>725330820</t>
  </si>
  <si>
    <t>Demontáž výlevek bez výtokových armatur a bez nádrže a splachovacího potrubí diturvitových</t>
  </si>
  <si>
    <t>soubor</t>
  </si>
  <si>
    <t>-1419770980</t>
  </si>
  <si>
    <t>https://podminky.urs.cz/item/CS_URS_2025_01/725330820</t>
  </si>
  <si>
    <t>47</t>
  </si>
  <si>
    <t>725210821</t>
  </si>
  <si>
    <t>Demontáž umyvadel bez výtokových armatur umyvadel</t>
  </si>
  <si>
    <t>-1100108820</t>
  </si>
  <si>
    <t>https://podminky.urs.cz/item/CS_URS_2025_01/725210821</t>
  </si>
  <si>
    <t>m.č. 01</t>
  </si>
  <si>
    <t>48</t>
  </si>
  <si>
    <t>725820801</t>
  </si>
  <si>
    <t>Demontáž baterií nástěnných do G 3/4</t>
  </si>
  <si>
    <t>88660520</t>
  </si>
  <si>
    <t>https://podminky.urs.cz/item/CS_URS_2025_01/725820801</t>
  </si>
  <si>
    <t>734</t>
  </si>
  <si>
    <t>Ústřední vytápění - armatury</t>
  </si>
  <si>
    <t>49</t>
  </si>
  <si>
    <t>734291951</t>
  </si>
  <si>
    <t>Opravy armatur závitových zpětná montáž hlavic ručního a termostatického ovládání</t>
  </si>
  <si>
    <t>1140808637</t>
  </si>
  <si>
    <t>https://podminky.urs.cz/item/CS_URS_2025_01/734291951</t>
  </si>
  <si>
    <t>Poznámka k položce:_x000d_
specifikace 6601</t>
  </si>
  <si>
    <t>50</t>
  </si>
  <si>
    <t>551001</t>
  </si>
  <si>
    <t>Termostatická hlavice, barva šedá</t>
  </si>
  <si>
    <t>1844598127</t>
  </si>
  <si>
    <t>735</t>
  </si>
  <si>
    <t>Ústřední vytápění - otopná tělesa</t>
  </si>
  <si>
    <t>51</t>
  </si>
  <si>
    <t>73549481R</t>
  </si>
  <si>
    <t>Vypuštění a napuštění vody do soustavy vytápění po provedení nátěru otopných těles</t>
  </si>
  <si>
    <t>2125335494</t>
  </si>
  <si>
    <t>52</t>
  </si>
  <si>
    <t>73511181R</t>
  </si>
  <si>
    <t>Demontáž litinového otopného tělesa pro nátěr</t>
  </si>
  <si>
    <t>1795235366</t>
  </si>
  <si>
    <t>0,42*20*6</t>
  </si>
  <si>
    <t>53</t>
  </si>
  <si>
    <t>73511711R</t>
  </si>
  <si>
    <t>Montáž litinového otopného tělesa po nátěru</t>
  </si>
  <si>
    <t>888019152</t>
  </si>
  <si>
    <t>54</t>
  </si>
  <si>
    <t>998735201</t>
  </si>
  <si>
    <t>Přesun hmot pro otopná tělesa stanovený procentní sazbou (%) z ceny vodorovná dopravní vzdálenost do 50 m základní v objektech výšky do 6 m</t>
  </si>
  <si>
    <t>%</t>
  </si>
  <si>
    <t>1866621019</t>
  </si>
  <si>
    <t>https://podminky.urs.cz/item/CS_URS_2025_01/998735201</t>
  </si>
  <si>
    <t>55</t>
  </si>
  <si>
    <t>998735293</t>
  </si>
  <si>
    <t>Přesun hmot pro otopná tělesa stanovený procentní sazbou (%) z ceny vodorovná dopravní vzdálenost do 50 m Příplatek k cenám za zvětšený přesun přes vymezenou vodorovnou dopravní vzdálenost do 500 m</t>
  </si>
  <si>
    <t>1922187757</t>
  </si>
  <si>
    <t>https://podminky.urs.cz/item/CS_URS_2025_01/998735293</t>
  </si>
  <si>
    <t>741</t>
  </si>
  <si>
    <t>56</t>
  </si>
  <si>
    <t>741002R</t>
  </si>
  <si>
    <t>Demontáž stávajícího rozvodu elektro</t>
  </si>
  <si>
    <t>159842910</t>
  </si>
  <si>
    <t>763</t>
  </si>
  <si>
    <t>Konstrukce suché výstavby</t>
  </si>
  <si>
    <t>57</t>
  </si>
  <si>
    <t>763131411</t>
  </si>
  <si>
    <t>Podhled ze sádrokartonových desek dvouvrstvá zavěšená spodní konstrukce z ocelových profilů CD, UD jednoduše opláštěná deskou standardní A, tl. 12,5 mm, bez izolace</t>
  </si>
  <si>
    <t>-1161804531</t>
  </si>
  <si>
    <t>https://podminky.urs.cz/item/CS_URS_2025_01/763131411</t>
  </si>
  <si>
    <t>Poznámka k položce:_x000d_
výkres č. 201 a 5200, skladba 5211</t>
  </si>
  <si>
    <t>(6,4*11,62)-61,716</t>
  </si>
  <si>
    <t>(6,4*5,83)-30,334</t>
  </si>
  <si>
    <t>58</t>
  </si>
  <si>
    <t>76313155R</t>
  </si>
  <si>
    <t>SDK podhled deska 1x akustická 12,5 s izolací jednovrstvá spodní kce, děrovaný sádrokarton 8/18q s bílou tkaninou</t>
  </si>
  <si>
    <t>-391997973</t>
  </si>
  <si>
    <t>Poznámka k položce:_x000d_
výkres č. 201 a 5200, skladba 5212</t>
  </si>
  <si>
    <t>11,12*5,55</t>
  </si>
  <si>
    <t>5,23*5,8</t>
  </si>
  <si>
    <t>59</t>
  </si>
  <si>
    <t>763231911</t>
  </si>
  <si>
    <t>Zhotovení otvorů v podhledech a podkrovích ze sádrovláknitých desek pro prostupy (voda, elektro, topení, VZT), osvětlení, sprinklery, revizní klapky a dvířka včetně vyztužení profily, velikost do 0,10 m2</t>
  </si>
  <si>
    <t>278732812</t>
  </si>
  <si>
    <t>https://podminky.urs.cz/item/CS_URS_2025_01/763231911</t>
  </si>
  <si>
    <t>Poznámka k položce:_x000d_
výkres č. 6608</t>
  </si>
  <si>
    <t>60</t>
  </si>
  <si>
    <t>644003</t>
  </si>
  <si>
    <t>Revizní dvířka do sádrokartonu 300x300 mm, s tlačným zámkem, otevíravá na panty, AL svařovaná konstrukce, výplň z SDK GKB 12,5 mm</t>
  </si>
  <si>
    <t>-1063261958</t>
  </si>
  <si>
    <t>61</t>
  </si>
  <si>
    <t>763231912</t>
  </si>
  <si>
    <t>Zhotovení otvorů v podhledech a podkrovích ze sádrovláknitých desek pro prostupy (voda, elektro, topení, VZT), osvětlení, sprinklery, revizní klapky a dvířka včetně vyztužení profily, velikost přes 0,10 do 0,25 m2</t>
  </si>
  <si>
    <t>-287845275</t>
  </si>
  <si>
    <t>https://podminky.urs.cz/item/CS_URS_2025_01/763231912</t>
  </si>
  <si>
    <t>62</t>
  </si>
  <si>
    <t>59030713</t>
  </si>
  <si>
    <t>dvířka revizní jednokřídlá s automatickým zámkem 500x500mm</t>
  </si>
  <si>
    <t>1545277886</t>
  </si>
  <si>
    <t>63</t>
  </si>
  <si>
    <t>763231913</t>
  </si>
  <si>
    <t>Zhotovení otvorů v podhledech a podkrovích ze sádrovláknitých desek pro prostupy (voda, elektro, topení, VZT), osvětlení, sprinklery, revizní klapky a dvířka včetně vyztužení profily, velikost přes 0,25 do 0,50 m2</t>
  </si>
  <si>
    <t>-291681119</t>
  </si>
  <si>
    <t>https://podminky.urs.cz/item/CS_URS_2025_01/763231913</t>
  </si>
  <si>
    <t>64</t>
  </si>
  <si>
    <t>998763401</t>
  </si>
  <si>
    <t>Přesun hmot pro konstrukce montované z desek sádrokartonových, sádrovláknitých, cementovláknitých nebo cementových stanovený procentní sazbou (%) z ceny vodorovná dopravní vzdálenost do 50 m základní v objektech výšky do 6 m</t>
  </si>
  <si>
    <t>-837164686</t>
  </si>
  <si>
    <t>https://podminky.urs.cz/item/CS_URS_2025_01/998763401</t>
  </si>
  <si>
    <t>65</t>
  </si>
  <si>
    <t>998763491</t>
  </si>
  <si>
    <t>Přesun hmot pro konstrukce montované z desek sádrokartonových, sádrovláknitých, cementovláknitých nebo cementových stanovený procentní sazbou (%) z ceny vodorovná dopravní vzdálenost do 50 m Příplatek k cenám za zvětšený přesun přes vymezenou vodorovnou dopravní vzdálenost do 100 m</t>
  </si>
  <si>
    <t>-221474426</t>
  </si>
  <si>
    <t>https://podminky.urs.cz/item/CS_URS_2025_01/998763491</t>
  </si>
  <si>
    <t>766</t>
  </si>
  <si>
    <t>Konstrukce truhlářské</t>
  </si>
  <si>
    <t>66</t>
  </si>
  <si>
    <t>766001R</t>
  </si>
  <si>
    <t>Demontáž parapetu včetně nosné ocelové konstrukce</t>
  </si>
  <si>
    <t>-1597030479</t>
  </si>
  <si>
    <t>2,55+5,6+3</t>
  </si>
  <si>
    <t>2,6+2,8</t>
  </si>
  <si>
    <t>67</t>
  </si>
  <si>
    <t>7664328R</t>
  </si>
  <si>
    <t>Demontáž garnýží</t>
  </si>
  <si>
    <t>346574835</t>
  </si>
  <si>
    <t>2,9*4</t>
  </si>
  <si>
    <t>2,9*2</t>
  </si>
  <si>
    <t>68</t>
  </si>
  <si>
    <t>766691914</t>
  </si>
  <si>
    <t>Ostatní práce vyvěšení nebo zavěšení křídel dřevěných dveřních, plochy do 2 m2</t>
  </si>
  <si>
    <t>184578571</t>
  </si>
  <si>
    <t>https://podminky.urs.cz/item/CS_URS_2025_01/766691914</t>
  </si>
  <si>
    <t>69</t>
  </si>
  <si>
    <t>766491851</t>
  </si>
  <si>
    <t>Demontáž ostatních truhlářských konstrukcí prahů dveří jednokřídlových</t>
  </si>
  <si>
    <t>1681142384</t>
  </si>
  <si>
    <t>https://podminky.urs.cz/item/CS_URS_2025_01/766491851</t>
  </si>
  <si>
    <t>70</t>
  </si>
  <si>
    <t>7664142R</t>
  </si>
  <si>
    <t>Dodávka a montáž zákrytu otopného tělesa - svařovaný rám, obklad DTD laminovanou deskou, povrchová uprava, větrací mřížka</t>
  </si>
  <si>
    <t>-768161191</t>
  </si>
  <si>
    <t>Poznámka k položce:_x000d_
výkres č. 101, 6301 a 6302</t>
  </si>
  <si>
    <t>11,72</t>
  </si>
  <si>
    <t>5,83</t>
  </si>
  <si>
    <t>71</t>
  </si>
  <si>
    <t>766660002</t>
  </si>
  <si>
    <t>Montáž dveřních křídel dřevěných nebo plastových otevíravých do ocelové zárubně povrchově upravených jednokřídlových, šířky přes 800 mm</t>
  </si>
  <si>
    <t>-202725369</t>
  </si>
  <si>
    <t>https://podminky.urs.cz/item/CS_URS_2025_01/766660002</t>
  </si>
  <si>
    <t>72</t>
  </si>
  <si>
    <t>6116201R</t>
  </si>
  <si>
    <t xml:space="preserve">dveře 800 x 1970 mm,  jednokřídlé plné hladké s polodrážkou, dřevotřsková výplň laminovaná, HPL folie 0,8 mm, světlý dub, dekor dle ostatních dveří v objektu, včetně soklového nerez plechu</t>
  </si>
  <si>
    <t>-1258858306</t>
  </si>
  <si>
    <t>Poznámka k položce:_x000d_
výkres č. 101 a 6100, položka 6102</t>
  </si>
  <si>
    <t>73</t>
  </si>
  <si>
    <t>6116202R</t>
  </si>
  <si>
    <t xml:space="preserve">dveře 900 x 1970 mm,  jednokřídlé plné hladké s polodrážkou, dřevotřsková výplň laminovaná, HPL folie 0,8 mm, světlý dub, dekor dle ostatních dveří v objektu, včetně soklového nerez plechu</t>
  </si>
  <si>
    <t>-523433210</t>
  </si>
  <si>
    <t>Poznámka k položce:_x000d_
výkres č. 101 a 6100, položka_x000d_
6101</t>
  </si>
  <si>
    <t>74</t>
  </si>
  <si>
    <t>766660729</t>
  </si>
  <si>
    <t>Montáž dveřních doplňků dveřního kování interiérového štítku s klikou</t>
  </si>
  <si>
    <t>-258797774</t>
  </si>
  <si>
    <t>https://podminky.urs.cz/item/CS_URS_2025_01/766660729</t>
  </si>
  <si>
    <t>75</t>
  </si>
  <si>
    <t>5491412R</t>
  </si>
  <si>
    <t>kování rozetové klika/klika, včetně cylindrické krycí rozety na vložkový zámek</t>
  </si>
  <si>
    <t>-25593299</t>
  </si>
  <si>
    <t>Poznámka k položce:_x000d_
výkres č. 101 a 6100, položka 6199</t>
  </si>
  <si>
    <t>76</t>
  </si>
  <si>
    <t>766660728</t>
  </si>
  <si>
    <t>Montáž dveřních doplňků dveřního kování interiérového zámku</t>
  </si>
  <si>
    <t>1837039126</t>
  </si>
  <si>
    <t>https://podminky.urs.cz/item/CS_URS_2025_01/766660728</t>
  </si>
  <si>
    <t>77</t>
  </si>
  <si>
    <t>5492401R</t>
  </si>
  <si>
    <t>zámek zadlabací vložkový</t>
  </si>
  <si>
    <t>1768559606</t>
  </si>
  <si>
    <t>78</t>
  </si>
  <si>
    <t>5496411R</t>
  </si>
  <si>
    <t>vložka a klíč v systému generálního klíče</t>
  </si>
  <si>
    <t>-925668580</t>
  </si>
  <si>
    <t>79</t>
  </si>
  <si>
    <t>998766201</t>
  </si>
  <si>
    <t>Přesun hmot pro konstrukce truhlářské stanovený procentní sazbou (%) z ceny vodorovná dopravní vzdálenost do 50 m základní v objektech výšky do 6 m</t>
  </si>
  <si>
    <t>-1422672296</t>
  </si>
  <si>
    <t>https://podminky.urs.cz/item/CS_URS_2025_01/998766201</t>
  </si>
  <si>
    <t>80</t>
  </si>
  <si>
    <t>998766292</t>
  </si>
  <si>
    <t>Přesun hmot pro konstrukce truhlářské stanovený procentní sazbou (%) z ceny vodorovná dopravní vzdálenost do 50 m Příplatek k cenám za zvětšený přesun přes vymezenou vodorovnou dopravní vzdálenost do 100 m</t>
  </si>
  <si>
    <t>596226864</t>
  </si>
  <si>
    <t>https://podminky.urs.cz/item/CS_URS_2025_01/998766292</t>
  </si>
  <si>
    <t>771</t>
  </si>
  <si>
    <t>Podlahy z dlaždic</t>
  </si>
  <si>
    <t>81</t>
  </si>
  <si>
    <t>771471810</t>
  </si>
  <si>
    <t>Demontáž soklíků z dlaždic keramických kladených do malty rovných</t>
  </si>
  <si>
    <t>28340591</t>
  </si>
  <si>
    <t>https://podminky.urs.cz/item/CS_URS_2025_01/771471810</t>
  </si>
  <si>
    <t>Poznámka k položce:_x000d_
výkres č. 1101 a 5100, skladba 1501</t>
  </si>
  <si>
    <t>7,04</t>
  </si>
  <si>
    <t>11,82+0,5*2-0,9+0,6*2</t>
  </si>
  <si>
    <t>7,00-0,8</t>
  </si>
  <si>
    <t>11,82+0,35*4</t>
  </si>
  <si>
    <t>7,04-0,8</t>
  </si>
  <si>
    <t>5,83-0,9+0,25*2</t>
  </si>
  <si>
    <t>5,83+0,35*2</t>
  </si>
  <si>
    <t>776</t>
  </si>
  <si>
    <t>Podlahy povlakové</t>
  </si>
  <si>
    <t>82</t>
  </si>
  <si>
    <t>776201812</t>
  </si>
  <si>
    <t>Demontáž povlakových podlahovin lepených ručně s podložkou</t>
  </si>
  <si>
    <t>1747176439</t>
  </si>
  <si>
    <t>https://podminky.urs.cz/item/CS_URS_2025_01/776201812</t>
  </si>
  <si>
    <t>41,36</t>
  </si>
  <si>
    <t>83</t>
  </si>
  <si>
    <t>776111116</t>
  </si>
  <si>
    <t>Příprava podkladu povlakových podlah a stěn broušení podlah stávajícího podkladu pro odstranění lepidla (po starých krytinách)</t>
  </si>
  <si>
    <t>-1692779996</t>
  </si>
  <si>
    <t>https://podminky.urs.cz/item/CS_URS_2025_01/776111116</t>
  </si>
  <si>
    <t>84</t>
  </si>
  <si>
    <t>776111115</t>
  </si>
  <si>
    <t>Příprava podkladu povlakových podlah a stěn broušení podlah stávajícího podkladu před litím stěrky</t>
  </si>
  <si>
    <t>-1901340456</t>
  </si>
  <si>
    <t>https://podminky.urs.cz/item/CS_URS_2025_01/776111115</t>
  </si>
  <si>
    <t>124,55</t>
  </si>
  <si>
    <t>85</t>
  </si>
  <si>
    <t>776111311</t>
  </si>
  <si>
    <t>Příprava podkladu povlakových podlah a stěn vysátí podlah</t>
  </si>
  <si>
    <t>1213254499</t>
  </si>
  <si>
    <t>https://podminky.urs.cz/item/CS_URS_2025_01/776111311</t>
  </si>
  <si>
    <t>86</t>
  </si>
  <si>
    <t>776121112</t>
  </si>
  <si>
    <t>Příprava podkladu povlakových podlah a stěn penetrace vodou ředitelná podlah</t>
  </si>
  <si>
    <t>674247973</t>
  </si>
  <si>
    <t>https://podminky.urs.cz/item/CS_URS_2025_01/776121112</t>
  </si>
  <si>
    <t>87</t>
  </si>
  <si>
    <t>776141R</t>
  </si>
  <si>
    <t>Příprava podkladu vyrovnání samonivelační stěrkou se skelným vláknem ve dvou vrstvách, 20 mm</t>
  </si>
  <si>
    <t>94591047</t>
  </si>
  <si>
    <t>Poznámka k položce:_x000d_
výkres č. 101 a 5100, skladba 5101</t>
  </si>
  <si>
    <t>88</t>
  </si>
  <si>
    <t>776231111</t>
  </si>
  <si>
    <t>Montáž podlahovin z vinylu lepením lamel nebo čtverců standardním lepidlem</t>
  </si>
  <si>
    <t>1270430569</t>
  </si>
  <si>
    <t>https://podminky.urs.cz/item/CS_URS_2025_01/776231111</t>
  </si>
  <si>
    <t>89</t>
  </si>
  <si>
    <t>284001</t>
  </si>
  <si>
    <t>Vinylová kompaktní podlahová krytina 3 mm</t>
  </si>
  <si>
    <t>-1709660420</t>
  </si>
  <si>
    <t>Poznámka k položce:_x000d_
výkres č. 101 a 5100, popis skladba 5101</t>
  </si>
  <si>
    <t>124,55*1,1</t>
  </si>
  <si>
    <t>90</t>
  </si>
  <si>
    <t>776411211</t>
  </si>
  <si>
    <t>Montáž soklíků tahaných (fabiony) z PVC obvodových, výšky do 80 mm</t>
  </si>
  <si>
    <t>-2069649988</t>
  </si>
  <si>
    <t>https://podminky.urs.cz/item/CS_URS_2025_01/776411211</t>
  </si>
  <si>
    <t>91</t>
  </si>
  <si>
    <t>28411007</t>
  </si>
  <si>
    <t>lišta soklová PVC 15x50mm</t>
  </si>
  <si>
    <t>1102668568</t>
  </si>
  <si>
    <t>64,82*1,1 'Přepočtené koeficientem množství</t>
  </si>
  <si>
    <t>92</t>
  </si>
  <si>
    <t>776421312</t>
  </si>
  <si>
    <t>Montáž lišt přechodových šroubovaných</t>
  </si>
  <si>
    <t>1151099024</t>
  </si>
  <si>
    <t>https://podminky.urs.cz/item/CS_URS_2025_01/776421312</t>
  </si>
  <si>
    <t>Poznámka k položce:_x000d_
výkres č. 101 a 6610</t>
  </si>
  <si>
    <t>1*2</t>
  </si>
  <si>
    <t>93</t>
  </si>
  <si>
    <t>590001</t>
  </si>
  <si>
    <t>Přechodová lišta eloxovaný hliník, povrch imitace nerez, š. 25 mm</t>
  </si>
  <si>
    <t>-430820010</t>
  </si>
  <si>
    <t>2*1,1 'Přepočtené koeficientem množství</t>
  </si>
  <si>
    <t>94</t>
  </si>
  <si>
    <t>998776201</t>
  </si>
  <si>
    <t>Přesun hmot pro podlahy povlakové stanovený procentní sazbou (%) z ceny vodorovná dopravní vzdálenost do 50 m základní v objektech výšky do 6 m</t>
  </si>
  <si>
    <t>-230568413</t>
  </si>
  <si>
    <t>https://podminky.urs.cz/item/CS_URS_2025_01/998776201</t>
  </si>
  <si>
    <t>95</t>
  </si>
  <si>
    <t>998776292</t>
  </si>
  <si>
    <t>Přesun hmot pro podlahy povlakové stanovený procentní sazbou (%) z ceny vodorovná dopravní vzdálenost do 50 m Příplatek k cenám za zvětšený přesun přes vymezenou vodorovnou dopravní vzdálenost do 100 m</t>
  </si>
  <si>
    <t>1757629862</t>
  </si>
  <si>
    <t>https://podminky.urs.cz/item/CS_URS_2025_01/998776292</t>
  </si>
  <si>
    <t>781</t>
  </si>
  <si>
    <t>Dokončovací práce - obklady</t>
  </si>
  <si>
    <t>96</t>
  </si>
  <si>
    <t>781121011</t>
  </si>
  <si>
    <t>Příprava podkladu před provedením obkladu nátěr penetrační na stěnu</t>
  </si>
  <si>
    <t>-334974403</t>
  </si>
  <si>
    <t>https://podminky.urs.cz/item/CS_URS_2025_01/781121011</t>
  </si>
  <si>
    <t>Poznámka k položce:_x000d_
výkres č. 101 a 5200, skladba 5204 a 5205</t>
  </si>
  <si>
    <t>(0,7+2,63+0,54)*1,6</t>
  </si>
  <si>
    <t>(1,35+0,25)*2,02</t>
  </si>
  <si>
    <t>97</t>
  </si>
  <si>
    <t>781131112</t>
  </si>
  <si>
    <t>Izolace stěny pod obklad izolace nátěrem nebo stěrkou ve dvou vrstvách</t>
  </si>
  <si>
    <t>2093258048</t>
  </si>
  <si>
    <t>https://podminky.urs.cz/item/CS_URS_2025_01/781131112</t>
  </si>
  <si>
    <t>9,424</t>
  </si>
  <si>
    <t>98</t>
  </si>
  <si>
    <t>781474113</t>
  </si>
  <si>
    <t>Montáž keramických obkladů stěn lepených cementovým flexibilním lepidlem hladkých přes 12 do 19 ks/m2</t>
  </si>
  <si>
    <t>86052015</t>
  </si>
  <si>
    <t>https://podminky.urs.cz/item/CS_URS_2025_01/781474113</t>
  </si>
  <si>
    <t>Poznámka k položce:_x000d_
výkres č. 101 a 5200, skladba 5204</t>
  </si>
  <si>
    <t>99</t>
  </si>
  <si>
    <t>597001</t>
  </si>
  <si>
    <t>obklad keramický hladký tyrkysový, matný, 200x400 mm</t>
  </si>
  <si>
    <t>-444817405</t>
  </si>
  <si>
    <t>6,192*1,05 'Přepočtené koeficientem množství</t>
  </si>
  <si>
    <t>100</t>
  </si>
  <si>
    <t>597002</t>
  </si>
  <si>
    <t>obklad keramický hladký, světle šedý, matný, 200x400 mm</t>
  </si>
  <si>
    <t>-533267944</t>
  </si>
  <si>
    <t>3,232*1,05 'Přepočtené koeficientem množství</t>
  </si>
  <si>
    <t>101</t>
  </si>
  <si>
    <t>781492251</t>
  </si>
  <si>
    <t>Obklad - dokončující práce montáž profilu lepeného flexibilním cementovým lepidlem ukončovacího</t>
  </si>
  <si>
    <t>1602794345</t>
  </si>
  <si>
    <t>https://podminky.urs.cz/item/CS_URS_2025_01/781492251</t>
  </si>
  <si>
    <t>Poznámka k položce:_x000d_
výkres č. 101 a 6609</t>
  </si>
  <si>
    <t>m.č. 1.01+m.č. 1.02</t>
  </si>
  <si>
    <t>13,7</t>
  </si>
  <si>
    <t>102</t>
  </si>
  <si>
    <t>5905413R</t>
  </si>
  <si>
    <t>profil ukončovací pro vnější hrany obkladů hliník matný eloxovaný</t>
  </si>
  <si>
    <t>9105125</t>
  </si>
  <si>
    <t xml:space="preserve">Poznámka k položce:_x000d_
výkres č. 101 a 6609_x000d_
</t>
  </si>
  <si>
    <t>13,7*1,1 'Přepočtené koeficientem množství</t>
  </si>
  <si>
    <t>103</t>
  </si>
  <si>
    <t>998781201</t>
  </si>
  <si>
    <t>Přesun hmot pro obklady keramické stanovený procentní sazbou (%) z ceny vodorovná dopravní vzdálenost do 50 m základní v objektech výšky do 6 m</t>
  </si>
  <si>
    <t>-1782374490</t>
  </si>
  <si>
    <t>https://podminky.urs.cz/item/CS_URS_2025_01/998781201</t>
  </si>
  <si>
    <t>104</t>
  </si>
  <si>
    <t>998781292</t>
  </si>
  <si>
    <t>Přesun hmot pro obklady keramické stanovený procentní sazbou (%) z ceny vodorovná dopravní vzdálenost do 50 m Příplatek k cenám za zvětšený přesun přes vymezenou vodorovnou dopravní vzdálenost do 100 m</t>
  </si>
  <si>
    <t>1205279360</t>
  </si>
  <si>
    <t>https://podminky.urs.cz/item/CS_URS_2025_01/998781292</t>
  </si>
  <si>
    <t>783</t>
  </si>
  <si>
    <t>Dokončovací práce - nátěry</t>
  </si>
  <si>
    <t>105</t>
  </si>
  <si>
    <t>783001R</t>
  </si>
  <si>
    <t>Nový nátěr litinového otopného tělesa 20 článků, hloubka 220 mm, výška 600 mm - odstranění nátěru, přebroušení, 2 x podkladní nátěr, 2 x vrchní nátěr barva světle šedá RAL 7038</t>
  </si>
  <si>
    <t>1947240221</t>
  </si>
  <si>
    <t>Poznámka k položce:_x000d_
výkres č. 101, 6601 a 6602</t>
  </si>
  <si>
    <t>106</t>
  </si>
  <si>
    <t>783002R</t>
  </si>
  <si>
    <t>Nový nátěr vodorovných rozvodů otopné soustavy, průměr 2" - odstranění nátěru, přebroušení, 2 x podkladní nátěr, 2 x vrchní nátěr barva světle šedá RAL 7038</t>
  </si>
  <si>
    <t>-329576653</t>
  </si>
  <si>
    <t>Poznámka k položce:_x000d_
výkres č. 101, 6602</t>
  </si>
  <si>
    <t>m.č. 1.01 a 1,02</t>
  </si>
  <si>
    <t>35,50</t>
  </si>
  <si>
    <t>107</t>
  </si>
  <si>
    <t>783003R</t>
  </si>
  <si>
    <t>Nový nátěr svislých rozvodů otopné soustavy, průměr 1" - odstranění nátěru, přebroušení, 2 x podkladní nátěr, 2 x vrchní nátěr barva světle šedá RAL 7038</t>
  </si>
  <si>
    <t>1778720614</t>
  </si>
  <si>
    <t>Poznámka k položce:_x000d_
výkres č. 101, 6603</t>
  </si>
  <si>
    <t>33,50</t>
  </si>
  <si>
    <t>784</t>
  </si>
  <si>
    <t>Dokončovací práce - malby a tapety</t>
  </si>
  <si>
    <t>108</t>
  </si>
  <si>
    <t>784121001</t>
  </si>
  <si>
    <t>Oškrabání malby v místnostech výšky do 3,80 m</t>
  </si>
  <si>
    <t>-277133536</t>
  </si>
  <si>
    <t>https://podminky.urs.cz/item/CS_URS_2025_01/784121001</t>
  </si>
  <si>
    <t>Poznámka k položce:_x000d_
výkres č. 1101 a 5200, skladba 1521</t>
  </si>
  <si>
    <t>(11,82+0,5*2+0,6*2)*3,2</t>
  </si>
  <si>
    <t>7,00*3,2</t>
  </si>
  <si>
    <t>(11,82+0,35*4)*3,2</t>
  </si>
  <si>
    <t>(5,83+0,25*2)*3,2</t>
  </si>
  <si>
    <t>(5,83+0,35*2)*3,2</t>
  </si>
  <si>
    <t>109</t>
  </si>
  <si>
    <t>784171001R</t>
  </si>
  <si>
    <t>Olepování vnitřních ploch včetně dodávky materiálu, včetně pozdějšího odlepení páskou nebo fólií v místnostech výšky do 3,80 m</t>
  </si>
  <si>
    <t>-619136457</t>
  </si>
  <si>
    <t>5*4</t>
  </si>
  <si>
    <t>110</t>
  </si>
  <si>
    <t>784171111R</t>
  </si>
  <si>
    <t>Zakrytí nemalovaných ploch, včetně materiálu folie, včetně pozdějšího odkrytí svislých ploch např. stěn, oken, dveří v místnostech výšky do 3,80</t>
  </si>
  <si>
    <t>-1974704171</t>
  </si>
  <si>
    <t>(0,8*2)</t>
  </si>
  <si>
    <t>111</t>
  </si>
  <si>
    <t>784171121R</t>
  </si>
  <si>
    <t>Zakrytí nemalovaných ploch včetně dodávky materiálu, včetně pozdějšího odkrytí konstrukcí nebo samostatných prvků např. schodišť, nábytku, radiátorů, zábradlí v místnostech výšky do 3,80</t>
  </si>
  <si>
    <t>-1411347575</t>
  </si>
  <si>
    <t>1,3*(11,82+5,83)</t>
  </si>
  <si>
    <t>112</t>
  </si>
  <si>
    <t>784181101</t>
  </si>
  <si>
    <t>Penetrace podkladu jednonásobná základní akrylátová bezbarvá v místnostech výšky do 3,80 m</t>
  </si>
  <si>
    <t>-2091463997</t>
  </si>
  <si>
    <t>https://podminky.urs.cz/item/CS_URS_2025_01/784181101</t>
  </si>
  <si>
    <t>Poznámka k položce:_x000d_
výkres č. 101 a 5300, skladba 5301 a 5303</t>
  </si>
  <si>
    <t>7,04*3,1</t>
  </si>
  <si>
    <t>(11,82+0,5*2+0,6*2)*3,1</t>
  </si>
  <si>
    <t>7,00*3,1</t>
  </si>
  <si>
    <t>(11,82+0,35*4)*3,1</t>
  </si>
  <si>
    <t>(5,83+0,25*2)*3,1</t>
  </si>
  <si>
    <t>(5,83+0,35*2)*3,1</t>
  </si>
  <si>
    <t>113</t>
  </si>
  <si>
    <t>784221101</t>
  </si>
  <si>
    <t>Malby z malířských směsí otěruvzdorných za sucha dvojnásobné, bílé za sucha otěruvzdorné dobře v místnostech výšky do 3,80 m</t>
  </si>
  <si>
    <t>321462150</t>
  </si>
  <si>
    <t>https://podminky.urs.cz/item/CS_URS_2025_01/784221101</t>
  </si>
  <si>
    <t xml:space="preserve">Poznámka k položce:_x000d_
výkres č. 101 a 5300, skladba 5301 </t>
  </si>
  <si>
    <t>7,04*(3,1-1,4)</t>
  </si>
  <si>
    <t>(11,82+0,5*2+0,6*2)*(3,1-1,4)</t>
  </si>
  <si>
    <t>7,00*(3,1-1,4)</t>
  </si>
  <si>
    <t>(5,83+0,25*2)*(3,1-1,4)</t>
  </si>
  <si>
    <t>114</t>
  </si>
  <si>
    <t>78421112R</t>
  </si>
  <si>
    <t>Dvojnásobné bílé malby ze směsí omyvatelná, odolnost proti oděru za mokra 2, barva NCS, matná</t>
  </si>
  <si>
    <t>730160942</t>
  </si>
  <si>
    <t>Poznámka k položce:_x000d_
výkres č. 101 a 5300, skladba 5303</t>
  </si>
  <si>
    <t>7,04*1,4</t>
  </si>
  <si>
    <t>(11,82+0,5*2+0,6*2)*1,4</t>
  </si>
  <si>
    <t>7,00*1,4</t>
  </si>
  <si>
    <t>(5,83+0,25*2)*1,4</t>
  </si>
  <si>
    <t>115</t>
  </si>
  <si>
    <t>784211143</t>
  </si>
  <si>
    <t>Malby z malířských směsí oděruvzdorných za mokra Příplatek k cenám dvojnásobných maleb za zvýšenou pracnost při provádění styku 2 barev</t>
  </si>
  <si>
    <t>66379757</t>
  </si>
  <si>
    <t>https://podminky.urs.cz/item/CS_URS_2025_01/784211143</t>
  </si>
  <si>
    <t>(11,82+0,5*2+0,6*2)</t>
  </si>
  <si>
    <t>7,00</t>
  </si>
  <si>
    <t>1,4*2</t>
  </si>
  <si>
    <t>(5,83+0,25*2)</t>
  </si>
  <si>
    <t>116</t>
  </si>
  <si>
    <t>784211163</t>
  </si>
  <si>
    <t>Malby z malířských směsí oděruvzdorných za mokra Příplatek k cenám dvojnásobných maleb za provádění barevné malby tónované na tónovacích automatech, v odstínu středně sytém</t>
  </si>
  <si>
    <t>-1108301648</t>
  </si>
  <si>
    <t>https://podminky.urs.cz/item/CS_URS_2025_01/784211163</t>
  </si>
  <si>
    <t>67,858</t>
  </si>
  <si>
    <t>117</t>
  </si>
  <si>
    <t>784191003</t>
  </si>
  <si>
    <t>Čištění vnitřních ploch hrubý úklid po provedení malířských prací omytím oken dvojitých nebo zdvojených</t>
  </si>
  <si>
    <t>308000932</t>
  </si>
  <si>
    <t>https://podminky.urs.cz/item/CS_URS_2025_01/784191003</t>
  </si>
  <si>
    <t>2,4*2,2*4</t>
  </si>
  <si>
    <t>0,9*2+0,8*2</t>
  </si>
  <si>
    <t>2,4*2,2*2</t>
  </si>
  <si>
    <t>118</t>
  </si>
  <si>
    <t>784191007</t>
  </si>
  <si>
    <t>Čištění vnitřních ploch hrubý úklid po provedení malířských prací omytím podlah</t>
  </si>
  <si>
    <t>416660448</t>
  </si>
  <si>
    <t>https://podminky.urs.cz/item/CS_URS_2025_01/784191007</t>
  </si>
  <si>
    <t>786</t>
  </si>
  <si>
    <t>Dokončovací práce - čalounické úpravy</t>
  </si>
  <si>
    <t>119</t>
  </si>
  <si>
    <t>786614003R</t>
  </si>
  <si>
    <t>Montáž vnitřních stínicích rolet, ovládaných motorem, včetně horního boxu a vodících profilů, plochy přes 4 do 6 m2</t>
  </si>
  <si>
    <t>1501310261</t>
  </si>
  <si>
    <t>Poznámka k položce:_x000d_
výkres č. 101, 6401 a 6402</t>
  </si>
  <si>
    <t>120</t>
  </si>
  <si>
    <t>63128005R</t>
  </si>
  <si>
    <t>roleta látková s výztužnou membránou, výška 2200 mm, šířka 2750 až 3060 mm, omyvatelná, nehořlavost dle ČSN EN 1101, spodní těsnící profil kotven do parapetu, svislé vodící lišty s kartáčky, schránka s roletou nad nadpražím okna, včetně elektrického pohonu</t>
  </si>
  <si>
    <t>1791429983</t>
  </si>
  <si>
    <t>2,75*2,2</t>
  </si>
  <si>
    <t>3,00*2,2</t>
  </si>
  <si>
    <t>2,995*2,2</t>
  </si>
  <si>
    <t>2,98*2,2</t>
  </si>
  <si>
    <t>2,77*2,2</t>
  </si>
  <si>
    <t>3,06*2,2</t>
  </si>
  <si>
    <t>121</t>
  </si>
  <si>
    <t>998786201</t>
  </si>
  <si>
    <t>Přesun hmot pro stínění a čalounické úpravy stanovený procentní sazbou (%) z ceny vodorovná dopravní vzdálenost do 50 m základní v objektech výšky do 6 m</t>
  </si>
  <si>
    <t>-395937412</t>
  </si>
  <si>
    <t>https://podminky.urs.cz/item/CS_URS_2025_01/998786201</t>
  </si>
  <si>
    <t>122</t>
  </si>
  <si>
    <t>998786292</t>
  </si>
  <si>
    <t>Přesun hmot pro stínění a čalounické úpravy stanovený procentní sazbou (%) z ceny vodorovná dopravní vzdálenost do 50 m Příplatek k cenám za zvětšený přesun přes vymezenou vodorovnou dopravní vzdálenost do 100 m</t>
  </si>
  <si>
    <t>219993181</t>
  </si>
  <si>
    <t>https://podminky.urs.cz/item/CS_URS_2025_01/998786292</t>
  </si>
  <si>
    <t>1.2 - Zdravotechnika</t>
  </si>
  <si>
    <t xml:space="preserve">    721 - Zdravotechnika - vnitřní kanalizace</t>
  </si>
  <si>
    <t xml:space="preserve">    722 - Zdravotechnika - vnitřní vodovod</t>
  </si>
  <si>
    <t>721</t>
  </si>
  <si>
    <t>Zdravotechnika - vnitřní kanalizace</t>
  </si>
  <si>
    <t>974042542</t>
  </si>
  <si>
    <t>Vysekání rýh v betonové nebo jiné monolitické dlažbě s betonovým podkladem do hl.70 mm a šířky do 70 mm</t>
  </si>
  <si>
    <t>-1734535026</t>
  </si>
  <si>
    <t>https://podminky.urs.cz/item/CS_URS_2025_01/974042542</t>
  </si>
  <si>
    <t>974042543</t>
  </si>
  <si>
    <t>Vysekání rýh v betonové nebo jiné monolitické dlažbě s betonovým podkladem do hl.70 mm a šířky do 100 mm</t>
  </si>
  <si>
    <t>-1166855972</t>
  </si>
  <si>
    <t>https://podminky.urs.cz/item/CS_URS_2025_01/974042543</t>
  </si>
  <si>
    <t>974042564</t>
  </si>
  <si>
    <t>Vysekání rýh v betonové nebo jiné monolitické dlažbě s betonovým podkladem do hl. 150 mm a šířky do 150 mm</t>
  </si>
  <si>
    <t>-303846743</t>
  </si>
  <si>
    <t>https://podminky.urs.cz/item/CS_URS_2025_01/974042564</t>
  </si>
  <si>
    <t>632681115R</t>
  </si>
  <si>
    <t xml:space="preserve">Vyspravení betonových podlah </t>
  </si>
  <si>
    <t>-695212982</t>
  </si>
  <si>
    <t>721171913</t>
  </si>
  <si>
    <t>Opravy odpadního potrubí plastového propojení dosavadního potrubí DN 50</t>
  </si>
  <si>
    <t>2028892331</t>
  </si>
  <si>
    <t>https://podminky.urs.cz/item/CS_URS_2025_01/721171913</t>
  </si>
  <si>
    <t>721174043R</t>
  </si>
  <si>
    <t>Polypropylénové poptrubí HT systém připojovací D vč. tvarovek, montáže, materiálu spojovacího a těsnícího</t>
  </si>
  <si>
    <t>1099372141</t>
  </si>
  <si>
    <t>721194104</t>
  </si>
  <si>
    <t>Vyměření přípojek na potrubí vyvedení a upevnění odpadních výpustek DN 40</t>
  </si>
  <si>
    <t>495331590</t>
  </si>
  <si>
    <t>https://podminky.urs.cz/item/CS_URS_2025_01/721194104</t>
  </si>
  <si>
    <t>721194105</t>
  </si>
  <si>
    <t>Vyměření přípojek na potrubí vyvedení a upevnění odpadních výpustek DN 50</t>
  </si>
  <si>
    <t>1399104698</t>
  </si>
  <si>
    <t>https://podminky.urs.cz/item/CS_URS_2025_01/721194105</t>
  </si>
  <si>
    <t>998721201</t>
  </si>
  <si>
    <t>Přesun hmot pro vnitřní kanalizaci stanovený procentní sazbou (%) z ceny vodorovná dopravní vzdálenost do 50 m základní v objektech výšky do 6 m</t>
  </si>
  <si>
    <t>-430267327</t>
  </si>
  <si>
    <t>https://podminky.urs.cz/item/CS_URS_2025_01/998721201</t>
  </si>
  <si>
    <t>722</t>
  </si>
  <si>
    <t>Zdravotechnika - vnitřní vodovod</t>
  </si>
  <si>
    <t>722131932</t>
  </si>
  <si>
    <t>Opravy vodovodního potrubí z ocelových trubek pozinkovaných závitových propojení dosavadního potrubí DN 20</t>
  </si>
  <si>
    <t>189520704</t>
  </si>
  <si>
    <t>https://podminky.urs.cz/item/CS_URS_2025_01/722131932</t>
  </si>
  <si>
    <t>722174022</t>
  </si>
  <si>
    <t>Potrubí z plastových trubek z polypropylenu PPR svařovaných polyfúzně PN 20 (SDR 6) D 20 x 3,4</t>
  </si>
  <si>
    <t>-951389070</t>
  </si>
  <si>
    <t>https://podminky.urs.cz/item/CS_URS_2025_01/722174022</t>
  </si>
  <si>
    <t>722181231</t>
  </si>
  <si>
    <t>Ochrana potrubí termoizolačními trubicemi z pěnového polyetylenu PE přilepenými v příčných a podélných spojích, tloušťky izolace přes 9 do 13 mm, vnitřního průměru izolace DN do 22 mm</t>
  </si>
  <si>
    <t>1277767473</t>
  </si>
  <si>
    <t>https://podminky.urs.cz/item/CS_URS_2025_01/722181231</t>
  </si>
  <si>
    <t>722190401</t>
  </si>
  <si>
    <t>Zřízení přípojek na potrubí vyvedení a upevnění výpustek do DN 25</t>
  </si>
  <si>
    <t>-603506639</t>
  </si>
  <si>
    <t>https://podminky.urs.cz/item/CS_URS_2025_01/722190401</t>
  </si>
  <si>
    <t>722290226</t>
  </si>
  <si>
    <t>Zkoušky, proplach a desinfekce vodovodního potrubí zkoušky těsnosti vodovodního potrubí závitového do DN 50</t>
  </si>
  <si>
    <t>-632096541</t>
  </si>
  <si>
    <t>https://podminky.urs.cz/item/CS_URS_2025_01/722290226</t>
  </si>
  <si>
    <t>722290234</t>
  </si>
  <si>
    <t>Zkoušky, proplach a desinfekce vodovodního potrubí proplach a desinfekce vodovodního potrubí do DN 80</t>
  </si>
  <si>
    <t>1757941397</t>
  </si>
  <si>
    <t>https://podminky.urs.cz/item/CS_URS_2025_01/722290234</t>
  </si>
  <si>
    <t>722190901</t>
  </si>
  <si>
    <t>Opravy ostatní uzavření nebo otevření vodovodního potrubí při opravách včetně vypuštění a napuštění</t>
  </si>
  <si>
    <t>1336223488</t>
  </si>
  <si>
    <t>https://podminky.urs.cz/item/CS_URS_2025_01/722190901</t>
  </si>
  <si>
    <t>998722201</t>
  </si>
  <si>
    <t>Přesun hmot pro vnitřní vodovod stanovený procentní sazbou (%) z ceny vodorovná dopravní vzdálenost do 50 m základní v objektech výšky do 6 m</t>
  </si>
  <si>
    <t>-1554165146</t>
  </si>
  <si>
    <t>https://podminky.urs.cz/item/CS_URS_2025_01/998722201</t>
  </si>
  <si>
    <t>725219102</t>
  </si>
  <si>
    <t>Umyvadla montáž umyvadel ostatních typů na šrouby</t>
  </si>
  <si>
    <t>613679173</t>
  </si>
  <si>
    <t>https://podminky.urs.cz/item/CS_URS_2025_01/725219102</t>
  </si>
  <si>
    <t>pc1</t>
  </si>
  <si>
    <t>Umývadlo keramické s otvorem pro baterii uprostřed,d: 550 mm, š: 420 mm, v: 165 mm, hmotnost 15,2 kg, hranaté, instalační sada</t>
  </si>
  <si>
    <t>-793999087</t>
  </si>
  <si>
    <t>725813111</t>
  </si>
  <si>
    <t>Ventily rohové bez připojovací trubičky nebo flexi hadičky G 1/2"</t>
  </si>
  <si>
    <t>515464127</t>
  </si>
  <si>
    <t>https://podminky.urs.cz/item/CS_URS_2025_01/725813111</t>
  </si>
  <si>
    <t>725829131</t>
  </si>
  <si>
    <t>Baterie umyvadlové montáž ostatních typů stojánkových G 1/2"</t>
  </si>
  <si>
    <t>-1963001293</t>
  </si>
  <si>
    <t>https://podminky.urs.cz/item/CS_URS_2025_01/725829131</t>
  </si>
  <si>
    <t>pc3</t>
  </si>
  <si>
    <t>umyvadlová páková baterie bez výpust ikeramická, kartuše s možností omezení max teploty vody, průtok 7 l/min</t>
  </si>
  <si>
    <t>-1350991804</t>
  </si>
  <si>
    <t>725869101</t>
  </si>
  <si>
    <t>Zápachové uzávěrky zařizovacích předmětů montáž zápachových uzávěrek umyvadlových do DN 40</t>
  </si>
  <si>
    <t>931617032</t>
  </si>
  <si>
    <t>https://podminky.urs.cz/item/CS_URS_2025_01/725869101</t>
  </si>
  <si>
    <t>pc4</t>
  </si>
  <si>
    <t>lahvový sifon G 1 1/4" s odpadovou trubkou 32x200 mm</t>
  </si>
  <si>
    <t>-1891357773</t>
  </si>
  <si>
    <t>pc5</t>
  </si>
  <si>
    <t>umyvadlová výpusť neuzavíratelná G 1 1/4" pro umývadla bez přepadu</t>
  </si>
  <si>
    <t>-33259903</t>
  </si>
  <si>
    <t>725862103</t>
  </si>
  <si>
    <t>Zápachové uzávěrky zařizovacích předmětů pro dřezy DN 40/50</t>
  </si>
  <si>
    <t>1325644703</t>
  </si>
  <si>
    <t>https://podminky.urs.cz/item/CS_URS_2025_01/725862103</t>
  </si>
  <si>
    <t>pc6</t>
  </si>
  <si>
    <t>Dodávka a montáž dávkovače tekutého mýdla, montáž na omítku, objem 1,0 l, uzamykatelný. s ovládací páčkou, rozměry: 250 x 100 x 120 mm (bez páčky)</t>
  </si>
  <si>
    <t>-813105782</t>
  </si>
  <si>
    <t>Poznámka k položce:_x000d_
výkres č. 101 a 6200</t>
  </si>
  <si>
    <t>pc7</t>
  </si>
  <si>
    <t>Dodávka a montáž držáku papírových ručníků, montáž na omítku, uzamykatelný, rozměry: 340 x 110 x 265 mm, kapacita zásobníku cca 600/800 papírových utěrek</t>
  </si>
  <si>
    <t>874699204</t>
  </si>
  <si>
    <t>pc8</t>
  </si>
  <si>
    <t>Dodávka a montáž odpadkového koše 26,5 l, montáž na omítku, rozměry: 360 x 160 x 435 mm</t>
  </si>
  <si>
    <t>-17325736</t>
  </si>
  <si>
    <t>998725201</t>
  </si>
  <si>
    <t>Přesun hmot pro zařizovací předměty stanovený procentní sazbou (%) z ceny vodorovná dopravní vzdálenost do 50 m základní v objektech výšky do 6 m</t>
  </si>
  <si>
    <t>-1601164091</t>
  </si>
  <si>
    <t>https://podminky.urs.cz/item/CS_URS_2025_01/998725201</t>
  </si>
  <si>
    <t>1.3 - Plynoinstalace</t>
  </si>
  <si>
    <t xml:space="preserve">    723 - Zdravotechnika - vnitřní plynovod</t>
  </si>
  <si>
    <t>723</t>
  </si>
  <si>
    <t>Zdravotechnika - vnitřní plynovod</t>
  </si>
  <si>
    <t>723111203</t>
  </si>
  <si>
    <t>Potrubí z ocelových trubek závitových černých spojovaných svařováním, bezešvých běžných DN 20</t>
  </si>
  <si>
    <t>702716567</t>
  </si>
  <si>
    <t>https://podminky.urs.cz/item/CS_URS_2025_01/723111203</t>
  </si>
  <si>
    <t>723120804</t>
  </si>
  <si>
    <t>Demontáž potrubí svařovaného z ocelových trubek závitových do DN 25</t>
  </si>
  <si>
    <t>1429046468</t>
  </si>
  <si>
    <t>https://podminky.urs.cz/item/CS_URS_2025_01/723120804</t>
  </si>
  <si>
    <t>7231208041</t>
  </si>
  <si>
    <t>Demontáž závitových armatur do DN 25</t>
  </si>
  <si>
    <t>1472650465</t>
  </si>
  <si>
    <t>7231208042</t>
  </si>
  <si>
    <t>Revize a tlaková zkouška plynu</t>
  </si>
  <si>
    <t>1870212360</t>
  </si>
  <si>
    <t>723231163</t>
  </si>
  <si>
    <t>Armatury se dvěma závity kohouty kulové PN 42 do 650°C plnoprůtokové vnitřní závit těžká řada G 3/4"</t>
  </si>
  <si>
    <t>384805759</t>
  </si>
  <si>
    <t>https://podminky.urs.cz/item/CS_URS_2025_01/723231163</t>
  </si>
  <si>
    <t>998723201</t>
  </si>
  <si>
    <t>Přesun hmot pro vnitřní plynovod stanovený procentní sazbou (%) z ceny vodorovná dopravní vzdálenost do 50 m základní v objektech výšky do 6 m</t>
  </si>
  <si>
    <t>-450436508</t>
  </si>
  <si>
    <t>https://podminky.urs.cz/item/CS_URS_2025_01/998723201</t>
  </si>
  <si>
    <t>998723292</t>
  </si>
  <si>
    <t>Přesun hmot pro vnitřní plynovod stanovený procentní sazbou (%) z ceny vodorovná dopravní vzdálenost do 50 m Příplatek k cenám za zvětšený přesun přes vymezenou vodorovnou dopravní vzdálenost do 100 m</t>
  </si>
  <si>
    <t>-1422186050</t>
  </si>
  <si>
    <t>https://podminky.urs.cz/item/CS_URS_2025_01/998723292</t>
  </si>
  <si>
    <t>783614551</t>
  </si>
  <si>
    <t>Základní nátěr armatur a kovových potrubí jednonásobný potrubí do DN 50 mm syntetický</t>
  </si>
  <si>
    <t>-398737146</t>
  </si>
  <si>
    <t>https://podminky.urs.cz/item/CS_URS_2025_01/783614551</t>
  </si>
  <si>
    <t>783617611</t>
  </si>
  <si>
    <t>Krycí nátěr (email) armatur a kovových potrubí potrubí do DN 50 mm dvojnásobný syntetický standardní</t>
  </si>
  <si>
    <t>-2077962342</t>
  </si>
  <si>
    <t>https://podminky.urs.cz/item/CS_URS_2025_01/783617611</t>
  </si>
  <si>
    <t>1.4 - Elektroinstalace - silnoproud</t>
  </si>
  <si>
    <t>M - Silnoproud</t>
  </si>
  <si>
    <t xml:space="preserve">    ROZV-MAT - Rozvaděč RS7 - materiál</t>
  </si>
  <si>
    <t xml:space="preserve">    ROZV-MONT - Rozvaděč RS7 - montáž</t>
  </si>
  <si>
    <t xml:space="preserve">    ROZV-PRIR - Rozvadeč RS7 - přirážky</t>
  </si>
  <si>
    <t xml:space="preserve">    KOMPLET-MAT - Kompletační materiál - materiál</t>
  </si>
  <si>
    <t xml:space="preserve">    KOMPLET - MONT - Kompletační materiál - montáž</t>
  </si>
  <si>
    <t xml:space="preserve">    KOMPLET-PRIR - Kompletační materiál - přirážka</t>
  </si>
  <si>
    <t xml:space="preserve">    UPEV-MAT - Upevňovací a úložný materiál - materiál</t>
  </si>
  <si>
    <t xml:space="preserve">    UPEV - MONT - Upevňovací a úložný materiál - montáž</t>
  </si>
  <si>
    <t xml:space="preserve">    UPEV-PRIR - Upevňovací a úložný materiál - přirážka</t>
  </si>
  <si>
    <t xml:space="preserve">    KABELY-MAT - Kabely silnoproud - materiál</t>
  </si>
  <si>
    <t xml:space="preserve">    KABELY-MONT - Kabely silnoproud - montáž</t>
  </si>
  <si>
    <t xml:space="preserve">    KABELY-PRIR - Kabely silnoproud - přirážka</t>
  </si>
  <si>
    <t xml:space="preserve">    SVITIDLA - MAT - Svítidla - materiál</t>
  </si>
  <si>
    <t xml:space="preserve">    SVITIDLA-MONT - Svítidla - montáž</t>
  </si>
  <si>
    <t xml:space="preserve">    SVITIDLA-PRIR - Svítidla - přirážka</t>
  </si>
  <si>
    <t xml:space="preserve">    OST - Ostatní</t>
  </si>
  <si>
    <t>Silnoproud</t>
  </si>
  <si>
    <t>ROZV-MAT</t>
  </si>
  <si>
    <t>Rozvaděč RS7 - materiál</t>
  </si>
  <si>
    <t>BP-U-3S-400/7</t>
  </si>
  <si>
    <t>Rám s dveřmi, otočný plast. zámek, IP30, šedá, montáž POD omítku, ŠxV=435x760</t>
  </si>
  <si>
    <t>ks</t>
  </si>
  <si>
    <t>256</t>
  </si>
  <si>
    <t>62853091</t>
  </si>
  <si>
    <t>BPZ-MSW-7/SNAP</t>
  </si>
  <si>
    <t>Bočnice, V=650, včetně západky</t>
  </si>
  <si>
    <t>-158403244</t>
  </si>
  <si>
    <t>BPZ-WB3S-400/7/2</t>
  </si>
  <si>
    <t>Ochranný kryt, montáž POD omítku, ŠxVxH=435x760x240</t>
  </si>
  <si>
    <t>-73802348</t>
  </si>
  <si>
    <t>BPZ-LOCK</t>
  </si>
  <si>
    <t>Zámek s plochým klíčem šedý</t>
  </si>
  <si>
    <t>1038294953</t>
  </si>
  <si>
    <t>LAB-BAG_A4</t>
  </si>
  <si>
    <t>Schránka na dokumentaci A4</t>
  </si>
  <si>
    <t>732961963</t>
  </si>
  <si>
    <t>BPZ-DINR13-400</t>
  </si>
  <si>
    <t>DIN lišta přístrojová hliníková, šířka skříně = 400, šířka lišty = 288 (13 modulů)</t>
  </si>
  <si>
    <t>2060202592</t>
  </si>
  <si>
    <t>BEL01</t>
  </si>
  <si>
    <t>Upevňovací úchytka s vodivým propojením (zelená)</t>
  </si>
  <si>
    <t>20587615</t>
  </si>
  <si>
    <t>BEL12</t>
  </si>
  <si>
    <t>Upevňovací úchytka celoplastová (bílá)</t>
  </si>
  <si>
    <t>1488485565</t>
  </si>
  <si>
    <t>BPZ-FP-400/150-45</t>
  </si>
  <si>
    <t>Krycí deska, s výřezem 45 mm, plechová, šedá, Š=400, V=150</t>
  </si>
  <si>
    <t>1790384663</t>
  </si>
  <si>
    <t>BPZ-FP-400/050-BL</t>
  </si>
  <si>
    <t>Krycí deska, bez výřezu, plechová, šedá, Š=400, V=50</t>
  </si>
  <si>
    <t>-678720072</t>
  </si>
  <si>
    <t>NBP-1000</t>
  </si>
  <si>
    <t>Zaslepovací pás max. délka 1m, pro výřezy 45mm, šedý</t>
  </si>
  <si>
    <t>1062553180</t>
  </si>
  <si>
    <t>PL7-B25/3</t>
  </si>
  <si>
    <t>Jistič PL7, char B, 3-pólový, Icn=10kA, In=25A</t>
  </si>
  <si>
    <t>-1132308988</t>
  </si>
  <si>
    <t>SPCT2-385-3-NPE</t>
  </si>
  <si>
    <t>Svodič přepětí třídy T2 (II, C), modulový, TN-S,TT; 3+Npól, Un=385V</t>
  </si>
  <si>
    <t>1828326824</t>
  </si>
  <si>
    <t>PL7-C10/1</t>
  </si>
  <si>
    <t>Jistič PL7, char C, 1-pólový, Icn=10kA, In=10A</t>
  </si>
  <si>
    <t>1385267527</t>
  </si>
  <si>
    <t>PF7-25/4/003-A</t>
  </si>
  <si>
    <t>Chránič Ir=250A, typ A, 4-pol, Idn=0,03A, In=25A</t>
  </si>
  <si>
    <t>-968034595</t>
  </si>
  <si>
    <t>PL7-B16/1</t>
  </si>
  <si>
    <t>Jistič PL7, char B, 1-pólový, Icn=10kA, In=16A</t>
  </si>
  <si>
    <t>686941780</t>
  </si>
  <si>
    <t>PL7-B6/1</t>
  </si>
  <si>
    <t>Jistič PL7, char B, 1-pólový, Icn=10kA, In=6A</t>
  </si>
  <si>
    <t>793429552</t>
  </si>
  <si>
    <t>EL001</t>
  </si>
  <si>
    <t>svorka řadová</t>
  </si>
  <si>
    <t>1436714480</t>
  </si>
  <si>
    <t>ROZV-MONT</t>
  </si>
  <si>
    <t>Rozvaděč RS7 - montáž</t>
  </si>
  <si>
    <t>-950688808</t>
  </si>
  <si>
    <t>1145091918</t>
  </si>
  <si>
    <t>955447708</t>
  </si>
  <si>
    <t>2075248979</t>
  </si>
  <si>
    <t>245952970</t>
  </si>
  <si>
    <t>1549761855</t>
  </si>
  <si>
    <t>1793847951</t>
  </si>
  <si>
    <t>ELM001</t>
  </si>
  <si>
    <t>87585373</t>
  </si>
  <si>
    <t>ELM902</t>
  </si>
  <si>
    <t>Ukončení vodičů v rozvaděči + zapojení do 2,5 mm2</t>
  </si>
  <si>
    <t>-1957283467</t>
  </si>
  <si>
    <t>ELM903</t>
  </si>
  <si>
    <t>Ukončení vodičů v rozvaděči + zapojení do 6 mm2</t>
  </si>
  <si>
    <t>-1188974494</t>
  </si>
  <si>
    <t>ELM904</t>
  </si>
  <si>
    <t>Zkoušky, revize, protokol</t>
  </si>
  <si>
    <t>-338590953</t>
  </si>
  <si>
    <t>ROZV-PRIR</t>
  </si>
  <si>
    <t>Rozvadeč RS7 - přirážky</t>
  </si>
  <si>
    <t>ELP001</t>
  </si>
  <si>
    <t>Podružný materiál</t>
  </si>
  <si>
    <t>-1071334890</t>
  </si>
  <si>
    <t>ELP002</t>
  </si>
  <si>
    <t>PPV</t>
  </si>
  <si>
    <t>916162484</t>
  </si>
  <si>
    <t>KOMPLET-MAT</t>
  </si>
  <si>
    <t>Kompletační materiál - materiál</t>
  </si>
  <si>
    <t>EL002</t>
  </si>
  <si>
    <t>spínač řaz. 1, 10A/230V/IP20, bílá</t>
  </si>
  <si>
    <t>1442422670</t>
  </si>
  <si>
    <t>EL003</t>
  </si>
  <si>
    <t>spínač řaz. 6, 10A/230V/IP20, bílá</t>
  </si>
  <si>
    <t>1841786206</t>
  </si>
  <si>
    <t>EL004</t>
  </si>
  <si>
    <t>spínač řaz. 6+6, 10A/230V/IP20, bílá</t>
  </si>
  <si>
    <t>1853245527</t>
  </si>
  <si>
    <t>EL005</t>
  </si>
  <si>
    <t>Žaluziový ovladač, bílá</t>
  </si>
  <si>
    <t>756995265</t>
  </si>
  <si>
    <t>EL006</t>
  </si>
  <si>
    <t>El vývod 1f. - Krabice ABOX 025L 802-907 roz. šedá, IP65, bílá</t>
  </si>
  <si>
    <t>-2010289446</t>
  </si>
  <si>
    <t>EL007</t>
  </si>
  <si>
    <t>Zásuvka 230V/16A dětská ochr., bílá</t>
  </si>
  <si>
    <t>8978591</t>
  </si>
  <si>
    <t>EL008</t>
  </si>
  <si>
    <t>Rámeček 1. nás., bílá</t>
  </si>
  <si>
    <t>-76522587</t>
  </si>
  <si>
    <t>EL009</t>
  </si>
  <si>
    <t>Rámeček 2. nás., bílá</t>
  </si>
  <si>
    <t>1582340950</t>
  </si>
  <si>
    <t>EL010</t>
  </si>
  <si>
    <t>Rámeček 3. nás., bílá</t>
  </si>
  <si>
    <t>1228552847</t>
  </si>
  <si>
    <t>EL011</t>
  </si>
  <si>
    <t>Rámeček 4. nás., bílá</t>
  </si>
  <si>
    <t>168313491</t>
  </si>
  <si>
    <t>EL012</t>
  </si>
  <si>
    <t>Rámeček 5. nás., bílá</t>
  </si>
  <si>
    <t>1893764800</t>
  </si>
  <si>
    <t>088020-088000</t>
  </si>
  <si>
    <t>Podlahová krabice C, 12M, 4x230V, 2xRJ45</t>
  </si>
  <si>
    <t>2004260637</t>
  </si>
  <si>
    <t>Poznámka k položce:_x000d_
podlahová krabice, podlahový kanál</t>
  </si>
  <si>
    <t>077140</t>
  </si>
  <si>
    <t>Zásuvka 230V/16A</t>
  </si>
  <si>
    <t>-2028982396</t>
  </si>
  <si>
    <t>Z77140</t>
  </si>
  <si>
    <t>Zásuvka 230V/16A s integrovanou přepěťovou ochranou III. stupně, třídy 3 (akustická signalizace poruchy)</t>
  </si>
  <si>
    <t>-1090194645</t>
  </si>
  <si>
    <t>076561</t>
  </si>
  <si>
    <t>Zásuvka RJ 45 cat. 6, STP, 1 modul</t>
  </si>
  <si>
    <t>-1896530743</t>
  </si>
  <si>
    <t>88191</t>
  </si>
  <si>
    <t>Inst. krabice do betonu výška potěru 70 - 110 mm, 12/18M</t>
  </si>
  <si>
    <t>-1592029759</t>
  </si>
  <si>
    <t>EL013</t>
  </si>
  <si>
    <t>Odtahový ventilátor (není dodávkou elektro)</t>
  </si>
  <si>
    <t>641860073</t>
  </si>
  <si>
    <t>Poznámka k položce:_x000d_
Zařízení</t>
  </si>
  <si>
    <t>EL014</t>
  </si>
  <si>
    <t>Rolety (není dodávkou elektro)</t>
  </si>
  <si>
    <t>1678508525</t>
  </si>
  <si>
    <t>KOMPLET - MONT</t>
  </si>
  <si>
    <t>Kompletační materiál - montáž</t>
  </si>
  <si>
    <t>ELM002</t>
  </si>
  <si>
    <t>-896753330</t>
  </si>
  <si>
    <t>ELM003</t>
  </si>
  <si>
    <t>-255585796</t>
  </si>
  <si>
    <t>EML004</t>
  </si>
  <si>
    <t>1168371218</t>
  </si>
  <si>
    <t>ELM005</t>
  </si>
  <si>
    <t>-1581028181</t>
  </si>
  <si>
    <t>ELM006</t>
  </si>
  <si>
    <t>-419913238</t>
  </si>
  <si>
    <t>ELM007</t>
  </si>
  <si>
    <t>-1993935734</t>
  </si>
  <si>
    <t>ELM008</t>
  </si>
  <si>
    <t>-708109232</t>
  </si>
  <si>
    <t>ELM009</t>
  </si>
  <si>
    <t>1703902044</t>
  </si>
  <si>
    <t>ELM010</t>
  </si>
  <si>
    <t>-1394363067</t>
  </si>
  <si>
    <t>ELM011</t>
  </si>
  <si>
    <t>861499114</t>
  </si>
  <si>
    <t>ELM012</t>
  </si>
  <si>
    <t>-54659264</t>
  </si>
  <si>
    <t>2008592643</t>
  </si>
  <si>
    <t>808843244</t>
  </si>
  <si>
    <t>-1224722644</t>
  </si>
  <si>
    <t>-1772096375</t>
  </si>
  <si>
    <t>Inst. krabice do betonu, výška potěru 70 - 110 mm, 12/18M</t>
  </si>
  <si>
    <t>1464072297</t>
  </si>
  <si>
    <t>ELM013</t>
  </si>
  <si>
    <t>Odtahový ventilátor</t>
  </si>
  <si>
    <t>-1975570831</t>
  </si>
  <si>
    <t>ELM014</t>
  </si>
  <si>
    <t xml:space="preserve">Rolety </t>
  </si>
  <si>
    <t>1926973750</t>
  </si>
  <si>
    <t>KOMPLET-PRIR</t>
  </si>
  <si>
    <t>Kompletační materiál - přirážka</t>
  </si>
  <si>
    <t>723098</t>
  </si>
  <si>
    <t>-1739222903</t>
  </si>
  <si>
    <t>UPEV-MAT</t>
  </si>
  <si>
    <t>Upevňovací a úložný materiál - materiál</t>
  </si>
  <si>
    <t>KU68</t>
  </si>
  <si>
    <t>Krabice rozbočná pod omítku KU68</t>
  </si>
  <si>
    <t>-1202574520</t>
  </si>
  <si>
    <t>i12</t>
  </si>
  <si>
    <t>Krabice instalační i12</t>
  </si>
  <si>
    <t>1336162406</t>
  </si>
  <si>
    <t>EL015</t>
  </si>
  <si>
    <t>Plastové kabelové úchyty do 10-ti kabelů 3x2,5</t>
  </si>
  <si>
    <t>837691029</t>
  </si>
  <si>
    <t>EL016</t>
  </si>
  <si>
    <t>Trubka ohebná 1423 mm</t>
  </si>
  <si>
    <t>277788638</t>
  </si>
  <si>
    <t>EL017</t>
  </si>
  <si>
    <t>Trubka ohebná 1429 mm</t>
  </si>
  <si>
    <t>155921453</t>
  </si>
  <si>
    <t>EL018</t>
  </si>
  <si>
    <t>Trubka ohebná 1436 mm</t>
  </si>
  <si>
    <t>-379637463</t>
  </si>
  <si>
    <t>EL019</t>
  </si>
  <si>
    <t>Upevňovací materiál</t>
  </si>
  <si>
    <t>kpl</t>
  </si>
  <si>
    <t>-1872090064</t>
  </si>
  <si>
    <t>UPEV - MONT</t>
  </si>
  <si>
    <t>Upevňovací a úložný materiál - montáž</t>
  </si>
  <si>
    <t>729137490</t>
  </si>
  <si>
    <t>-178186222</t>
  </si>
  <si>
    <t>ELM015</t>
  </si>
  <si>
    <t>-519371768</t>
  </si>
  <si>
    <t>ELM016</t>
  </si>
  <si>
    <t>-2142879516</t>
  </si>
  <si>
    <t>ELM017</t>
  </si>
  <si>
    <t>845220041</t>
  </si>
  <si>
    <t>ELM018</t>
  </si>
  <si>
    <t>905494041</t>
  </si>
  <si>
    <t>UPEV-PRIR</t>
  </si>
  <si>
    <t>Upevňovací a úložný materiál - přirážka</t>
  </si>
  <si>
    <t>-1523692920</t>
  </si>
  <si>
    <t>82443348</t>
  </si>
  <si>
    <t>KABELY-MAT</t>
  </si>
  <si>
    <t>Kabely silnoproud - materiál</t>
  </si>
  <si>
    <t>EL020</t>
  </si>
  <si>
    <t>Kabel CYKY 3x1,5</t>
  </si>
  <si>
    <t>-1054629616</t>
  </si>
  <si>
    <t>EL021</t>
  </si>
  <si>
    <t>Kabel CYKY 5Jx1,5</t>
  </si>
  <si>
    <t>1883759383</t>
  </si>
  <si>
    <t>EL022</t>
  </si>
  <si>
    <t>Kabel CYKY 3Jx2,5</t>
  </si>
  <si>
    <t>660183085</t>
  </si>
  <si>
    <t>EL023</t>
  </si>
  <si>
    <t>Kabel CYKY 5Jx6</t>
  </si>
  <si>
    <t>942913037</t>
  </si>
  <si>
    <t>EL024</t>
  </si>
  <si>
    <t>Vodič CYA 4zž</t>
  </si>
  <si>
    <t>-702972040</t>
  </si>
  <si>
    <t>EL025</t>
  </si>
  <si>
    <t>Vodič CYA 10zž</t>
  </si>
  <si>
    <t>809419707</t>
  </si>
  <si>
    <t>EL026</t>
  </si>
  <si>
    <t>Vodič CYA 16zž</t>
  </si>
  <si>
    <t>-481177303</t>
  </si>
  <si>
    <t>EL027</t>
  </si>
  <si>
    <t>Ukončení vývodů svorkou</t>
  </si>
  <si>
    <t>-1905817728</t>
  </si>
  <si>
    <t>KABELY-MONT</t>
  </si>
  <si>
    <t>Kabely silnoproud - montáž</t>
  </si>
  <si>
    <t>ELM020</t>
  </si>
  <si>
    <t>1841416300</t>
  </si>
  <si>
    <t>ELM021</t>
  </si>
  <si>
    <t>-39219045</t>
  </si>
  <si>
    <t>ELM022</t>
  </si>
  <si>
    <t>38586007</t>
  </si>
  <si>
    <t>ELM023</t>
  </si>
  <si>
    <t>1514883684</t>
  </si>
  <si>
    <t>ELM024</t>
  </si>
  <si>
    <t>183217150</t>
  </si>
  <si>
    <t>ELM025</t>
  </si>
  <si>
    <t>-2116200161</t>
  </si>
  <si>
    <t>ELM026</t>
  </si>
  <si>
    <t>671689160</t>
  </si>
  <si>
    <t>ELM027</t>
  </si>
  <si>
    <t>-1466185285</t>
  </si>
  <si>
    <t>KABELY-PRIR</t>
  </si>
  <si>
    <t>Kabely silnoproud - přirážka</t>
  </si>
  <si>
    <t>2078683409</t>
  </si>
  <si>
    <t>-704035228</t>
  </si>
  <si>
    <t>SVITIDLA - MAT</t>
  </si>
  <si>
    <t>Svítidla - materiál</t>
  </si>
  <si>
    <t>N1</t>
  </si>
  <si>
    <t>Nouzové svítidlo piktogram dolu. difuzor: opalizované plexisklo (PL) UV stabilní základna: bílý polykarbonát, rozměry min. 337/189/57, autonomnost 1h, krytí IP44</t>
  </si>
  <si>
    <t>-1554307400</t>
  </si>
  <si>
    <t>S1</t>
  </si>
  <si>
    <t>Přisazené stropní LED svítidlo 32W, UGR &lt;19, 4004 lm, 125lm/W, 4000K, IP20, rozměry min. 1200x306x47mm, CRI80, prismatický optický difuzor, s nouzovým modulem 1 hodina</t>
  </si>
  <si>
    <t>1766307</t>
  </si>
  <si>
    <t>S1_N</t>
  </si>
  <si>
    <t>1183476000</t>
  </si>
  <si>
    <t>S2</t>
  </si>
  <si>
    <t>Přisazené LED svítidlo 16W, 2000 lm, 125lm/W, 4000K, IP20, elektronický předřadník se stálým výstupem. S asymetrickou vyařovací charakteristikou, speciálně navrženo s PMMA čočkou a reflektorem pro homogenní osvětlení černé a bílé tabule. Elektrická třída ochrany I. Rozměry min. 1200x306x47mm</t>
  </si>
  <si>
    <t>-1152176005</t>
  </si>
  <si>
    <t>SVITIDLA-MONT</t>
  </si>
  <si>
    <t>Svítidla - montáž</t>
  </si>
  <si>
    <t>-1721919692</t>
  </si>
  <si>
    <t>1312400381</t>
  </si>
  <si>
    <t>462549691</t>
  </si>
  <si>
    <t>-277503179</t>
  </si>
  <si>
    <t>SVITIDLA-PRIR</t>
  </si>
  <si>
    <t>Svítidla - přirážka</t>
  </si>
  <si>
    <t>1351020485</t>
  </si>
  <si>
    <t>2080815666</t>
  </si>
  <si>
    <t>OST</t>
  </si>
  <si>
    <t>Ostatní</t>
  </si>
  <si>
    <t>OST001</t>
  </si>
  <si>
    <t>Pronájem lešení</t>
  </si>
  <si>
    <t>802715362</t>
  </si>
  <si>
    <t>OST002</t>
  </si>
  <si>
    <t>Úklid stavby, likvidace odpadů</t>
  </si>
  <si>
    <t>1749384054</t>
  </si>
  <si>
    <t>OST003</t>
  </si>
  <si>
    <t>Koordinace díla na stavbě</t>
  </si>
  <si>
    <t>-275603712</t>
  </si>
  <si>
    <t>OST004</t>
  </si>
  <si>
    <t>Zkoušky, revize elektro</t>
  </si>
  <si>
    <t>1146520940</t>
  </si>
  <si>
    <t>OST005</t>
  </si>
  <si>
    <t xml:space="preserve">Měření intenzity osvětlení ke kolaudaci </t>
  </si>
  <si>
    <t>-354271230</t>
  </si>
  <si>
    <t>OST006</t>
  </si>
  <si>
    <t>Dokumentace skutečného provedení</t>
  </si>
  <si>
    <t>-215423438</t>
  </si>
  <si>
    <t>OST007</t>
  </si>
  <si>
    <t>Doprava</t>
  </si>
  <si>
    <t>-1182171094</t>
  </si>
  <si>
    <t>OST008</t>
  </si>
  <si>
    <t>Náklady na zařízení staveniště a ostatní vedlejší náklady</t>
  </si>
  <si>
    <t>980342766</t>
  </si>
  <si>
    <t>OST009</t>
  </si>
  <si>
    <t>Stavební přípomoce - sekací práce, průrazy</t>
  </si>
  <si>
    <t>-180340636</t>
  </si>
  <si>
    <t>1.5 - Elektroinstalace - slaboproud</t>
  </si>
  <si>
    <t>M - M</t>
  </si>
  <si>
    <t xml:space="preserve">    M-dodávka - Dodávka SKS</t>
  </si>
  <si>
    <t xml:space="preserve">    M-montáže - Montáže SKS</t>
  </si>
  <si>
    <t>M-dodávka</t>
  </si>
  <si>
    <t>Dodávka SKS</t>
  </si>
  <si>
    <t>M001</t>
  </si>
  <si>
    <t>UTP Cat. 6 300MHz, AWG24</t>
  </si>
  <si>
    <t>-2129613484</t>
  </si>
  <si>
    <t>M002</t>
  </si>
  <si>
    <t>Kabel 2x1,5 mm2</t>
  </si>
  <si>
    <t>1998297079</t>
  </si>
  <si>
    <t>M003</t>
  </si>
  <si>
    <t>Kabel HDMI 8K@60Hz, délky 10 m</t>
  </si>
  <si>
    <t>829078134</t>
  </si>
  <si>
    <t>M004</t>
  </si>
  <si>
    <t>Stereokabel s ukončením JACK 3,5mm, délky 8m</t>
  </si>
  <si>
    <t>-502344810</t>
  </si>
  <si>
    <t>M005</t>
  </si>
  <si>
    <t>Stereokabel</t>
  </si>
  <si>
    <t>1393637480</t>
  </si>
  <si>
    <t>M006</t>
  </si>
  <si>
    <t xml:space="preserve">Trubka PVC samozhášivá pod omítkou 40 mm </t>
  </si>
  <si>
    <t>-38488641</t>
  </si>
  <si>
    <t>M007</t>
  </si>
  <si>
    <t xml:space="preserve">Trubka PVC samozhášivá pod omítkou 25 mm </t>
  </si>
  <si>
    <t>-2032325770</t>
  </si>
  <si>
    <t>M008</t>
  </si>
  <si>
    <t xml:space="preserve">Trubka PVC samozhášivá pod omítkou 16 mm </t>
  </si>
  <si>
    <t>2142099861</t>
  </si>
  <si>
    <t>M009</t>
  </si>
  <si>
    <t>Zásuvka panelová komunikační HDMI</t>
  </si>
  <si>
    <t>2143651180</t>
  </si>
  <si>
    <t>M010</t>
  </si>
  <si>
    <t>Zásuvka panelová reproduktorová speakon 2xRCA</t>
  </si>
  <si>
    <t>-1547038956</t>
  </si>
  <si>
    <t>M011</t>
  </si>
  <si>
    <t>Zásuvka panelová audio jack 3,5 mm</t>
  </si>
  <si>
    <t>-1310252000</t>
  </si>
  <si>
    <t>M012</t>
  </si>
  <si>
    <t>Datová zásuvka - 2 x RJ45 Cat. 6 UTP, montážní rám</t>
  </si>
  <si>
    <t>-1494432517</t>
  </si>
  <si>
    <t>M013</t>
  </si>
  <si>
    <t>LAN switch 24 portů, web management, 24 portů typu 1G, přepínací kapacita 48 Gbps, rychlost směrování 35,7 Mpps, paměť pro 16 MAC adres</t>
  </si>
  <si>
    <t>1755021625</t>
  </si>
  <si>
    <t>M-montáže</t>
  </si>
  <si>
    <t>Montáže SKS</t>
  </si>
  <si>
    <t>M101</t>
  </si>
  <si>
    <t>Datový kabel UTP 4*2 v trubce, liště</t>
  </si>
  <si>
    <t>-1776426506</t>
  </si>
  <si>
    <t>M102</t>
  </si>
  <si>
    <t>Kabel 2 x 1,5 mm2</t>
  </si>
  <si>
    <t>1425437987</t>
  </si>
  <si>
    <t>M103</t>
  </si>
  <si>
    <t>Kabel HDMI</t>
  </si>
  <si>
    <t>959331281</t>
  </si>
  <si>
    <t>M104</t>
  </si>
  <si>
    <t>Stereokabel délky 8 m</t>
  </si>
  <si>
    <t>-590654297</t>
  </si>
  <si>
    <t>M105</t>
  </si>
  <si>
    <t>1323134711</t>
  </si>
  <si>
    <t>M106</t>
  </si>
  <si>
    <t>Účastnické zásuvky</t>
  </si>
  <si>
    <t>-607931655</t>
  </si>
  <si>
    <t>M107</t>
  </si>
  <si>
    <t>Trubka PVC pod omítkou 16 mm</t>
  </si>
  <si>
    <t>52882751</t>
  </si>
  <si>
    <t>M108</t>
  </si>
  <si>
    <t>Trubka PVC pod omítkou 25 mm</t>
  </si>
  <si>
    <t>821342480</t>
  </si>
  <si>
    <t>M109</t>
  </si>
  <si>
    <t>Trubka PVC pod omítkou 40 mm</t>
  </si>
  <si>
    <t>-312567607</t>
  </si>
  <si>
    <t>M110</t>
  </si>
  <si>
    <t>LAN switch (montáž po instalaci nábytku)</t>
  </si>
  <si>
    <t>-511231547</t>
  </si>
  <si>
    <t>M111</t>
  </si>
  <si>
    <t>Montáž 1 vývodu RJ 45</t>
  </si>
  <si>
    <t>2056871078</t>
  </si>
  <si>
    <t>M112</t>
  </si>
  <si>
    <t>Montáž 1 vývodu audio, HDMI, speakon</t>
  </si>
  <si>
    <t>-1604396455</t>
  </si>
  <si>
    <t>M113</t>
  </si>
  <si>
    <t>Měření trasy + protokol</t>
  </si>
  <si>
    <t>554079350</t>
  </si>
  <si>
    <t>1.9 - VRN a ostatní náklady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</si>
  <si>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</si>
  <si>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</si>
  <si>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</si>
  <si>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</si>
  <si>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</si>
  <si>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VRN7 - Provozní vlivy</t>
  </si>
  <si>
    <t>VRN</t>
  </si>
  <si>
    <t>Vedlejší rozpočtové náklady</t>
  </si>
  <si>
    <t>VRN1</t>
  </si>
  <si>
    <t>Průzkumné, zeměměřičské a projektové práce</t>
  </si>
  <si>
    <t>013254000</t>
  </si>
  <si>
    <t>Dokumentace skutečného provedení stavby</t>
  </si>
  <si>
    <t>1024</t>
  </si>
  <si>
    <t>1810140373</t>
  </si>
  <si>
    <t>https://podminky.urs.cz/item/CS_URS_2025_01/013254000</t>
  </si>
  <si>
    <t>VRN3</t>
  </si>
  <si>
    <t>Zařízení staveniště</t>
  </si>
  <si>
    <t>030001000</t>
  </si>
  <si>
    <t>-1423371042</t>
  </si>
  <si>
    <t>https://podminky.urs.cz/item/CS_URS_2025_01/030001000</t>
  </si>
  <si>
    <t>VRN4</t>
  </si>
  <si>
    <t>Inženýrská činnost</t>
  </si>
  <si>
    <t>045303000</t>
  </si>
  <si>
    <t>Koordinační činnost</t>
  </si>
  <si>
    <t>souor</t>
  </si>
  <si>
    <t>-1061650585</t>
  </si>
  <si>
    <t>https://podminky.urs.cz/item/CS_URS_2025_01/045303000</t>
  </si>
  <si>
    <t>VRN5</t>
  </si>
  <si>
    <t>Finanční náklady</t>
  </si>
  <si>
    <t>051002000</t>
  </si>
  <si>
    <t>Bankovní garance dle požadavku smlouvy</t>
  </si>
  <si>
    <t>-114384721</t>
  </si>
  <si>
    <t>https://podminky.urs.cz/item/CS_URS_2025_01/051002000</t>
  </si>
  <si>
    <t>Poznámka k položce:_x000d_
dle požadavku smlouvy o dílo</t>
  </si>
  <si>
    <t>VRN7</t>
  </si>
  <si>
    <t>Provozní vlivy</t>
  </si>
  <si>
    <t>071002000</t>
  </si>
  <si>
    <t>Provoz investora, třetích osob</t>
  </si>
  <si>
    <t>1651301105</t>
  </si>
  <si>
    <t>https://podminky.urs.cz/item/CS_URS_2025_01/071002000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</si>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</sst>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38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166" fontId="1" fillId="0" borderId="21" xfId="0" applyNumberFormat="1" applyFont="1" applyBorder="1" applyAlignment="1" applyProtection="1">
      <alignment vertical="center"/>
    </xf>
    <xf numFmtId="4" fontId="1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4" fillId="0" borderId="13" xfId="0" applyNumberFormat="1" applyFont="1" applyBorder="1" applyAlignment="1" applyProtection="1"/>
    <xf numFmtId="166" fontId="34" fillId="0" borderId="14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39" fillId="0" borderId="0" xfId="0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40" fillId="0" borderId="23" xfId="0" applyFont="1" applyBorder="1" applyAlignment="1" applyProtection="1">
      <alignment horizontal="center" vertical="center"/>
    </xf>
    <xf numFmtId="49" fontId="40" fillId="0" borderId="23" xfId="0" applyNumberFormat="1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center" vertical="center" wrapText="1"/>
    </xf>
    <xf numFmtId="167" fontId="40" fillId="0" borderId="23" xfId="0" applyNumberFormat="1" applyFont="1" applyBorder="1" applyAlignment="1" applyProtection="1">
      <alignment vertical="center"/>
    </xf>
    <xf numFmtId="4" fontId="40" fillId="2" borderId="23" xfId="0" applyNumberFormat="1" applyFont="1" applyFill="1" applyBorder="1" applyAlignment="1" applyProtection="1">
      <alignment vertical="center"/>
      <protection locked="0"/>
    </xf>
    <xf numFmtId="4" fontId="40" fillId="0" borderId="23" xfId="0" applyNumberFormat="1" applyFont="1" applyBorder="1" applyAlignment="1" applyProtection="1">
      <alignment vertical="center"/>
    </xf>
    <xf numFmtId="0" fontId="41" fillId="0" borderId="4" xfId="0" applyFont="1" applyBorder="1" applyAlignment="1">
      <alignment vertical="center"/>
    </xf>
    <xf numFmtId="0" fontId="40" fillId="2" borderId="15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167" fontId="23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4" fillId="0" borderId="29" xfId="0" applyFont="1" applyBorder="1" applyAlignment="1">
      <alignment horizontal="left" wrapText="1"/>
    </xf>
    <xf numFmtId="0" fontId="42" fillId="0" borderId="28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 wrapText="1"/>
    </xf>
    <xf numFmtId="49" fontId="45" fillId="0" borderId="1" xfId="0" applyNumberFormat="1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1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4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2" fillId="0" borderId="2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2" fillId="0" borderId="30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51" fillId="0" borderId="27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vertical="top"/>
    </xf>
    <xf numFmtId="0" fontId="52" fillId="0" borderId="1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horizontal="center" vertical="center"/>
    </xf>
    <xf numFmtId="49" fontId="52" fillId="0" borderId="1" xfId="0" applyNumberFormat="1" applyFont="1" applyBorder="1" applyAlignment="1" applyProtection="1">
      <alignment horizontal="left" vertical="center"/>
    </xf>
    <xf numFmtId="0" fontId="51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 applyAlignment="1"/>
    <xf numFmtId="0" fontId="42" fillId="0" borderId="27" xfId="0" applyFont="1" applyBorder="1" applyAlignment="1">
      <alignment vertical="top"/>
    </xf>
    <xf numFmtId="0" fontId="42" fillId="0" borderId="28" xfId="0" applyFont="1" applyBorder="1" applyAlignment="1">
      <alignment vertical="top"/>
    </xf>
    <xf numFmtId="0" fontId="42" fillId="0" borderId="30" xfId="0" applyFont="1" applyBorder="1" applyAlignment="1">
      <alignment vertical="top"/>
    </xf>
    <xf numFmtId="0" fontId="42" fillId="0" borderId="29" xfId="0" applyFont="1" applyBorder="1" applyAlignment="1">
      <alignment vertical="top"/>
    </xf>
    <xf numFmtId="0" fontId="42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346272236" TargetMode="External" /><Relationship Id="rId2" Type="http://schemas.openxmlformats.org/officeDocument/2006/relationships/hyperlink" Target="https://podminky.urs.cz/item/CS_URS_2025_01/317941121" TargetMode="External" /><Relationship Id="rId3" Type="http://schemas.openxmlformats.org/officeDocument/2006/relationships/hyperlink" Target="https://podminky.urs.cz/item/CS_URS_2025_01/612135101" TargetMode="External" /><Relationship Id="rId4" Type="http://schemas.openxmlformats.org/officeDocument/2006/relationships/hyperlink" Target="https://podminky.urs.cz/item/CS_URS_2025_01/611325412" TargetMode="External" /><Relationship Id="rId5" Type="http://schemas.openxmlformats.org/officeDocument/2006/relationships/hyperlink" Target="https://podminky.urs.cz/item/CS_URS_2025_01/611131121" TargetMode="External" /><Relationship Id="rId6" Type="http://schemas.openxmlformats.org/officeDocument/2006/relationships/hyperlink" Target="https://podminky.urs.cz/item/CS_URS_2025_01/611142001" TargetMode="External" /><Relationship Id="rId7" Type="http://schemas.openxmlformats.org/officeDocument/2006/relationships/hyperlink" Target="https://podminky.urs.cz/item/CS_URS_2025_01/611321132" TargetMode="External" /><Relationship Id="rId8" Type="http://schemas.openxmlformats.org/officeDocument/2006/relationships/hyperlink" Target="https://podminky.urs.cz/item/CS_URS_2025_01/612325412" TargetMode="External" /><Relationship Id="rId9" Type="http://schemas.openxmlformats.org/officeDocument/2006/relationships/hyperlink" Target="https://podminky.urs.cz/item/CS_URS_2025_01/612131121" TargetMode="External" /><Relationship Id="rId10" Type="http://schemas.openxmlformats.org/officeDocument/2006/relationships/hyperlink" Target="https://podminky.urs.cz/item/CS_URS_2025_01/612142001" TargetMode="External" /><Relationship Id="rId11" Type="http://schemas.openxmlformats.org/officeDocument/2006/relationships/hyperlink" Target="https://podminky.urs.cz/item/CS_URS_2025_01/612321131" TargetMode="External" /><Relationship Id="rId12" Type="http://schemas.openxmlformats.org/officeDocument/2006/relationships/hyperlink" Target="https://podminky.urs.cz/item/CS_URS_2025_01/612321141" TargetMode="External" /><Relationship Id="rId13" Type="http://schemas.openxmlformats.org/officeDocument/2006/relationships/hyperlink" Target="https://podminky.urs.cz/item/CS_URS_2025_01/615142012" TargetMode="External" /><Relationship Id="rId14" Type="http://schemas.openxmlformats.org/officeDocument/2006/relationships/hyperlink" Target="https://podminky.urs.cz/item/CS_URS_2025_01/619991011" TargetMode="External" /><Relationship Id="rId15" Type="http://schemas.openxmlformats.org/officeDocument/2006/relationships/hyperlink" Target="https://podminky.urs.cz/item/CS_URS_2025_01/642944121" TargetMode="External" /><Relationship Id="rId16" Type="http://schemas.openxmlformats.org/officeDocument/2006/relationships/hyperlink" Target="https://podminky.urs.cz/item/CS_URS_2025_01/949101111" TargetMode="External" /><Relationship Id="rId17" Type="http://schemas.openxmlformats.org/officeDocument/2006/relationships/hyperlink" Target="https://podminky.urs.cz/item/CS_URS_2025_01/952901111" TargetMode="External" /><Relationship Id="rId18" Type="http://schemas.openxmlformats.org/officeDocument/2006/relationships/hyperlink" Target="https://podminky.urs.cz/item/CS_URS_2025_01/953993326" TargetMode="External" /><Relationship Id="rId19" Type="http://schemas.openxmlformats.org/officeDocument/2006/relationships/hyperlink" Target="https://podminky.urs.cz/item/CS_URS_2025_01/968072455" TargetMode="External" /><Relationship Id="rId20" Type="http://schemas.openxmlformats.org/officeDocument/2006/relationships/hyperlink" Target="https://podminky.urs.cz/item/CS_URS_2025_01/974042553" TargetMode="External" /><Relationship Id="rId21" Type="http://schemas.openxmlformats.org/officeDocument/2006/relationships/hyperlink" Target="https://podminky.urs.cz/item/CS_URS_2025_01/974042565" TargetMode="External" /><Relationship Id="rId22" Type="http://schemas.openxmlformats.org/officeDocument/2006/relationships/hyperlink" Target="https://podminky.urs.cz/item/CS_URS_2025_01/974042567" TargetMode="External" /><Relationship Id="rId23" Type="http://schemas.openxmlformats.org/officeDocument/2006/relationships/hyperlink" Target="https://podminky.urs.cz/item/CS_URS_2025_01/976072221" TargetMode="External" /><Relationship Id="rId24" Type="http://schemas.openxmlformats.org/officeDocument/2006/relationships/hyperlink" Target="https://podminky.urs.cz/item/CS_URS_2025_01/978059541" TargetMode="External" /><Relationship Id="rId25" Type="http://schemas.openxmlformats.org/officeDocument/2006/relationships/hyperlink" Target="https://podminky.urs.cz/item/CS_URS_2025_01/997006012" TargetMode="External" /><Relationship Id="rId26" Type="http://schemas.openxmlformats.org/officeDocument/2006/relationships/hyperlink" Target="https://podminky.urs.cz/item/CS_URS_2025_01/997013151" TargetMode="External" /><Relationship Id="rId27" Type="http://schemas.openxmlformats.org/officeDocument/2006/relationships/hyperlink" Target="https://podminky.urs.cz/item/CS_URS_2025_01/997013219" TargetMode="External" /><Relationship Id="rId28" Type="http://schemas.openxmlformats.org/officeDocument/2006/relationships/hyperlink" Target="https://podminky.urs.cz/item/CS_URS_2025_01/997013501" TargetMode="External" /><Relationship Id="rId29" Type="http://schemas.openxmlformats.org/officeDocument/2006/relationships/hyperlink" Target="https://podminky.urs.cz/item/CS_URS_2025_01/997013509" TargetMode="External" /><Relationship Id="rId30" Type="http://schemas.openxmlformats.org/officeDocument/2006/relationships/hyperlink" Target="https://podminky.urs.cz/item/CS_URS_2025_01/997013813" TargetMode="External" /><Relationship Id="rId31" Type="http://schemas.openxmlformats.org/officeDocument/2006/relationships/hyperlink" Target="https://podminky.urs.cz/item/CS_URS_2025_01/997013869" TargetMode="External" /><Relationship Id="rId32" Type="http://schemas.openxmlformats.org/officeDocument/2006/relationships/hyperlink" Target="https://podminky.urs.cz/item/CS_URS_2025_01/997013871" TargetMode="External" /><Relationship Id="rId33" Type="http://schemas.openxmlformats.org/officeDocument/2006/relationships/hyperlink" Target="https://podminky.urs.cz/item/CS_URS_2025_01/998018001" TargetMode="External" /><Relationship Id="rId34" Type="http://schemas.openxmlformats.org/officeDocument/2006/relationships/hyperlink" Target="https://podminky.urs.cz/item/CS_URS_2025_01/725330820" TargetMode="External" /><Relationship Id="rId35" Type="http://schemas.openxmlformats.org/officeDocument/2006/relationships/hyperlink" Target="https://podminky.urs.cz/item/CS_URS_2025_01/725210821" TargetMode="External" /><Relationship Id="rId36" Type="http://schemas.openxmlformats.org/officeDocument/2006/relationships/hyperlink" Target="https://podminky.urs.cz/item/CS_URS_2025_01/725820801" TargetMode="External" /><Relationship Id="rId37" Type="http://schemas.openxmlformats.org/officeDocument/2006/relationships/hyperlink" Target="https://podminky.urs.cz/item/CS_URS_2025_01/734291951" TargetMode="External" /><Relationship Id="rId38" Type="http://schemas.openxmlformats.org/officeDocument/2006/relationships/hyperlink" Target="https://podminky.urs.cz/item/CS_URS_2025_01/998735201" TargetMode="External" /><Relationship Id="rId39" Type="http://schemas.openxmlformats.org/officeDocument/2006/relationships/hyperlink" Target="https://podminky.urs.cz/item/CS_URS_2025_01/998735293" TargetMode="External" /><Relationship Id="rId40" Type="http://schemas.openxmlformats.org/officeDocument/2006/relationships/hyperlink" Target="https://podminky.urs.cz/item/CS_URS_2025_01/763131411" TargetMode="External" /><Relationship Id="rId41" Type="http://schemas.openxmlformats.org/officeDocument/2006/relationships/hyperlink" Target="https://podminky.urs.cz/item/CS_URS_2025_01/763231911" TargetMode="External" /><Relationship Id="rId42" Type="http://schemas.openxmlformats.org/officeDocument/2006/relationships/hyperlink" Target="https://podminky.urs.cz/item/CS_URS_2025_01/763231912" TargetMode="External" /><Relationship Id="rId43" Type="http://schemas.openxmlformats.org/officeDocument/2006/relationships/hyperlink" Target="https://podminky.urs.cz/item/CS_URS_2025_01/763231913" TargetMode="External" /><Relationship Id="rId44" Type="http://schemas.openxmlformats.org/officeDocument/2006/relationships/hyperlink" Target="https://podminky.urs.cz/item/CS_URS_2025_01/998763401" TargetMode="External" /><Relationship Id="rId45" Type="http://schemas.openxmlformats.org/officeDocument/2006/relationships/hyperlink" Target="https://podminky.urs.cz/item/CS_URS_2025_01/998763491" TargetMode="External" /><Relationship Id="rId46" Type="http://schemas.openxmlformats.org/officeDocument/2006/relationships/hyperlink" Target="https://podminky.urs.cz/item/CS_URS_2025_01/766691914" TargetMode="External" /><Relationship Id="rId47" Type="http://schemas.openxmlformats.org/officeDocument/2006/relationships/hyperlink" Target="https://podminky.urs.cz/item/CS_URS_2025_01/766491851" TargetMode="External" /><Relationship Id="rId48" Type="http://schemas.openxmlformats.org/officeDocument/2006/relationships/hyperlink" Target="https://podminky.urs.cz/item/CS_URS_2025_01/766660002" TargetMode="External" /><Relationship Id="rId49" Type="http://schemas.openxmlformats.org/officeDocument/2006/relationships/hyperlink" Target="https://podminky.urs.cz/item/CS_URS_2025_01/766660729" TargetMode="External" /><Relationship Id="rId50" Type="http://schemas.openxmlformats.org/officeDocument/2006/relationships/hyperlink" Target="https://podminky.urs.cz/item/CS_URS_2025_01/766660728" TargetMode="External" /><Relationship Id="rId51" Type="http://schemas.openxmlformats.org/officeDocument/2006/relationships/hyperlink" Target="https://podminky.urs.cz/item/CS_URS_2025_01/998766201" TargetMode="External" /><Relationship Id="rId52" Type="http://schemas.openxmlformats.org/officeDocument/2006/relationships/hyperlink" Target="https://podminky.urs.cz/item/CS_URS_2025_01/998766292" TargetMode="External" /><Relationship Id="rId53" Type="http://schemas.openxmlformats.org/officeDocument/2006/relationships/hyperlink" Target="https://podminky.urs.cz/item/CS_URS_2025_01/771471810" TargetMode="External" /><Relationship Id="rId54" Type="http://schemas.openxmlformats.org/officeDocument/2006/relationships/hyperlink" Target="https://podminky.urs.cz/item/CS_URS_2025_01/776201812" TargetMode="External" /><Relationship Id="rId55" Type="http://schemas.openxmlformats.org/officeDocument/2006/relationships/hyperlink" Target="https://podminky.urs.cz/item/CS_URS_2025_01/776111116" TargetMode="External" /><Relationship Id="rId56" Type="http://schemas.openxmlformats.org/officeDocument/2006/relationships/hyperlink" Target="https://podminky.urs.cz/item/CS_URS_2025_01/776111115" TargetMode="External" /><Relationship Id="rId57" Type="http://schemas.openxmlformats.org/officeDocument/2006/relationships/hyperlink" Target="https://podminky.urs.cz/item/CS_URS_2025_01/776111311" TargetMode="External" /><Relationship Id="rId58" Type="http://schemas.openxmlformats.org/officeDocument/2006/relationships/hyperlink" Target="https://podminky.urs.cz/item/CS_URS_2025_01/776121112" TargetMode="External" /><Relationship Id="rId59" Type="http://schemas.openxmlformats.org/officeDocument/2006/relationships/hyperlink" Target="https://podminky.urs.cz/item/CS_URS_2025_01/776231111" TargetMode="External" /><Relationship Id="rId60" Type="http://schemas.openxmlformats.org/officeDocument/2006/relationships/hyperlink" Target="https://podminky.urs.cz/item/CS_URS_2025_01/776411211" TargetMode="External" /><Relationship Id="rId61" Type="http://schemas.openxmlformats.org/officeDocument/2006/relationships/hyperlink" Target="https://podminky.urs.cz/item/CS_URS_2025_01/776421312" TargetMode="External" /><Relationship Id="rId62" Type="http://schemas.openxmlformats.org/officeDocument/2006/relationships/hyperlink" Target="https://podminky.urs.cz/item/CS_URS_2025_01/998776201" TargetMode="External" /><Relationship Id="rId63" Type="http://schemas.openxmlformats.org/officeDocument/2006/relationships/hyperlink" Target="https://podminky.urs.cz/item/CS_URS_2025_01/998776292" TargetMode="External" /><Relationship Id="rId64" Type="http://schemas.openxmlformats.org/officeDocument/2006/relationships/hyperlink" Target="https://podminky.urs.cz/item/CS_URS_2025_01/781121011" TargetMode="External" /><Relationship Id="rId65" Type="http://schemas.openxmlformats.org/officeDocument/2006/relationships/hyperlink" Target="https://podminky.urs.cz/item/CS_URS_2025_01/781131112" TargetMode="External" /><Relationship Id="rId66" Type="http://schemas.openxmlformats.org/officeDocument/2006/relationships/hyperlink" Target="https://podminky.urs.cz/item/CS_URS_2025_01/781474113" TargetMode="External" /><Relationship Id="rId67" Type="http://schemas.openxmlformats.org/officeDocument/2006/relationships/hyperlink" Target="https://podminky.urs.cz/item/CS_URS_2025_01/781492251" TargetMode="External" /><Relationship Id="rId68" Type="http://schemas.openxmlformats.org/officeDocument/2006/relationships/hyperlink" Target="https://podminky.urs.cz/item/CS_URS_2025_01/998781201" TargetMode="External" /><Relationship Id="rId69" Type="http://schemas.openxmlformats.org/officeDocument/2006/relationships/hyperlink" Target="https://podminky.urs.cz/item/CS_URS_2025_01/998781292" TargetMode="External" /><Relationship Id="rId70" Type="http://schemas.openxmlformats.org/officeDocument/2006/relationships/hyperlink" Target="https://podminky.urs.cz/item/CS_URS_2025_01/784121001" TargetMode="External" /><Relationship Id="rId71" Type="http://schemas.openxmlformats.org/officeDocument/2006/relationships/hyperlink" Target="https://podminky.urs.cz/item/CS_URS_2025_01/784181101" TargetMode="External" /><Relationship Id="rId72" Type="http://schemas.openxmlformats.org/officeDocument/2006/relationships/hyperlink" Target="https://podminky.urs.cz/item/CS_URS_2025_01/784221101" TargetMode="External" /><Relationship Id="rId73" Type="http://schemas.openxmlformats.org/officeDocument/2006/relationships/hyperlink" Target="https://podminky.urs.cz/item/CS_URS_2025_01/784211143" TargetMode="External" /><Relationship Id="rId74" Type="http://schemas.openxmlformats.org/officeDocument/2006/relationships/hyperlink" Target="https://podminky.urs.cz/item/CS_URS_2025_01/784211163" TargetMode="External" /><Relationship Id="rId75" Type="http://schemas.openxmlformats.org/officeDocument/2006/relationships/hyperlink" Target="https://podminky.urs.cz/item/CS_URS_2025_01/784191003" TargetMode="External" /><Relationship Id="rId76" Type="http://schemas.openxmlformats.org/officeDocument/2006/relationships/hyperlink" Target="https://podminky.urs.cz/item/CS_URS_2025_01/784191007" TargetMode="External" /><Relationship Id="rId77" Type="http://schemas.openxmlformats.org/officeDocument/2006/relationships/hyperlink" Target="https://podminky.urs.cz/item/CS_URS_2025_01/998786201" TargetMode="External" /><Relationship Id="rId78" Type="http://schemas.openxmlformats.org/officeDocument/2006/relationships/hyperlink" Target="https://podminky.urs.cz/item/CS_URS_2025_01/998786292" TargetMode="External" /><Relationship Id="rId79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974042542" TargetMode="External" /><Relationship Id="rId2" Type="http://schemas.openxmlformats.org/officeDocument/2006/relationships/hyperlink" Target="https://podminky.urs.cz/item/CS_URS_2025_01/974042543" TargetMode="External" /><Relationship Id="rId3" Type="http://schemas.openxmlformats.org/officeDocument/2006/relationships/hyperlink" Target="https://podminky.urs.cz/item/CS_URS_2025_01/974042564" TargetMode="External" /><Relationship Id="rId4" Type="http://schemas.openxmlformats.org/officeDocument/2006/relationships/hyperlink" Target="https://podminky.urs.cz/item/CS_URS_2025_01/721171913" TargetMode="External" /><Relationship Id="rId5" Type="http://schemas.openxmlformats.org/officeDocument/2006/relationships/hyperlink" Target="https://podminky.urs.cz/item/CS_URS_2025_01/721194104" TargetMode="External" /><Relationship Id="rId6" Type="http://schemas.openxmlformats.org/officeDocument/2006/relationships/hyperlink" Target="https://podminky.urs.cz/item/CS_URS_2025_01/721194105" TargetMode="External" /><Relationship Id="rId7" Type="http://schemas.openxmlformats.org/officeDocument/2006/relationships/hyperlink" Target="https://podminky.urs.cz/item/CS_URS_2025_01/998721201" TargetMode="External" /><Relationship Id="rId8" Type="http://schemas.openxmlformats.org/officeDocument/2006/relationships/hyperlink" Target="https://podminky.urs.cz/item/CS_URS_2025_01/722131932" TargetMode="External" /><Relationship Id="rId9" Type="http://schemas.openxmlformats.org/officeDocument/2006/relationships/hyperlink" Target="https://podminky.urs.cz/item/CS_URS_2025_01/722174022" TargetMode="External" /><Relationship Id="rId10" Type="http://schemas.openxmlformats.org/officeDocument/2006/relationships/hyperlink" Target="https://podminky.urs.cz/item/CS_URS_2025_01/722181231" TargetMode="External" /><Relationship Id="rId11" Type="http://schemas.openxmlformats.org/officeDocument/2006/relationships/hyperlink" Target="https://podminky.urs.cz/item/CS_URS_2025_01/722190401" TargetMode="External" /><Relationship Id="rId12" Type="http://schemas.openxmlformats.org/officeDocument/2006/relationships/hyperlink" Target="https://podminky.urs.cz/item/CS_URS_2025_01/722290226" TargetMode="External" /><Relationship Id="rId13" Type="http://schemas.openxmlformats.org/officeDocument/2006/relationships/hyperlink" Target="https://podminky.urs.cz/item/CS_URS_2025_01/722290234" TargetMode="External" /><Relationship Id="rId14" Type="http://schemas.openxmlformats.org/officeDocument/2006/relationships/hyperlink" Target="https://podminky.urs.cz/item/CS_URS_2025_01/722190901" TargetMode="External" /><Relationship Id="rId15" Type="http://schemas.openxmlformats.org/officeDocument/2006/relationships/hyperlink" Target="https://podminky.urs.cz/item/CS_URS_2025_01/998722201" TargetMode="External" /><Relationship Id="rId16" Type="http://schemas.openxmlformats.org/officeDocument/2006/relationships/hyperlink" Target="https://podminky.urs.cz/item/CS_URS_2025_01/725219102" TargetMode="External" /><Relationship Id="rId17" Type="http://schemas.openxmlformats.org/officeDocument/2006/relationships/hyperlink" Target="https://podminky.urs.cz/item/CS_URS_2025_01/725813111" TargetMode="External" /><Relationship Id="rId18" Type="http://schemas.openxmlformats.org/officeDocument/2006/relationships/hyperlink" Target="https://podminky.urs.cz/item/CS_URS_2025_01/725829131" TargetMode="External" /><Relationship Id="rId19" Type="http://schemas.openxmlformats.org/officeDocument/2006/relationships/hyperlink" Target="https://podminky.urs.cz/item/CS_URS_2025_01/725869101" TargetMode="External" /><Relationship Id="rId20" Type="http://schemas.openxmlformats.org/officeDocument/2006/relationships/hyperlink" Target="https://podminky.urs.cz/item/CS_URS_2025_01/725862103" TargetMode="External" /><Relationship Id="rId21" Type="http://schemas.openxmlformats.org/officeDocument/2006/relationships/hyperlink" Target="https://podminky.urs.cz/item/CS_URS_2025_01/998725201" TargetMode="External" /><Relationship Id="rId22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23111203" TargetMode="External" /><Relationship Id="rId2" Type="http://schemas.openxmlformats.org/officeDocument/2006/relationships/hyperlink" Target="https://podminky.urs.cz/item/CS_URS_2025_01/723120804" TargetMode="External" /><Relationship Id="rId3" Type="http://schemas.openxmlformats.org/officeDocument/2006/relationships/hyperlink" Target="https://podminky.urs.cz/item/CS_URS_2025_01/723231163" TargetMode="External" /><Relationship Id="rId4" Type="http://schemas.openxmlformats.org/officeDocument/2006/relationships/hyperlink" Target="https://podminky.urs.cz/item/CS_URS_2025_01/998723201" TargetMode="External" /><Relationship Id="rId5" Type="http://schemas.openxmlformats.org/officeDocument/2006/relationships/hyperlink" Target="https://podminky.urs.cz/item/CS_URS_2025_01/998723292" TargetMode="External" /><Relationship Id="rId6" Type="http://schemas.openxmlformats.org/officeDocument/2006/relationships/hyperlink" Target="https://podminky.urs.cz/item/CS_URS_2025_01/783614551" TargetMode="External" /><Relationship Id="rId7" Type="http://schemas.openxmlformats.org/officeDocument/2006/relationships/hyperlink" Target="https://podminky.urs.cz/item/CS_URS_2025_01/783617611" TargetMode="External" /><Relationship Id="rId8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13254000" TargetMode="External" /><Relationship Id="rId2" Type="http://schemas.openxmlformats.org/officeDocument/2006/relationships/hyperlink" Target="https://podminky.urs.cz/item/CS_URS_2025_01/030001000" TargetMode="External" /><Relationship Id="rId3" Type="http://schemas.openxmlformats.org/officeDocument/2006/relationships/hyperlink" Target="https://podminky.urs.cz/item/CS_URS_2025_01/045303000" TargetMode="External" /><Relationship Id="rId4" Type="http://schemas.openxmlformats.org/officeDocument/2006/relationships/hyperlink" Target="https://podminky.urs.cz/item/CS_URS_2025_01/051002000" TargetMode="External" /><Relationship Id="rId5" Type="http://schemas.openxmlformats.org/officeDocument/2006/relationships/hyperlink" Target="https://podminky.urs.cz/item/CS_URS_2025_01/071002000" TargetMode="External" /><Relationship Id="rId6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19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27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28</v>
      </c>
      <c r="AL11" s="25"/>
      <c r="AM11" s="25"/>
      <c r="AN11" s="30" t="s">
        <v>19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29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30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30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28</v>
      </c>
      <c r="AL14" s="25"/>
      <c r="AM14" s="25"/>
      <c r="AN14" s="37" t="s">
        <v>30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31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32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33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28</v>
      </c>
      <c r="AL17" s="25"/>
      <c r="AM17" s="25"/>
      <c r="AN17" s="30" t="s">
        <v>19</v>
      </c>
      <c r="AO17" s="25"/>
      <c r="AP17" s="25"/>
      <c r="AQ17" s="25"/>
      <c r="AR17" s="23"/>
      <c r="BE17" s="34"/>
      <c r="BS17" s="20" t="s">
        <v>34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35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19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22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28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36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37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38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39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40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41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42</v>
      </c>
      <c r="E29" s="50"/>
      <c r="F29" s="35" t="s">
        <v>43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44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45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46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47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48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49</v>
      </c>
      <c r="U35" s="57"/>
      <c r="V35" s="57"/>
      <c r="W35" s="57"/>
      <c r="X35" s="59" t="s">
        <v>50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51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011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Odborné učebny v objektu ZŠ Za Chlumem 824, Bílina - D1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 xml:space="preserve"> 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22. 1. 2026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25.6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Město Bílina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31</v>
      </c>
      <c r="AJ49" s="43"/>
      <c r="AK49" s="43"/>
      <c r="AL49" s="43"/>
      <c r="AM49" s="76" t="str">
        <f>IF(E17="","",E17)</f>
        <v>Ing. arch. Jan Heller, ČKA 04261</v>
      </c>
      <c r="AN49" s="67"/>
      <c r="AO49" s="67"/>
      <c r="AP49" s="67"/>
      <c r="AQ49" s="43"/>
      <c r="AR49" s="47"/>
      <c r="AS49" s="77" t="s">
        <v>52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29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35</v>
      </c>
      <c r="AJ50" s="43"/>
      <c r="AK50" s="43"/>
      <c r="AL50" s="43"/>
      <c r="AM50" s="76" t="str">
        <f>IF(E20="","",E20)</f>
        <v xml:space="preserve"> 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53</v>
      </c>
      <c r="D52" s="90"/>
      <c r="E52" s="90"/>
      <c r="F52" s="90"/>
      <c r="G52" s="90"/>
      <c r="H52" s="91"/>
      <c r="I52" s="92" t="s">
        <v>54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55</v>
      </c>
      <c r="AH52" s="90"/>
      <c r="AI52" s="90"/>
      <c r="AJ52" s="90"/>
      <c r="AK52" s="90"/>
      <c r="AL52" s="90"/>
      <c r="AM52" s="90"/>
      <c r="AN52" s="92" t="s">
        <v>56</v>
      </c>
      <c r="AO52" s="90"/>
      <c r="AP52" s="90"/>
      <c r="AQ52" s="94" t="s">
        <v>57</v>
      </c>
      <c r="AR52" s="47"/>
      <c r="AS52" s="95" t="s">
        <v>58</v>
      </c>
      <c r="AT52" s="96" t="s">
        <v>59</v>
      </c>
      <c r="AU52" s="96" t="s">
        <v>60</v>
      </c>
      <c r="AV52" s="96" t="s">
        <v>61</v>
      </c>
      <c r="AW52" s="96" t="s">
        <v>62</v>
      </c>
      <c r="AX52" s="96" t="s">
        <v>63</v>
      </c>
      <c r="AY52" s="96" t="s">
        <v>64</v>
      </c>
      <c r="AZ52" s="96" t="s">
        <v>65</v>
      </c>
      <c r="BA52" s="96" t="s">
        <v>66</v>
      </c>
      <c r="BB52" s="96" t="s">
        <v>67</v>
      </c>
      <c r="BC52" s="96" t="s">
        <v>68</v>
      </c>
      <c r="BD52" s="97" t="s">
        <v>69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70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ROUND(AG55,2)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ROUND(AS55,2)</f>
        <v>0</v>
      </c>
      <c r="AT54" s="109">
        <f>ROUND(SUM(AV54:AW54),2)</f>
        <v>0</v>
      </c>
      <c r="AU54" s="110">
        <f>ROUND(AU55,5)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ROUND(AZ55,2)</f>
        <v>0</v>
      </c>
      <c r="BA54" s="109">
        <f>ROUND(BA55,2)</f>
        <v>0</v>
      </c>
      <c r="BB54" s="109">
        <f>ROUND(BB55,2)</f>
        <v>0</v>
      </c>
      <c r="BC54" s="109">
        <f>ROUND(BC55,2)</f>
        <v>0</v>
      </c>
      <c r="BD54" s="111">
        <f>ROUND(BD55,2)</f>
        <v>0</v>
      </c>
      <c r="BE54" s="6"/>
      <c r="BS54" s="112" t="s">
        <v>71</v>
      </c>
      <c r="BT54" s="112" t="s">
        <v>72</v>
      </c>
      <c r="BU54" s="113" t="s">
        <v>73</v>
      </c>
      <c r="BV54" s="112" t="s">
        <v>74</v>
      </c>
      <c r="BW54" s="112" t="s">
        <v>5</v>
      </c>
      <c r="BX54" s="112" t="s">
        <v>75</v>
      </c>
      <c r="CL54" s="112" t="s">
        <v>19</v>
      </c>
    </row>
    <row r="55" s="7" customFormat="1" ht="24.75" customHeight="1">
      <c r="A55" s="7"/>
      <c r="B55" s="114"/>
      <c r="C55" s="115"/>
      <c r="D55" s="116" t="s">
        <v>76</v>
      </c>
      <c r="E55" s="116"/>
      <c r="F55" s="116"/>
      <c r="G55" s="116"/>
      <c r="H55" s="116"/>
      <c r="I55" s="117"/>
      <c r="J55" s="116" t="s">
        <v>77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ROUND(SUM(AG56:AG61),2)</f>
        <v>0</v>
      </c>
      <c r="AH55" s="117"/>
      <c r="AI55" s="117"/>
      <c r="AJ55" s="117"/>
      <c r="AK55" s="117"/>
      <c r="AL55" s="117"/>
      <c r="AM55" s="117"/>
      <c r="AN55" s="119">
        <f>SUM(AG55,AT55)</f>
        <v>0</v>
      </c>
      <c r="AO55" s="117"/>
      <c r="AP55" s="117"/>
      <c r="AQ55" s="120" t="s">
        <v>78</v>
      </c>
      <c r="AR55" s="121"/>
      <c r="AS55" s="122">
        <f>ROUND(SUM(AS56:AS61),2)</f>
        <v>0</v>
      </c>
      <c r="AT55" s="123">
        <f>ROUND(SUM(AV55:AW55),2)</f>
        <v>0</v>
      </c>
      <c r="AU55" s="124">
        <f>ROUND(SUM(AU56:AU61),5)</f>
        <v>0</v>
      </c>
      <c r="AV55" s="123">
        <f>ROUND(AZ55*L29,2)</f>
        <v>0</v>
      </c>
      <c r="AW55" s="123">
        <f>ROUND(BA55*L30,2)</f>
        <v>0</v>
      </c>
      <c r="AX55" s="123">
        <f>ROUND(BB55*L29,2)</f>
        <v>0</v>
      </c>
      <c r="AY55" s="123">
        <f>ROUND(BC55*L30,2)</f>
        <v>0</v>
      </c>
      <c r="AZ55" s="123">
        <f>ROUND(SUM(AZ56:AZ61),2)</f>
        <v>0</v>
      </c>
      <c r="BA55" s="123">
        <f>ROUND(SUM(BA56:BA61),2)</f>
        <v>0</v>
      </c>
      <c r="BB55" s="123">
        <f>ROUND(SUM(BB56:BB61),2)</f>
        <v>0</v>
      </c>
      <c r="BC55" s="123">
        <f>ROUND(SUM(BC56:BC61),2)</f>
        <v>0</v>
      </c>
      <c r="BD55" s="125">
        <f>ROUND(SUM(BD56:BD61),2)</f>
        <v>0</v>
      </c>
      <c r="BE55" s="7"/>
      <c r="BS55" s="126" t="s">
        <v>71</v>
      </c>
      <c r="BT55" s="126" t="s">
        <v>79</v>
      </c>
      <c r="BU55" s="126" t="s">
        <v>73</v>
      </c>
      <c r="BV55" s="126" t="s">
        <v>74</v>
      </c>
      <c r="BW55" s="126" t="s">
        <v>80</v>
      </c>
      <c r="BX55" s="126" t="s">
        <v>5</v>
      </c>
      <c r="CL55" s="126" t="s">
        <v>19</v>
      </c>
      <c r="CM55" s="126" t="s">
        <v>81</v>
      </c>
    </row>
    <row r="56" s="4" customFormat="1" ht="16.5" customHeight="1">
      <c r="A56" s="127" t="s">
        <v>82</v>
      </c>
      <c r="B56" s="66"/>
      <c r="C56" s="128"/>
      <c r="D56" s="128"/>
      <c r="E56" s="129" t="s">
        <v>83</v>
      </c>
      <c r="F56" s="129"/>
      <c r="G56" s="129"/>
      <c r="H56" s="129"/>
      <c r="I56" s="129"/>
      <c r="J56" s="128"/>
      <c r="K56" s="129" t="s">
        <v>84</v>
      </c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AG56" s="130">
        <f>'1.1 - Stavební úpravy'!J32</f>
        <v>0</v>
      </c>
      <c r="AH56" s="128"/>
      <c r="AI56" s="128"/>
      <c r="AJ56" s="128"/>
      <c r="AK56" s="128"/>
      <c r="AL56" s="128"/>
      <c r="AM56" s="128"/>
      <c r="AN56" s="130">
        <f>SUM(AG56,AT56)</f>
        <v>0</v>
      </c>
      <c r="AO56" s="128"/>
      <c r="AP56" s="128"/>
      <c r="AQ56" s="131" t="s">
        <v>85</v>
      </c>
      <c r="AR56" s="68"/>
      <c r="AS56" s="132">
        <v>0</v>
      </c>
      <c r="AT56" s="133">
        <f>ROUND(SUM(AV56:AW56),2)</f>
        <v>0</v>
      </c>
      <c r="AU56" s="134">
        <f>'1.1 - Stavební úpravy'!P104</f>
        <v>0</v>
      </c>
      <c r="AV56" s="133">
        <f>'1.1 - Stavební úpravy'!J35</f>
        <v>0</v>
      </c>
      <c r="AW56" s="133">
        <f>'1.1 - Stavební úpravy'!J36</f>
        <v>0</v>
      </c>
      <c r="AX56" s="133">
        <f>'1.1 - Stavební úpravy'!J37</f>
        <v>0</v>
      </c>
      <c r="AY56" s="133">
        <f>'1.1 - Stavební úpravy'!J38</f>
        <v>0</v>
      </c>
      <c r="AZ56" s="133">
        <f>'1.1 - Stavební úpravy'!F35</f>
        <v>0</v>
      </c>
      <c r="BA56" s="133">
        <f>'1.1 - Stavební úpravy'!F36</f>
        <v>0</v>
      </c>
      <c r="BB56" s="133">
        <f>'1.1 - Stavební úpravy'!F37</f>
        <v>0</v>
      </c>
      <c r="BC56" s="133">
        <f>'1.1 - Stavební úpravy'!F38</f>
        <v>0</v>
      </c>
      <c r="BD56" s="135">
        <f>'1.1 - Stavební úpravy'!F39</f>
        <v>0</v>
      </c>
      <c r="BE56" s="4"/>
      <c r="BT56" s="136" t="s">
        <v>81</v>
      </c>
      <c r="BV56" s="136" t="s">
        <v>74</v>
      </c>
      <c r="BW56" s="136" t="s">
        <v>86</v>
      </c>
      <c r="BX56" s="136" t="s">
        <v>80</v>
      </c>
      <c r="CL56" s="136" t="s">
        <v>19</v>
      </c>
    </row>
    <row r="57" s="4" customFormat="1" ht="16.5" customHeight="1">
      <c r="A57" s="127" t="s">
        <v>82</v>
      </c>
      <c r="B57" s="66"/>
      <c r="C57" s="128"/>
      <c r="D57" s="128"/>
      <c r="E57" s="129" t="s">
        <v>87</v>
      </c>
      <c r="F57" s="129"/>
      <c r="G57" s="129"/>
      <c r="H57" s="129"/>
      <c r="I57" s="129"/>
      <c r="J57" s="128"/>
      <c r="K57" s="129" t="s">
        <v>88</v>
      </c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30">
        <f>'1.2 - Zdravotechnika'!J32</f>
        <v>0</v>
      </c>
      <c r="AH57" s="128"/>
      <c r="AI57" s="128"/>
      <c r="AJ57" s="128"/>
      <c r="AK57" s="128"/>
      <c r="AL57" s="128"/>
      <c r="AM57" s="128"/>
      <c r="AN57" s="130">
        <f>SUM(AG57,AT57)</f>
        <v>0</v>
      </c>
      <c r="AO57" s="128"/>
      <c r="AP57" s="128"/>
      <c r="AQ57" s="131" t="s">
        <v>85</v>
      </c>
      <c r="AR57" s="68"/>
      <c r="AS57" s="132">
        <v>0</v>
      </c>
      <c r="AT57" s="133">
        <f>ROUND(SUM(AV57:AW57),2)</f>
        <v>0</v>
      </c>
      <c r="AU57" s="134">
        <f>'1.2 - Zdravotechnika'!P89</f>
        <v>0</v>
      </c>
      <c r="AV57" s="133">
        <f>'1.2 - Zdravotechnika'!J35</f>
        <v>0</v>
      </c>
      <c r="AW57" s="133">
        <f>'1.2 - Zdravotechnika'!J36</f>
        <v>0</v>
      </c>
      <c r="AX57" s="133">
        <f>'1.2 - Zdravotechnika'!J37</f>
        <v>0</v>
      </c>
      <c r="AY57" s="133">
        <f>'1.2 - Zdravotechnika'!J38</f>
        <v>0</v>
      </c>
      <c r="AZ57" s="133">
        <f>'1.2 - Zdravotechnika'!F35</f>
        <v>0</v>
      </c>
      <c r="BA57" s="133">
        <f>'1.2 - Zdravotechnika'!F36</f>
        <v>0</v>
      </c>
      <c r="BB57" s="133">
        <f>'1.2 - Zdravotechnika'!F37</f>
        <v>0</v>
      </c>
      <c r="BC57" s="133">
        <f>'1.2 - Zdravotechnika'!F38</f>
        <v>0</v>
      </c>
      <c r="BD57" s="135">
        <f>'1.2 - Zdravotechnika'!F39</f>
        <v>0</v>
      </c>
      <c r="BE57" s="4"/>
      <c r="BT57" s="136" t="s">
        <v>81</v>
      </c>
      <c r="BV57" s="136" t="s">
        <v>74</v>
      </c>
      <c r="BW57" s="136" t="s">
        <v>89</v>
      </c>
      <c r="BX57" s="136" t="s">
        <v>80</v>
      </c>
      <c r="CL57" s="136" t="s">
        <v>19</v>
      </c>
    </row>
    <row r="58" s="4" customFormat="1" ht="16.5" customHeight="1">
      <c r="A58" s="127" t="s">
        <v>82</v>
      </c>
      <c r="B58" s="66"/>
      <c r="C58" s="128"/>
      <c r="D58" s="128"/>
      <c r="E58" s="129" t="s">
        <v>90</v>
      </c>
      <c r="F58" s="129"/>
      <c r="G58" s="129"/>
      <c r="H58" s="129"/>
      <c r="I58" s="129"/>
      <c r="J58" s="128"/>
      <c r="K58" s="129" t="s">
        <v>91</v>
      </c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  <c r="AG58" s="130">
        <f>'1.3 - Plynoinstalace'!J32</f>
        <v>0</v>
      </c>
      <c r="AH58" s="128"/>
      <c r="AI58" s="128"/>
      <c r="AJ58" s="128"/>
      <c r="AK58" s="128"/>
      <c r="AL58" s="128"/>
      <c r="AM58" s="128"/>
      <c r="AN58" s="130">
        <f>SUM(AG58,AT58)</f>
        <v>0</v>
      </c>
      <c r="AO58" s="128"/>
      <c r="AP58" s="128"/>
      <c r="AQ58" s="131" t="s">
        <v>85</v>
      </c>
      <c r="AR58" s="68"/>
      <c r="AS58" s="132">
        <v>0</v>
      </c>
      <c r="AT58" s="133">
        <f>ROUND(SUM(AV58:AW58),2)</f>
        <v>0</v>
      </c>
      <c r="AU58" s="134">
        <f>'1.3 - Plynoinstalace'!P88</f>
        <v>0</v>
      </c>
      <c r="AV58" s="133">
        <f>'1.3 - Plynoinstalace'!J35</f>
        <v>0</v>
      </c>
      <c r="AW58" s="133">
        <f>'1.3 - Plynoinstalace'!J36</f>
        <v>0</v>
      </c>
      <c r="AX58" s="133">
        <f>'1.3 - Plynoinstalace'!J37</f>
        <v>0</v>
      </c>
      <c r="AY58" s="133">
        <f>'1.3 - Plynoinstalace'!J38</f>
        <v>0</v>
      </c>
      <c r="AZ58" s="133">
        <f>'1.3 - Plynoinstalace'!F35</f>
        <v>0</v>
      </c>
      <c r="BA58" s="133">
        <f>'1.3 - Plynoinstalace'!F36</f>
        <v>0</v>
      </c>
      <c r="BB58" s="133">
        <f>'1.3 - Plynoinstalace'!F37</f>
        <v>0</v>
      </c>
      <c r="BC58" s="133">
        <f>'1.3 - Plynoinstalace'!F38</f>
        <v>0</v>
      </c>
      <c r="BD58" s="135">
        <f>'1.3 - Plynoinstalace'!F39</f>
        <v>0</v>
      </c>
      <c r="BE58" s="4"/>
      <c r="BT58" s="136" t="s">
        <v>81</v>
      </c>
      <c r="BV58" s="136" t="s">
        <v>74</v>
      </c>
      <c r="BW58" s="136" t="s">
        <v>92</v>
      </c>
      <c r="BX58" s="136" t="s">
        <v>80</v>
      </c>
      <c r="CL58" s="136" t="s">
        <v>19</v>
      </c>
    </row>
    <row r="59" s="4" customFormat="1" ht="16.5" customHeight="1">
      <c r="A59" s="127" t="s">
        <v>82</v>
      </c>
      <c r="B59" s="66"/>
      <c r="C59" s="128"/>
      <c r="D59" s="128"/>
      <c r="E59" s="129" t="s">
        <v>93</v>
      </c>
      <c r="F59" s="129"/>
      <c r="G59" s="129"/>
      <c r="H59" s="129"/>
      <c r="I59" s="129"/>
      <c r="J59" s="128"/>
      <c r="K59" s="129" t="s">
        <v>94</v>
      </c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29"/>
      <c r="AD59" s="129"/>
      <c r="AE59" s="129"/>
      <c r="AF59" s="129"/>
      <c r="AG59" s="130">
        <f>'1.4 - Elektroinstalace - ...'!J32</f>
        <v>0</v>
      </c>
      <c r="AH59" s="128"/>
      <c r="AI59" s="128"/>
      <c r="AJ59" s="128"/>
      <c r="AK59" s="128"/>
      <c r="AL59" s="128"/>
      <c r="AM59" s="128"/>
      <c r="AN59" s="130">
        <f>SUM(AG59,AT59)</f>
        <v>0</v>
      </c>
      <c r="AO59" s="128"/>
      <c r="AP59" s="128"/>
      <c r="AQ59" s="131" t="s">
        <v>85</v>
      </c>
      <c r="AR59" s="68"/>
      <c r="AS59" s="132">
        <v>0</v>
      </c>
      <c r="AT59" s="133">
        <f>ROUND(SUM(AV59:AW59),2)</f>
        <v>0</v>
      </c>
      <c r="AU59" s="134">
        <f>'1.4 - Elektroinstalace - ...'!P102</f>
        <v>0</v>
      </c>
      <c r="AV59" s="133">
        <f>'1.4 - Elektroinstalace - ...'!J35</f>
        <v>0</v>
      </c>
      <c r="AW59" s="133">
        <f>'1.4 - Elektroinstalace - ...'!J36</f>
        <v>0</v>
      </c>
      <c r="AX59" s="133">
        <f>'1.4 - Elektroinstalace - ...'!J37</f>
        <v>0</v>
      </c>
      <c r="AY59" s="133">
        <f>'1.4 - Elektroinstalace - ...'!J38</f>
        <v>0</v>
      </c>
      <c r="AZ59" s="133">
        <f>'1.4 - Elektroinstalace - ...'!F35</f>
        <v>0</v>
      </c>
      <c r="BA59" s="133">
        <f>'1.4 - Elektroinstalace - ...'!F36</f>
        <v>0</v>
      </c>
      <c r="BB59" s="133">
        <f>'1.4 - Elektroinstalace - ...'!F37</f>
        <v>0</v>
      </c>
      <c r="BC59" s="133">
        <f>'1.4 - Elektroinstalace - ...'!F38</f>
        <v>0</v>
      </c>
      <c r="BD59" s="135">
        <f>'1.4 - Elektroinstalace - ...'!F39</f>
        <v>0</v>
      </c>
      <c r="BE59" s="4"/>
      <c r="BT59" s="136" t="s">
        <v>81</v>
      </c>
      <c r="BV59" s="136" t="s">
        <v>74</v>
      </c>
      <c r="BW59" s="136" t="s">
        <v>95</v>
      </c>
      <c r="BX59" s="136" t="s">
        <v>80</v>
      </c>
      <c r="CL59" s="136" t="s">
        <v>19</v>
      </c>
    </row>
    <row r="60" s="4" customFormat="1" ht="16.5" customHeight="1">
      <c r="A60" s="127" t="s">
        <v>82</v>
      </c>
      <c r="B60" s="66"/>
      <c r="C60" s="128"/>
      <c r="D60" s="128"/>
      <c r="E60" s="129" t="s">
        <v>96</v>
      </c>
      <c r="F60" s="129"/>
      <c r="G60" s="129"/>
      <c r="H60" s="129"/>
      <c r="I60" s="129"/>
      <c r="J60" s="128"/>
      <c r="K60" s="129" t="s">
        <v>97</v>
      </c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  <c r="AG60" s="130">
        <f>'1.5 - Elektroinstalace - ...'!J32</f>
        <v>0</v>
      </c>
      <c r="AH60" s="128"/>
      <c r="AI60" s="128"/>
      <c r="AJ60" s="128"/>
      <c r="AK60" s="128"/>
      <c r="AL60" s="128"/>
      <c r="AM60" s="128"/>
      <c r="AN60" s="130">
        <f>SUM(AG60,AT60)</f>
        <v>0</v>
      </c>
      <c r="AO60" s="128"/>
      <c r="AP60" s="128"/>
      <c r="AQ60" s="131" t="s">
        <v>85</v>
      </c>
      <c r="AR60" s="68"/>
      <c r="AS60" s="132">
        <v>0</v>
      </c>
      <c r="AT60" s="133">
        <f>ROUND(SUM(AV60:AW60),2)</f>
        <v>0</v>
      </c>
      <c r="AU60" s="134">
        <f>'1.5 - Elektroinstalace - ...'!P88</f>
        <v>0</v>
      </c>
      <c r="AV60" s="133">
        <f>'1.5 - Elektroinstalace - ...'!J35</f>
        <v>0</v>
      </c>
      <c r="AW60" s="133">
        <f>'1.5 - Elektroinstalace - ...'!J36</f>
        <v>0</v>
      </c>
      <c r="AX60" s="133">
        <f>'1.5 - Elektroinstalace - ...'!J37</f>
        <v>0</v>
      </c>
      <c r="AY60" s="133">
        <f>'1.5 - Elektroinstalace - ...'!J38</f>
        <v>0</v>
      </c>
      <c r="AZ60" s="133">
        <f>'1.5 - Elektroinstalace - ...'!F35</f>
        <v>0</v>
      </c>
      <c r="BA60" s="133">
        <f>'1.5 - Elektroinstalace - ...'!F36</f>
        <v>0</v>
      </c>
      <c r="BB60" s="133">
        <f>'1.5 - Elektroinstalace - ...'!F37</f>
        <v>0</v>
      </c>
      <c r="BC60" s="133">
        <f>'1.5 - Elektroinstalace - ...'!F38</f>
        <v>0</v>
      </c>
      <c r="BD60" s="135">
        <f>'1.5 - Elektroinstalace - ...'!F39</f>
        <v>0</v>
      </c>
      <c r="BE60" s="4"/>
      <c r="BT60" s="136" t="s">
        <v>81</v>
      </c>
      <c r="BV60" s="136" t="s">
        <v>74</v>
      </c>
      <c r="BW60" s="136" t="s">
        <v>98</v>
      </c>
      <c r="BX60" s="136" t="s">
        <v>80</v>
      </c>
      <c r="CL60" s="136" t="s">
        <v>19</v>
      </c>
    </row>
    <row r="61" s="4" customFormat="1" ht="16.5" customHeight="1">
      <c r="A61" s="127" t="s">
        <v>82</v>
      </c>
      <c r="B61" s="66"/>
      <c r="C61" s="128"/>
      <c r="D61" s="128"/>
      <c r="E61" s="129" t="s">
        <v>99</v>
      </c>
      <c r="F61" s="129"/>
      <c r="G61" s="129"/>
      <c r="H61" s="129"/>
      <c r="I61" s="129"/>
      <c r="J61" s="128"/>
      <c r="K61" s="129" t="s">
        <v>100</v>
      </c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  <c r="AG61" s="130">
        <f>'1.9 - VRN a ostatní náklady'!J32</f>
        <v>0</v>
      </c>
      <c r="AH61" s="128"/>
      <c r="AI61" s="128"/>
      <c r="AJ61" s="128"/>
      <c r="AK61" s="128"/>
      <c r="AL61" s="128"/>
      <c r="AM61" s="128"/>
      <c r="AN61" s="130">
        <f>SUM(AG61,AT61)</f>
        <v>0</v>
      </c>
      <c r="AO61" s="128"/>
      <c r="AP61" s="128"/>
      <c r="AQ61" s="131" t="s">
        <v>85</v>
      </c>
      <c r="AR61" s="68"/>
      <c r="AS61" s="137">
        <v>0</v>
      </c>
      <c r="AT61" s="138">
        <f>ROUND(SUM(AV61:AW61),2)</f>
        <v>0</v>
      </c>
      <c r="AU61" s="139">
        <f>'1.9 - VRN a ostatní náklady'!P91</f>
        <v>0</v>
      </c>
      <c r="AV61" s="138">
        <f>'1.9 - VRN a ostatní náklady'!J35</f>
        <v>0</v>
      </c>
      <c r="AW61" s="138">
        <f>'1.9 - VRN a ostatní náklady'!J36</f>
        <v>0</v>
      </c>
      <c r="AX61" s="138">
        <f>'1.9 - VRN a ostatní náklady'!J37</f>
        <v>0</v>
      </c>
      <c r="AY61" s="138">
        <f>'1.9 - VRN a ostatní náklady'!J38</f>
        <v>0</v>
      </c>
      <c r="AZ61" s="138">
        <f>'1.9 - VRN a ostatní náklady'!F35</f>
        <v>0</v>
      </c>
      <c r="BA61" s="138">
        <f>'1.9 - VRN a ostatní náklady'!F36</f>
        <v>0</v>
      </c>
      <c r="BB61" s="138">
        <f>'1.9 - VRN a ostatní náklady'!F37</f>
        <v>0</v>
      </c>
      <c r="BC61" s="138">
        <f>'1.9 - VRN a ostatní náklady'!F38</f>
        <v>0</v>
      </c>
      <c r="BD61" s="140">
        <f>'1.9 - VRN a ostatní náklady'!F39</f>
        <v>0</v>
      </c>
      <c r="BE61" s="4"/>
      <c r="BT61" s="136" t="s">
        <v>81</v>
      </c>
      <c r="BV61" s="136" t="s">
        <v>74</v>
      </c>
      <c r="BW61" s="136" t="s">
        <v>101</v>
      </c>
      <c r="BX61" s="136" t="s">
        <v>80</v>
      </c>
      <c r="CL61" s="136" t="s">
        <v>19</v>
      </c>
    </row>
    <row r="62" s="2" customFormat="1" ht="30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7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="2" customFormat="1" ht="6.96" customHeight="1">
      <c r="A63" s="41"/>
      <c r="B63" s="62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47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</sheetData>
  <sheetProtection sheet="1" formatColumns="0" formatRows="0" objects="1" scenarios="1" spinCount="100000" saltValue="3MUDizScCNsP8Ia+3L/l8eD7Yv/k0Qut8IM0ypNdfdXcdqLUnP8E3wrru0SF970r5jEmcqJ1NqHjGYl4e2J7uw==" hashValue="2BqNgAwHjffF+wVsPo1nWt6e6Phqc+HmQgs3k+LUYDNitfI6h4jZy9trE+ib3At7GwVfMcJoq7tPi4eDgPmC8Q==" algorithmName="SHA-512" password="CC45"/>
  <mergeCells count="66">
    <mergeCell ref="L45:AO45"/>
    <mergeCell ref="AM47:AN47"/>
    <mergeCell ref="AS49:AT51"/>
    <mergeCell ref="AM49:AP49"/>
    <mergeCell ref="AM50:AP50"/>
    <mergeCell ref="C52:G52"/>
    <mergeCell ref="AG52:AM52"/>
    <mergeCell ref="AN52:AP52"/>
    <mergeCell ref="I52:AF52"/>
    <mergeCell ref="AG55:AM55"/>
    <mergeCell ref="AN55:AP55"/>
    <mergeCell ref="J55:AF55"/>
    <mergeCell ref="D55:H55"/>
    <mergeCell ref="AN56:AP56"/>
    <mergeCell ref="E56:I56"/>
    <mergeCell ref="K56:AF56"/>
    <mergeCell ref="AG56:AM56"/>
    <mergeCell ref="K57:AF57"/>
    <mergeCell ref="AN57:AP57"/>
    <mergeCell ref="E57:I57"/>
    <mergeCell ref="AG57:AM57"/>
    <mergeCell ref="AG58:AM58"/>
    <mergeCell ref="AN58:AP58"/>
    <mergeCell ref="E58:I58"/>
    <mergeCell ref="K58:AF58"/>
    <mergeCell ref="AN59:AP59"/>
    <mergeCell ref="AG59:AM59"/>
    <mergeCell ref="E59:I59"/>
    <mergeCell ref="K59:AF59"/>
    <mergeCell ref="AN60:AP60"/>
    <mergeCell ref="AG60:AM60"/>
    <mergeCell ref="E60:I60"/>
    <mergeCell ref="K60:AF60"/>
    <mergeCell ref="AN61:AP61"/>
    <mergeCell ref="AG61:AM61"/>
    <mergeCell ref="E61:I61"/>
    <mergeCell ref="K61:AF61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56" location="'1.1 - Stavební úpravy'!C2" display="/"/>
    <hyperlink ref="A57" location="'1.2 - Zdravotechnika'!C2" display="/"/>
    <hyperlink ref="A58" location="'1.3 - Plynoinstalace'!C2" display="/"/>
    <hyperlink ref="A59" location="'1.4 - Elektroinstalace - ...'!C2" display="/"/>
    <hyperlink ref="A60" location="'1.5 - Elektroinstalace - ...'!C2" display="/"/>
    <hyperlink ref="A61" location="'1.9 - VRN a ostatní náklady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86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81</v>
      </c>
    </row>
    <row r="4" s="1" customFormat="1" ht="24.96" customHeight="1">
      <c r="B4" s="23"/>
      <c r="D4" s="143" t="s">
        <v>102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Odborné učebny v objektu ZŠ Za Chlumem 824, Bílina - D1</v>
      </c>
      <c r="F7" s="145"/>
      <c r="G7" s="145"/>
      <c r="H7" s="145"/>
      <c r="L7" s="23"/>
    </row>
    <row r="8" s="1" customFormat="1" ht="12" customHeight="1">
      <c r="B8" s="23"/>
      <c r="D8" s="145" t="s">
        <v>103</v>
      </c>
      <c r="L8" s="23"/>
    </row>
    <row r="9" s="2" customFormat="1" ht="16.5" customHeight="1">
      <c r="A9" s="41"/>
      <c r="B9" s="47"/>
      <c r="C9" s="41"/>
      <c r="D9" s="41"/>
      <c r="E9" s="146" t="s">
        <v>104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105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106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22. 1. 2026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tr">
        <f>IF('Rekapitulace stavby'!AN10="","",'Rekapitulace stavby'!AN10)</f>
        <v/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tr">
        <f>IF('Rekapitulace stavby'!E11="","",'Rekapitulace stavby'!E11)</f>
        <v>Město Bílina</v>
      </c>
      <c r="F17" s="41"/>
      <c r="G17" s="41"/>
      <c r="H17" s="41"/>
      <c r="I17" s="145" t="s">
        <v>28</v>
      </c>
      <c r="J17" s="136" t="str">
        <f>IF('Rekapitulace stavby'!AN11="","",'Rekapitulace stavby'!AN11)</f>
        <v/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29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28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31</v>
      </c>
      <c r="E22" s="41"/>
      <c r="F22" s="41"/>
      <c r="G22" s="41"/>
      <c r="H22" s="41"/>
      <c r="I22" s="145" t="s">
        <v>26</v>
      </c>
      <c r="J22" s="136" t="str">
        <f>IF('Rekapitulace stavby'!AN16="","",'Rekapitulace stavby'!AN16)</f>
        <v>73660680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tr">
        <f>IF('Rekapitulace stavby'!E17="","",'Rekapitulace stavby'!E17)</f>
        <v>Ing. arch. Jan Heller, ČKA 04261</v>
      </c>
      <c r="F23" s="41"/>
      <c r="G23" s="41"/>
      <c r="H23" s="41"/>
      <c r="I23" s="145" t="s">
        <v>28</v>
      </c>
      <c r="J23" s="136" t="str">
        <f>IF('Rekapitulace stavby'!AN17="","",'Rekapitulace stavby'!AN17)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35</v>
      </c>
      <c r="E25" s="41"/>
      <c r="F25" s="41"/>
      <c r="G25" s="41"/>
      <c r="H25" s="41"/>
      <c r="I25" s="145" t="s">
        <v>26</v>
      </c>
      <c r="J25" s="136" t="str">
        <f>IF('Rekapitulace stavby'!AN19="","",'Rekapitulace stavby'!AN19)</f>
        <v/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tr">
        <f>IF('Rekapitulace stavby'!E20="","",'Rekapitulace stavby'!E20)</f>
        <v xml:space="preserve"> </v>
      </c>
      <c r="F26" s="41"/>
      <c r="G26" s="41"/>
      <c r="H26" s="41"/>
      <c r="I26" s="145" t="s">
        <v>28</v>
      </c>
      <c r="J26" s="136" t="str">
        <f>IF('Rekapitulace stavby'!AN20="","",'Rekapitulace stavby'!AN20)</f>
        <v/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36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38</v>
      </c>
      <c r="E32" s="41"/>
      <c r="F32" s="41"/>
      <c r="G32" s="41"/>
      <c r="H32" s="41"/>
      <c r="I32" s="41"/>
      <c r="J32" s="156">
        <f>ROUND(J104,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40</v>
      </c>
      <c r="G34" s="41"/>
      <c r="H34" s="41"/>
      <c r="I34" s="157" t="s">
        <v>39</v>
      </c>
      <c r="J34" s="157" t="s">
        <v>41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42</v>
      </c>
      <c r="E35" s="145" t="s">
        <v>43</v>
      </c>
      <c r="F35" s="159">
        <f>ROUND((SUM(BE104:BE752)),  2)</f>
        <v>0</v>
      </c>
      <c r="G35" s="41"/>
      <c r="H35" s="41"/>
      <c r="I35" s="160">
        <v>0.20999999999999999</v>
      </c>
      <c r="J35" s="159">
        <f>ROUND(((SUM(BE104:BE752))*I35),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44</v>
      </c>
      <c r="F36" s="159">
        <f>ROUND((SUM(BF104:BF752)),  2)</f>
        <v>0</v>
      </c>
      <c r="G36" s="41"/>
      <c r="H36" s="41"/>
      <c r="I36" s="160">
        <v>0.12</v>
      </c>
      <c r="J36" s="159">
        <f>ROUND(((SUM(BF104:BF752))*I36),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45</v>
      </c>
      <c r="F37" s="159">
        <f>ROUND((SUM(BG104:BG752)),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46</v>
      </c>
      <c r="F38" s="159">
        <f>ROUND((SUM(BH104:BH752)),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47</v>
      </c>
      <c r="F39" s="159">
        <f>ROUND((SUM(BI104:BI752)),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48</v>
      </c>
      <c r="E41" s="163"/>
      <c r="F41" s="163"/>
      <c r="G41" s="164" t="s">
        <v>49</v>
      </c>
      <c r="H41" s="165" t="s">
        <v>50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107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Odborné učebny v objektu ZŠ Za Chlumem 824, Bílina - D1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103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104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105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1.1 - Stavební úpravy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22. 1. 2026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25.65" customHeight="1">
      <c r="A58" s="41"/>
      <c r="B58" s="42"/>
      <c r="C58" s="35" t="s">
        <v>25</v>
      </c>
      <c r="D58" s="43"/>
      <c r="E58" s="43"/>
      <c r="F58" s="30" t="str">
        <f>E17</f>
        <v>Město Bílina</v>
      </c>
      <c r="G58" s="43"/>
      <c r="H58" s="43"/>
      <c r="I58" s="35" t="s">
        <v>31</v>
      </c>
      <c r="J58" s="39" t="str">
        <f>E23</f>
        <v>Ing. arch. Jan Heller, ČKA 04261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29</v>
      </c>
      <c r="D59" s="43"/>
      <c r="E59" s="43"/>
      <c r="F59" s="30" t="str">
        <f>IF(E20="","",E20)</f>
        <v>Vyplň údaj</v>
      </c>
      <c r="G59" s="43"/>
      <c r="H59" s="43"/>
      <c r="I59" s="35" t="s">
        <v>35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108</v>
      </c>
      <c r="D61" s="174"/>
      <c r="E61" s="174"/>
      <c r="F61" s="174"/>
      <c r="G61" s="174"/>
      <c r="H61" s="174"/>
      <c r="I61" s="174"/>
      <c r="J61" s="175" t="s">
        <v>109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70</v>
      </c>
      <c r="D63" s="43"/>
      <c r="E63" s="43"/>
      <c r="F63" s="43"/>
      <c r="G63" s="43"/>
      <c r="H63" s="43"/>
      <c r="I63" s="43"/>
      <c r="J63" s="105">
        <f>J104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110</v>
      </c>
    </row>
    <row r="64" s="9" customFormat="1" ht="24.96" customHeight="1">
      <c r="A64" s="9"/>
      <c r="B64" s="177"/>
      <c r="C64" s="178"/>
      <c r="D64" s="179" t="s">
        <v>111</v>
      </c>
      <c r="E64" s="180"/>
      <c r="F64" s="180"/>
      <c r="G64" s="180"/>
      <c r="H64" s="180"/>
      <c r="I64" s="180"/>
      <c r="J64" s="181">
        <f>J105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112</v>
      </c>
      <c r="E65" s="185"/>
      <c r="F65" s="185"/>
      <c r="G65" s="185"/>
      <c r="H65" s="185"/>
      <c r="I65" s="185"/>
      <c r="J65" s="186">
        <f>J106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113</v>
      </c>
      <c r="E66" s="185"/>
      <c r="F66" s="185"/>
      <c r="G66" s="185"/>
      <c r="H66" s="185"/>
      <c r="I66" s="185"/>
      <c r="J66" s="186">
        <f>J121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8"/>
      <c r="D67" s="184" t="s">
        <v>114</v>
      </c>
      <c r="E67" s="185"/>
      <c r="F67" s="185"/>
      <c r="G67" s="185"/>
      <c r="H67" s="185"/>
      <c r="I67" s="185"/>
      <c r="J67" s="186">
        <f>J217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3"/>
      <c r="C68" s="128"/>
      <c r="D68" s="184" t="s">
        <v>115</v>
      </c>
      <c r="E68" s="185"/>
      <c r="F68" s="185"/>
      <c r="G68" s="185"/>
      <c r="H68" s="185"/>
      <c r="I68" s="185"/>
      <c r="J68" s="186">
        <f>J292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3"/>
      <c r="C69" s="128"/>
      <c r="D69" s="184" t="s">
        <v>116</v>
      </c>
      <c r="E69" s="185"/>
      <c r="F69" s="185"/>
      <c r="G69" s="185"/>
      <c r="H69" s="185"/>
      <c r="I69" s="185"/>
      <c r="J69" s="186">
        <f>J333</f>
        <v>0</v>
      </c>
      <c r="K69" s="128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77"/>
      <c r="C70" s="178"/>
      <c r="D70" s="179" t="s">
        <v>117</v>
      </c>
      <c r="E70" s="180"/>
      <c r="F70" s="180"/>
      <c r="G70" s="180"/>
      <c r="H70" s="180"/>
      <c r="I70" s="180"/>
      <c r="J70" s="181">
        <f>J336</f>
        <v>0</v>
      </c>
      <c r="K70" s="178"/>
      <c r="L70" s="182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83"/>
      <c r="C71" s="128"/>
      <c r="D71" s="184" t="s">
        <v>118</v>
      </c>
      <c r="E71" s="185"/>
      <c r="F71" s="185"/>
      <c r="G71" s="185"/>
      <c r="H71" s="185"/>
      <c r="I71" s="185"/>
      <c r="J71" s="186">
        <f>J337</f>
        <v>0</v>
      </c>
      <c r="K71" s="128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3"/>
      <c r="C72" s="128"/>
      <c r="D72" s="184" t="s">
        <v>119</v>
      </c>
      <c r="E72" s="185"/>
      <c r="F72" s="185"/>
      <c r="G72" s="185"/>
      <c r="H72" s="185"/>
      <c r="I72" s="185"/>
      <c r="J72" s="186">
        <f>J358</f>
        <v>0</v>
      </c>
      <c r="K72" s="128"/>
      <c r="L72" s="18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3"/>
      <c r="C73" s="128"/>
      <c r="D73" s="184" t="s">
        <v>120</v>
      </c>
      <c r="E73" s="185"/>
      <c r="F73" s="185"/>
      <c r="G73" s="185"/>
      <c r="H73" s="185"/>
      <c r="I73" s="185"/>
      <c r="J73" s="186">
        <f>J363</f>
        <v>0</v>
      </c>
      <c r="K73" s="128"/>
      <c r="L73" s="18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3"/>
      <c r="C74" s="128"/>
      <c r="D74" s="184" t="s">
        <v>121</v>
      </c>
      <c r="E74" s="185"/>
      <c r="F74" s="185"/>
      <c r="G74" s="185"/>
      <c r="H74" s="185"/>
      <c r="I74" s="185"/>
      <c r="J74" s="186">
        <f>J373</f>
        <v>0</v>
      </c>
      <c r="K74" s="128"/>
      <c r="L74" s="18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3"/>
      <c r="C75" s="128"/>
      <c r="D75" s="184" t="s">
        <v>122</v>
      </c>
      <c r="E75" s="185"/>
      <c r="F75" s="185"/>
      <c r="G75" s="185"/>
      <c r="H75" s="185"/>
      <c r="I75" s="185"/>
      <c r="J75" s="186">
        <f>J375</f>
        <v>0</v>
      </c>
      <c r="K75" s="128"/>
      <c r="L75" s="187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3"/>
      <c r="C76" s="128"/>
      <c r="D76" s="184" t="s">
        <v>123</v>
      </c>
      <c r="E76" s="185"/>
      <c r="F76" s="185"/>
      <c r="G76" s="185"/>
      <c r="H76" s="185"/>
      <c r="I76" s="185"/>
      <c r="J76" s="186">
        <f>J412</f>
        <v>0</v>
      </c>
      <c r="K76" s="128"/>
      <c r="L76" s="187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3"/>
      <c r="C77" s="128"/>
      <c r="D77" s="184" t="s">
        <v>124</v>
      </c>
      <c r="E77" s="185"/>
      <c r="F77" s="185"/>
      <c r="G77" s="185"/>
      <c r="H77" s="185"/>
      <c r="I77" s="185"/>
      <c r="J77" s="186">
        <f>J472</f>
        <v>0</v>
      </c>
      <c r="K77" s="128"/>
      <c r="L77" s="187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3"/>
      <c r="C78" s="128"/>
      <c r="D78" s="184" t="s">
        <v>125</v>
      </c>
      <c r="E78" s="185"/>
      <c r="F78" s="185"/>
      <c r="G78" s="185"/>
      <c r="H78" s="185"/>
      <c r="I78" s="185"/>
      <c r="J78" s="186">
        <f>J489</f>
        <v>0</v>
      </c>
      <c r="K78" s="128"/>
      <c r="L78" s="187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3"/>
      <c r="C79" s="128"/>
      <c r="D79" s="184" t="s">
        <v>126</v>
      </c>
      <c r="E79" s="185"/>
      <c r="F79" s="185"/>
      <c r="G79" s="185"/>
      <c r="H79" s="185"/>
      <c r="I79" s="185"/>
      <c r="J79" s="186">
        <f>J546</f>
        <v>0</v>
      </c>
      <c r="K79" s="128"/>
      <c r="L79" s="187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83"/>
      <c r="C80" s="128"/>
      <c r="D80" s="184" t="s">
        <v>127</v>
      </c>
      <c r="E80" s="185"/>
      <c r="F80" s="185"/>
      <c r="G80" s="185"/>
      <c r="H80" s="185"/>
      <c r="I80" s="185"/>
      <c r="J80" s="186">
        <f>J591</f>
        <v>0</v>
      </c>
      <c r="K80" s="128"/>
      <c r="L80" s="187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83"/>
      <c r="C81" s="128"/>
      <c r="D81" s="184" t="s">
        <v>128</v>
      </c>
      <c r="E81" s="185"/>
      <c r="F81" s="185"/>
      <c r="G81" s="185"/>
      <c r="H81" s="185"/>
      <c r="I81" s="185"/>
      <c r="J81" s="186">
        <f>J609</f>
        <v>0</v>
      </c>
      <c r="K81" s="128"/>
      <c r="L81" s="187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83"/>
      <c r="C82" s="128"/>
      <c r="D82" s="184" t="s">
        <v>129</v>
      </c>
      <c r="E82" s="185"/>
      <c r="F82" s="185"/>
      <c r="G82" s="185"/>
      <c r="H82" s="185"/>
      <c r="I82" s="185"/>
      <c r="J82" s="186">
        <f>J729</f>
        <v>0</v>
      </c>
      <c r="K82" s="128"/>
      <c r="L82" s="187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2" customFormat="1" ht="21.84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6.96" customHeight="1">
      <c r="A84" s="41"/>
      <c r="B84" s="62"/>
      <c r="C84" s="63"/>
      <c r="D84" s="63"/>
      <c r="E84" s="63"/>
      <c r="F84" s="63"/>
      <c r="G84" s="63"/>
      <c r="H84" s="63"/>
      <c r="I84" s="63"/>
      <c r="J84" s="63"/>
      <c r="K84" s="6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8" s="2" customFormat="1" ht="6.96" customHeight="1">
      <c r="A88" s="41"/>
      <c r="B88" s="64"/>
      <c r="C88" s="65"/>
      <c r="D88" s="65"/>
      <c r="E88" s="65"/>
      <c r="F88" s="65"/>
      <c r="G88" s="65"/>
      <c r="H88" s="65"/>
      <c r="I88" s="65"/>
      <c r="J88" s="65"/>
      <c r="K88" s="65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24.96" customHeight="1">
      <c r="A89" s="41"/>
      <c r="B89" s="42"/>
      <c r="C89" s="26" t="s">
        <v>130</v>
      </c>
      <c r="D89" s="43"/>
      <c r="E89" s="43"/>
      <c r="F89" s="43"/>
      <c r="G89" s="43"/>
      <c r="H89" s="43"/>
      <c r="I89" s="43"/>
      <c r="J89" s="43"/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6.96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14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2" customHeight="1">
      <c r="A91" s="41"/>
      <c r="B91" s="42"/>
      <c r="C91" s="35" t="s">
        <v>16</v>
      </c>
      <c r="D91" s="43"/>
      <c r="E91" s="43"/>
      <c r="F91" s="43"/>
      <c r="G91" s="43"/>
      <c r="H91" s="43"/>
      <c r="I91" s="43"/>
      <c r="J91" s="43"/>
      <c r="K91" s="43"/>
      <c r="L91" s="14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6.5" customHeight="1">
      <c r="A92" s="41"/>
      <c r="B92" s="42"/>
      <c r="C92" s="43"/>
      <c r="D92" s="43"/>
      <c r="E92" s="172" t="str">
        <f>E7</f>
        <v>Odborné učebny v objektu ZŠ Za Chlumem 824, Bílina - D1</v>
      </c>
      <c r="F92" s="35"/>
      <c r="G92" s="35"/>
      <c r="H92" s="35"/>
      <c r="I92" s="43"/>
      <c r="J92" s="43"/>
      <c r="K92" s="43"/>
      <c r="L92" s="14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1" customFormat="1" ht="12" customHeight="1">
      <c r="B93" s="24"/>
      <c r="C93" s="35" t="s">
        <v>103</v>
      </c>
      <c r="D93" s="25"/>
      <c r="E93" s="25"/>
      <c r="F93" s="25"/>
      <c r="G93" s="25"/>
      <c r="H93" s="25"/>
      <c r="I93" s="25"/>
      <c r="J93" s="25"/>
      <c r="K93" s="25"/>
      <c r="L93" s="23"/>
    </row>
    <row r="94" s="2" customFormat="1" ht="16.5" customHeight="1">
      <c r="A94" s="41"/>
      <c r="B94" s="42"/>
      <c r="C94" s="43"/>
      <c r="D94" s="43"/>
      <c r="E94" s="172" t="s">
        <v>104</v>
      </c>
      <c r="F94" s="43"/>
      <c r="G94" s="43"/>
      <c r="H94" s="43"/>
      <c r="I94" s="43"/>
      <c r="J94" s="43"/>
      <c r="K94" s="43"/>
      <c r="L94" s="147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12" customHeight="1">
      <c r="A95" s="41"/>
      <c r="B95" s="42"/>
      <c r="C95" s="35" t="s">
        <v>105</v>
      </c>
      <c r="D95" s="43"/>
      <c r="E95" s="43"/>
      <c r="F95" s="43"/>
      <c r="G95" s="43"/>
      <c r="H95" s="43"/>
      <c r="I95" s="43"/>
      <c r="J95" s="43"/>
      <c r="K95" s="43"/>
      <c r="L95" s="147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16.5" customHeight="1">
      <c r="A96" s="41"/>
      <c r="B96" s="42"/>
      <c r="C96" s="43"/>
      <c r="D96" s="43"/>
      <c r="E96" s="72" t="str">
        <f>E11</f>
        <v>1.1 - Stavební úpravy</v>
      </c>
      <c r="F96" s="43"/>
      <c r="G96" s="43"/>
      <c r="H96" s="43"/>
      <c r="I96" s="43"/>
      <c r="J96" s="43"/>
      <c r="K96" s="43"/>
      <c r="L96" s="147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 s="2" customFormat="1" ht="6.96" customHeight="1">
      <c r="A97" s="41"/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147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</row>
    <row r="98" s="2" customFormat="1" ht="12" customHeight="1">
      <c r="A98" s="41"/>
      <c r="B98" s="42"/>
      <c r="C98" s="35" t="s">
        <v>21</v>
      </c>
      <c r="D98" s="43"/>
      <c r="E98" s="43"/>
      <c r="F98" s="30" t="str">
        <f>F14</f>
        <v xml:space="preserve"> </v>
      </c>
      <c r="G98" s="43"/>
      <c r="H98" s="43"/>
      <c r="I98" s="35" t="s">
        <v>23</v>
      </c>
      <c r="J98" s="75" t="str">
        <f>IF(J14="","",J14)</f>
        <v>22. 1. 2026</v>
      </c>
      <c r="K98" s="43"/>
      <c r="L98" s="147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</row>
    <row r="99" s="2" customFormat="1" ht="6.96" customHeight="1">
      <c r="A99" s="41"/>
      <c r="B99" s="42"/>
      <c r="C99" s="43"/>
      <c r="D99" s="43"/>
      <c r="E99" s="43"/>
      <c r="F99" s="43"/>
      <c r="G99" s="43"/>
      <c r="H99" s="43"/>
      <c r="I99" s="43"/>
      <c r="J99" s="43"/>
      <c r="K99" s="43"/>
      <c r="L99" s="147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</row>
    <row r="100" s="2" customFormat="1" ht="25.65" customHeight="1">
      <c r="A100" s="41"/>
      <c r="B100" s="42"/>
      <c r="C100" s="35" t="s">
        <v>25</v>
      </c>
      <c r="D100" s="43"/>
      <c r="E100" s="43"/>
      <c r="F100" s="30" t="str">
        <f>E17</f>
        <v>Město Bílina</v>
      </c>
      <c r="G100" s="43"/>
      <c r="H100" s="43"/>
      <c r="I100" s="35" t="s">
        <v>31</v>
      </c>
      <c r="J100" s="39" t="str">
        <f>E23</f>
        <v>Ing. arch. Jan Heller, ČKA 04261</v>
      </c>
      <c r="K100" s="43"/>
      <c r="L100" s="147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</row>
    <row r="101" s="2" customFormat="1" ht="15.15" customHeight="1">
      <c r="A101" s="41"/>
      <c r="B101" s="42"/>
      <c r="C101" s="35" t="s">
        <v>29</v>
      </c>
      <c r="D101" s="43"/>
      <c r="E101" s="43"/>
      <c r="F101" s="30" t="str">
        <f>IF(E20="","",E20)</f>
        <v>Vyplň údaj</v>
      </c>
      <c r="G101" s="43"/>
      <c r="H101" s="43"/>
      <c r="I101" s="35" t="s">
        <v>35</v>
      </c>
      <c r="J101" s="39" t="str">
        <f>E26</f>
        <v xml:space="preserve"> </v>
      </c>
      <c r="K101" s="43"/>
      <c r="L101" s="147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</row>
    <row r="102" s="2" customFormat="1" ht="10.32" customHeight="1">
      <c r="A102" s="41"/>
      <c r="B102" s="42"/>
      <c r="C102" s="43"/>
      <c r="D102" s="43"/>
      <c r="E102" s="43"/>
      <c r="F102" s="43"/>
      <c r="G102" s="43"/>
      <c r="H102" s="43"/>
      <c r="I102" s="43"/>
      <c r="J102" s="43"/>
      <c r="K102" s="43"/>
      <c r="L102" s="147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</row>
    <row r="103" s="11" customFormat="1" ht="29.28" customHeight="1">
      <c r="A103" s="188"/>
      <c r="B103" s="189"/>
      <c r="C103" s="190" t="s">
        <v>131</v>
      </c>
      <c r="D103" s="191" t="s">
        <v>57</v>
      </c>
      <c r="E103" s="191" t="s">
        <v>53</v>
      </c>
      <c r="F103" s="191" t="s">
        <v>54</v>
      </c>
      <c r="G103" s="191" t="s">
        <v>132</v>
      </c>
      <c r="H103" s="191" t="s">
        <v>133</v>
      </c>
      <c r="I103" s="191" t="s">
        <v>134</v>
      </c>
      <c r="J103" s="191" t="s">
        <v>109</v>
      </c>
      <c r="K103" s="192" t="s">
        <v>135</v>
      </c>
      <c r="L103" s="193"/>
      <c r="M103" s="95" t="s">
        <v>19</v>
      </c>
      <c r="N103" s="96" t="s">
        <v>42</v>
      </c>
      <c r="O103" s="96" t="s">
        <v>136</v>
      </c>
      <c r="P103" s="96" t="s">
        <v>137</v>
      </c>
      <c r="Q103" s="96" t="s">
        <v>138</v>
      </c>
      <c r="R103" s="96" t="s">
        <v>139</v>
      </c>
      <c r="S103" s="96" t="s">
        <v>140</v>
      </c>
      <c r="T103" s="97" t="s">
        <v>141</v>
      </c>
      <c r="U103" s="188"/>
      <c r="V103" s="188"/>
      <c r="W103" s="188"/>
      <c r="X103" s="188"/>
      <c r="Y103" s="188"/>
      <c r="Z103" s="188"/>
      <c r="AA103" s="188"/>
      <c r="AB103" s="188"/>
      <c r="AC103" s="188"/>
      <c r="AD103" s="188"/>
      <c r="AE103" s="188"/>
    </row>
    <row r="104" s="2" customFormat="1" ht="22.8" customHeight="1">
      <c r="A104" s="41"/>
      <c r="B104" s="42"/>
      <c r="C104" s="102" t="s">
        <v>142</v>
      </c>
      <c r="D104" s="43"/>
      <c r="E104" s="43"/>
      <c r="F104" s="43"/>
      <c r="G104" s="43"/>
      <c r="H104" s="43"/>
      <c r="I104" s="43"/>
      <c r="J104" s="194">
        <f>BK104</f>
        <v>0</v>
      </c>
      <c r="K104" s="43"/>
      <c r="L104" s="47"/>
      <c r="M104" s="98"/>
      <c r="N104" s="195"/>
      <c r="O104" s="99"/>
      <c r="P104" s="196">
        <f>P105+P336</f>
        <v>0</v>
      </c>
      <c r="Q104" s="99"/>
      <c r="R104" s="196">
        <f>R105+R336</f>
        <v>12.760108497267</v>
      </c>
      <c r="S104" s="99"/>
      <c r="T104" s="197">
        <f>T105+T336</f>
        <v>5.4885203400000009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71</v>
      </c>
      <c r="AU104" s="20" t="s">
        <v>110</v>
      </c>
      <c r="BK104" s="198">
        <f>BK105+BK336</f>
        <v>0</v>
      </c>
    </row>
    <row r="105" s="12" customFormat="1" ht="25.92" customHeight="1">
      <c r="A105" s="12"/>
      <c r="B105" s="199"/>
      <c r="C105" s="200"/>
      <c r="D105" s="201" t="s">
        <v>71</v>
      </c>
      <c r="E105" s="202" t="s">
        <v>143</v>
      </c>
      <c r="F105" s="202" t="s">
        <v>144</v>
      </c>
      <c r="G105" s="200"/>
      <c r="H105" s="200"/>
      <c r="I105" s="203"/>
      <c r="J105" s="204">
        <f>BK105</f>
        <v>0</v>
      </c>
      <c r="K105" s="200"/>
      <c r="L105" s="205"/>
      <c r="M105" s="206"/>
      <c r="N105" s="207"/>
      <c r="O105" s="207"/>
      <c r="P105" s="208">
        <f>P106+P121+P217+P292+P333</f>
        <v>0</v>
      </c>
      <c r="Q105" s="207"/>
      <c r="R105" s="208">
        <f>R106+R121+R217+R292+R333</f>
        <v>7.4480682299999996</v>
      </c>
      <c r="S105" s="207"/>
      <c r="T105" s="209">
        <f>T106+T121+T217+T292+T333</f>
        <v>3.1037488000000004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10" t="s">
        <v>79</v>
      </c>
      <c r="AT105" s="211" t="s">
        <v>71</v>
      </c>
      <c r="AU105" s="211" t="s">
        <v>72</v>
      </c>
      <c r="AY105" s="210" t="s">
        <v>145</v>
      </c>
      <c r="BK105" s="212">
        <f>BK106+BK121+BK217+BK292+BK333</f>
        <v>0</v>
      </c>
    </row>
    <row r="106" s="12" customFormat="1" ht="22.8" customHeight="1">
      <c r="A106" s="12"/>
      <c r="B106" s="199"/>
      <c r="C106" s="200"/>
      <c r="D106" s="201" t="s">
        <v>71</v>
      </c>
      <c r="E106" s="213" t="s">
        <v>146</v>
      </c>
      <c r="F106" s="213" t="s">
        <v>147</v>
      </c>
      <c r="G106" s="200"/>
      <c r="H106" s="200"/>
      <c r="I106" s="203"/>
      <c r="J106" s="214">
        <f>BK106</f>
        <v>0</v>
      </c>
      <c r="K106" s="200"/>
      <c r="L106" s="205"/>
      <c r="M106" s="206"/>
      <c r="N106" s="207"/>
      <c r="O106" s="207"/>
      <c r="P106" s="208">
        <f>SUM(P107:P120)</f>
        <v>0</v>
      </c>
      <c r="Q106" s="207"/>
      <c r="R106" s="208">
        <f>SUM(R107:R120)</f>
        <v>1.3619093759999998</v>
      </c>
      <c r="S106" s="207"/>
      <c r="T106" s="209">
        <f>SUM(T107:T120)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10" t="s">
        <v>79</v>
      </c>
      <c r="AT106" s="211" t="s">
        <v>71</v>
      </c>
      <c r="AU106" s="211" t="s">
        <v>79</v>
      </c>
      <c r="AY106" s="210" t="s">
        <v>145</v>
      </c>
      <c r="BK106" s="212">
        <f>SUM(BK107:BK120)</f>
        <v>0</v>
      </c>
    </row>
    <row r="107" s="2" customFormat="1" ht="24.15" customHeight="1">
      <c r="A107" s="41"/>
      <c r="B107" s="42"/>
      <c r="C107" s="215" t="s">
        <v>79</v>
      </c>
      <c r="D107" s="215" t="s">
        <v>148</v>
      </c>
      <c r="E107" s="216" t="s">
        <v>149</v>
      </c>
      <c r="F107" s="217" t="s">
        <v>150</v>
      </c>
      <c r="G107" s="218" t="s">
        <v>151</v>
      </c>
      <c r="H107" s="219">
        <v>20.84</v>
      </c>
      <c r="I107" s="220"/>
      <c r="J107" s="221">
        <f>ROUND(I107*H107,2)</f>
        <v>0</v>
      </c>
      <c r="K107" s="217" t="s">
        <v>152</v>
      </c>
      <c r="L107" s="47"/>
      <c r="M107" s="222" t="s">
        <v>19</v>
      </c>
      <c r="N107" s="223" t="s">
        <v>43</v>
      </c>
      <c r="O107" s="87"/>
      <c r="P107" s="224">
        <f>O107*H107</f>
        <v>0</v>
      </c>
      <c r="Q107" s="224">
        <v>0.064519999999999994</v>
      </c>
      <c r="R107" s="224">
        <f>Q107*H107</f>
        <v>1.3445967999999999</v>
      </c>
      <c r="S107" s="224">
        <v>0</v>
      </c>
      <c r="T107" s="225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26" t="s">
        <v>153</v>
      </c>
      <c r="AT107" s="226" t="s">
        <v>148</v>
      </c>
      <c r="AU107" s="226" t="s">
        <v>81</v>
      </c>
      <c r="AY107" s="20" t="s">
        <v>145</v>
      </c>
      <c r="BE107" s="227">
        <f>IF(N107="základní",J107,0)</f>
        <v>0</v>
      </c>
      <c r="BF107" s="227">
        <f>IF(N107="snížená",J107,0)</f>
        <v>0</v>
      </c>
      <c r="BG107" s="227">
        <f>IF(N107="zákl. přenesená",J107,0)</f>
        <v>0</v>
      </c>
      <c r="BH107" s="227">
        <f>IF(N107="sníž. přenesená",J107,0)</f>
        <v>0</v>
      </c>
      <c r="BI107" s="227">
        <f>IF(N107="nulová",J107,0)</f>
        <v>0</v>
      </c>
      <c r="BJ107" s="20" t="s">
        <v>79</v>
      </c>
      <c r="BK107" s="227">
        <f>ROUND(I107*H107,2)</f>
        <v>0</v>
      </c>
      <c r="BL107" s="20" t="s">
        <v>153</v>
      </c>
      <c r="BM107" s="226" t="s">
        <v>154</v>
      </c>
    </row>
    <row r="108" s="2" customFormat="1">
      <c r="A108" s="41"/>
      <c r="B108" s="42"/>
      <c r="C108" s="43"/>
      <c r="D108" s="228" t="s">
        <v>155</v>
      </c>
      <c r="E108" s="43"/>
      <c r="F108" s="229" t="s">
        <v>156</v>
      </c>
      <c r="G108" s="43"/>
      <c r="H108" s="43"/>
      <c r="I108" s="230"/>
      <c r="J108" s="43"/>
      <c r="K108" s="43"/>
      <c r="L108" s="47"/>
      <c r="M108" s="231"/>
      <c r="N108" s="232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155</v>
      </c>
      <c r="AU108" s="20" t="s">
        <v>81</v>
      </c>
    </row>
    <row r="109" s="2" customFormat="1">
      <c r="A109" s="41"/>
      <c r="B109" s="42"/>
      <c r="C109" s="43"/>
      <c r="D109" s="233" t="s">
        <v>157</v>
      </c>
      <c r="E109" s="43"/>
      <c r="F109" s="234" t="s">
        <v>158</v>
      </c>
      <c r="G109" s="43"/>
      <c r="H109" s="43"/>
      <c r="I109" s="230"/>
      <c r="J109" s="43"/>
      <c r="K109" s="43"/>
      <c r="L109" s="47"/>
      <c r="M109" s="231"/>
      <c r="N109" s="232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157</v>
      </c>
      <c r="AU109" s="20" t="s">
        <v>81</v>
      </c>
    </row>
    <row r="110" s="13" customFormat="1">
      <c r="A110" s="13"/>
      <c r="B110" s="235"/>
      <c r="C110" s="236"/>
      <c r="D110" s="233" t="s">
        <v>159</v>
      </c>
      <c r="E110" s="237" t="s">
        <v>19</v>
      </c>
      <c r="F110" s="238" t="s">
        <v>160</v>
      </c>
      <c r="G110" s="236"/>
      <c r="H110" s="237" t="s">
        <v>19</v>
      </c>
      <c r="I110" s="239"/>
      <c r="J110" s="236"/>
      <c r="K110" s="236"/>
      <c r="L110" s="240"/>
      <c r="M110" s="241"/>
      <c r="N110" s="242"/>
      <c r="O110" s="242"/>
      <c r="P110" s="242"/>
      <c r="Q110" s="242"/>
      <c r="R110" s="242"/>
      <c r="S110" s="242"/>
      <c r="T110" s="24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4" t="s">
        <v>159</v>
      </c>
      <c r="AU110" s="244" t="s">
        <v>81</v>
      </c>
      <c r="AV110" s="13" t="s">
        <v>79</v>
      </c>
      <c r="AW110" s="13" t="s">
        <v>34</v>
      </c>
      <c r="AX110" s="13" t="s">
        <v>72</v>
      </c>
      <c r="AY110" s="244" t="s">
        <v>145</v>
      </c>
    </row>
    <row r="111" s="14" customFormat="1">
      <c r="A111" s="14"/>
      <c r="B111" s="245"/>
      <c r="C111" s="246"/>
      <c r="D111" s="233" t="s">
        <v>159</v>
      </c>
      <c r="E111" s="247" t="s">
        <v>19</v>
      </c>
      <c r="F111" s="248" t="s">
        <v>161</v>
      </c>
      <c r="G111" s="246"/>
      <c r="H111" s="249">
        <v>20.84</v>
      </c>
      <c r="I111" s="250"/>
      <c r="J111" s="246"/>
      <c r="K111" s="246"/>
      <c r="L111" s="251"/>
      <c r="M111" s="252"/>
      <c r="N111" s="253"/>
      <c r="O111" s="253"/>
      <c r="P111" s="253"/>
      <c r="Q111" s="253"/>
      <c r="R111" s="253"/>
      <c r="S111" s="253"/>
      <c r="T111" s="25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55" t="s">
        <v>159</v>
      </c>
      <c r="AU111" s="255" t="s">
        <v>81</v>
      </c>
      <c r="AV111" s="14" t="s">
        <v>81</v>
      </c>
      <c r="AW111" s="14" t="s">
        <v>34</v>
      </c>
      <c r="AX111" s="14" t="s">
        <v>72</v>
      </c>
      <c r="AY111" s="255" t="s">
        <v>145</v>
      </c>
    </row>
    <row r="112" s="15" customFormat="1">
      <c r="A112" s="15"/>
      <c r="B112" s="256"/>
      <c r="C112" s="257"/>
      <c r="D112" s="233" t="s">
        <v>159</v>
      </c>
      <c r="E112" s="258" t="s">
        <v>19</v>
      </c>
      <c r="F112" s="259" t="s">
        <v>162</v>
      </c>
      <c r="G112" s="257"/>
      <c r="H112" s="260">
        <v>20.84</v>
      </c>
      <c r="I112" s="261"/>
      <c r="J112" s="257"/>
      <c r="K112" s="257"/>
      <c r="L112" s="262"/>
      <c r="M112" s="263"/>
      <c r="N112" s="264"/>
      <c r="O112" s="264"/>
      <c r="P112" s="264"/>
      <c r="Q112" s="264"/>
      <c r="R112" s="264"/>
      <c r="S112" s="264"/>
      <c r="T112" s="26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T112" s="266" t="s">
        <v>159</v>
      </c>
      <c r="AU112" s="266" t="s">
        <v>81</v>
      </c>
      <c r="AV112" s="15" t="s">
        <v>153</v>
      </c>
      <c r="AW112" s="15" t="s">
        <v>34</v>
      </c>
      <c r="AX112" s="15" t="s">
        <v>79</v>
      </c>
      <c r="AY112" s="266" t="s">
        <v>145</v>
      </c>
    </row>
    <row r="113" s="2" customFormat="1" ht="24.15" customHeight="1">
      <c r="A113" s="41"/>
      <c r="B113" s="42"/>
      <c r="C113" s="215" t="s">
        <v>81</v>
      </c>
      <c r="D113" s="215" t="s">
        <v>148</v>
      </c>
      <c r="E113" s="216" t="s">
        <v>163</v>
      </c>
      <c r="F113" s="217" t="s">
        <v>164</v>
      </c>
      <c r="G113" s="218" t="s">
        <v>165</v>
      </c>
      <c r="H113" s="219">
        <v>0.016</v>
      </c>
      <c r="I113" s="220"/>
      <c r="J113" s="221">
        <f>ROUND(I113*H113,2)</f>
        <v>0</v>
      </c>
      <c r="K113" s="217" t="s">
        <v>152</v>
      </c>
      <c r="L113" s="47"/>
      <c r="M113" s="222" t="s">
        <v>19</v>
      </c>
      <c r="N113" s="223" t="s">
        <v>43</v>
      </c>
      <c r="O113" s="87"/>
      <c r="P113" s="224">
        <f>O113*H113</f>
        <v>0</v>
      </c>
      <c r="Q113" s="224">
        <v>0.019536000000000001</v>
      </c>
      <c r="R113" s="224">
        <f>Q113*H113</f>
        <v>0.00031257600000000001</v>
      </c>
      <c r="S113" s="224">
        <v>0</v>
      </c>
      <c r="T113" s="225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26" t="s">
        <v>153</v>
      </c>
      <c r="AT113" s="226" t="s">
        <v>148</v>
      </c>
      <c r="AU113" s="226" t="s">
        <v>81</v>
      </c>
      <c r="AY113" s="20" t="s">
        <v>145</v>
      </c>
      <c r="BE113" s="227">
        <f>IF(N113="základní",J113,0)</f>
        <v>0</v>
      </c>
      <c r="BF113" s="227">
        <f>IF(N113="snížená",J113,0)</f>
        <v>0</v>
      </c>
      <c r="BG113" s="227">
        <f>IF(N113="zákl. přenesená",J113,0)</f>
        <v>0</v>
      </c>
      <c r="BH113" s="227">
        <f>IF(N113="sníž. přenesená",J113,0)</f>
        <v>0</v>
      </c>
      <c r="BI113" s="227">
        <f>IF(N113="nulová",J113,0)</f>
        <v>0</v>
      </c>
      <c r="BJ113" s="20" t="s">
        <v>79</v>
      </c>
      <c r="BK113" s="227">
        <f>ROUND(I113*H113,2)</f>
        <v>0</v>
      </c>
      <c r="BL113" s="20" t="s">
        <v>153</v>
      </c>
      <c r="BM113" s="226" t="s">
        <v>166</v>
      </c>
    </row>
    <row r="114" s="2" customFormat="1">
      <c r="A114" s="41"/>
      <c r="B114" s="42"/>
      <c r="C114" s="43"/>
      <c r="D114" s="228" t="s">
        <v>155</v>
      </c>
      <c r="E114" s="43"/>
      <c r="F114" s="229" t="s">
        <v>167</v>
      </c>
      <c r="G114" s="43"/>
      <c r="H114" s="43"/>
      <c r="I114" s="230"/>
      <c r="J114" s="43"/>
      <c r="K114" s="43"/>
      <c r="L114" s="47"/>
      <c r="M114" s="231"/>
      <c r="N114" s="232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155</v>
      </c>
      <c r="AU114" s="20" t="s">
        <v>81</v>
      </c>
    </row>
    <row r="115" s="2" customFormat="1">
      <c r="A115" s="41"/>
      <c r="B115" s="42"/>
      <c r="C115" s="43"/>
      <c r="D115" s="233" t="s">
        <v>157</v>
      </c>
      <c r="E115" s="43"/>
      <c r="F115" s="234" t="s">
        <v>158</v>
      </c>
      <c r="G115" s="43"/>
      <c r="H115" s="43"/>
      <c r="I115" s="230"/>
      <c r="J115" s="43"/>
      <c r="K115" s="43"/>
      <c r="L115" s="47"/>
      <c r="M115" s="231"/>
      <c r="N115" s="232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157</v>
      </c>
      <c r="AU115" s="20" t="s">
        <v>81</v>
      </c>
    </row>
    <row r="116" s="14" customFormat="1">
      <c r="A116" s="14"/>
      <c r="B116" s="245"/>
      <c r="C116" s="246"/>
      <c r="D116" s="233" t="s">
        <v>159</v>
      </c>
      <c r="E116" s="247" t="s">
        <v>19</v>
      </c>
      <c r="F116" s="248" t="s">
        <v>168</v>
      </c>
      <c r="G116" s="246"/>
      <c r="H116" s="249">
        <v>0.016</v>
      </c>
      <c r="I116" s="250"/>
      <c r="J116" s="246"/>
      <c r="K116" s="246"/>
      <c r="L116" s="251"/>
      <c r="M116" s="252"/>
      <c r="N116" s="253"/>
      <c r="O116" s="253"/>
      <c r="P116" s="253"/>
      <c r="Q116" s="253"/>
      <c r="R116" s="253"/>
      <c r="S116" s="253"/>
      <c r="T116" s="25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55" t="s">
        <v>159</v>
      </c>
      <c r="AU116" s="255" t="s">
        <v>81</v>
      </c>
      <c r="AV116" s="14" t="s">
        <v>81</v>
      </c>
      <c r="AW116" s="14" t="s">
        <v>34</v>
      </c>
      <c r="AX116" s="14" t="s">
        <v>72</v>
      </c>
      <c r="AY116" s="255" t="s">
        <v>145</v>
      </c>
    </row>
    <row r="117" s="15" customFormat="1">
      <c r="A117" s="15"/>
      <c r="B117" s="256"/>
      <c r="C117" s="257"/>
      <c r="D117" s="233" t="s">
        <v>159</v>
      </c>
      <c r="E117" s="258" t="s">
        <v>19</v>
      </c>
      <c r="F117" s="259" t="s">
        <v>162</v>
      </c>
      <c r="G117" s="257"/>
      <c r="H117" s="260">
        <v>0.016</v>
      </c>
      <c r="I117" s="261"/>
      <c r="J117" s="257"/>
      <c r="K117" s="257"/>
      <c r="L117" s="262"/>
      <c r="M117" s="263"/>
      <c r="N117" s="264"/>
      <c r="O117" s="264"/>
      <c r="P117" s="264"/>
      <c r="Q117" s="264"/>
      <c r="R117" s="264"/>
      <c r="S117" s="264"/>
      <c r="T117" s="26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T117" s="266" t="s">
        <v>159</v>
      </c>
      <c r="AU117" s="266" t="s">
        <v>81</v>
      </c>
      <c r="AV117" s="15" t="s">
        <v>153</v>
      </c>
      <c r="AW117" s="15" t="s">
        <v>34</v>
      </c>
      <c r="AX117" s="15" t="s">
        <v>79</v>
      </c>
      <c r="AY117" s="266" t="s">
        <v>145</v>
      </c>
    </row>
    <row r="118" s="2" customFormat="1" ht="16.5" customHeight="1">
      <c r="A118" s="41"/>
      <c r="B118" s="42"/>
      <c r="C118" s="267" t="s">
        <v>146</v>
      </c>
      <c r="D118" s="267" t="s">
        <v>169</v>
      </c>
      <c r="E118" s="268" t="s">
        <v>170</v>
      </c>
      <c r="F118" s="269" t="s">
        <v>171</v>
      </c>
      <c r="G118" s="270" t="s">
        <v>165</v>
      </c>
      <c r="H118" s="271">
        <v>0.017000000000000001</v>
      </c>
      <c r="I118" s="272"/>
      <c r="J118" s="273">
        <f>ROUND(I118*H118,2)</f>
        <v>0</v>
      </c>
      <c r="K118" s="269" t="s">
        <v>152</v>
      </c>
      <c r="L118" s="274"/>
      <c r="M118" s="275" t="s">
        <v>19</v>
      </c>
      <c r="N118" s="276" t="s">
        <v>43</v>
      </c>
      <c r="O118" s="87"/>
      <c r="P118" s="224">
        <f>O118*H118</f>
        <v>0</v>
      </c>
      <c r="Q118" s="224">
        <v>1</v>
      </c>
      <c r="R118" s="224">
        <f>Q118*H118</f>
        <v>0.017000000000000001</v>
      </c>
      <c r="S118" s="224">
        <v>0</v>
      </c>
      <c r="T118" s="225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26" t="s">
        <v>172</v>
      </c>
      <c r="AT118" s="226" t="s">
        <v>169</v>
      </c>
      <c r="AU118" s="226" t="s">
        <v>81</v>
      </c>
      <c r="AY118" s="20" t="s">
        <v>145</v>
      </c>
      <c r="BE118" s="227">
        <f>IF(N118="základní",J118,0)</f>
        <v>0</v>
      </c>
      <c r="BF118" s="227">
        <f>IF(N118="snížená",J118,0)</f>
        <v>0</v>
      </c>
      <c r="BG118" s="227">
        <f>IF(N118="zákl. přenesená",J118,0)</f>
        <v>0</v>
      </c>
      <c r="BH118" s="227">
        <f>IF(N118="sníž. přenesená",J118,0)</f>
        <v>0</v>
      </c>
      <c r="BI118" s="227">
        <f>IF(N118="nulová",J118,0)</f>
        <v>0</v>
      </c>
      <c r="BJ118" s="20" t="s">
        <v>79</v>
      </c>
      <c r="BK118" s="227">
        <f>ROUND(I118*H118,2)</f>
        <v>0</v>
      </c>
      <c r="BL118" s="20" t="s">
        <v>153</v>
      </c>
      <c r="BM118" s="226" t="s">
        <v>173</v>
      </c>
    </row>
    <row r="119" s="14" customFormat="1">
      <c r="A119" s="14"/>
      <c r="B119" s="245"/>
      <c r="C119" s="246"/>
      <c r="D119" s="233" t="s">
        <v>159</v>
      </c>
      <c r="E119" s="247" t="s">
        <v>19</v>
      </c>
      <c r="F119" s="248" t="s">
        <v>174</v>
      </c>
      <c r="G119" s="246"/>
      <c r="H119" s="249">
        <v>0.017000000000000001</v>
      </c>
      <c r="I119" s="250"/>
      <c r="J119" s="246"/>
      <c r="K119" s="246"/>
      <c r="L119" s="251"/>
      <c r="M119" s="252"/>
      <c r="N119" s="253"/>
      <c r="O119" s="253"/>
      <c r="P119" s="253"/>
      <c r="Q119" s="253"/>
      <c r="R119" s="253"/>
      <c r="S119" s="253"/>
      <c r="T119" s="25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55" t="s">
        <v>159</v>
      </c>
      <c r="AU119" s="255" t="s">
        <v>81</v>
      </c>
      <c r="AV119" s="14" t="s">
        <v>81</v>
      </c>
      <c r="AW119" s="14" t="s">
        <v>34</v>
      </c>
      <c r="AX119" s="14" t="s">
        <v>72</v>
      </c>
      <c r="AY119" s="255" t="s">
        <v>145</v>
      </c>
    </row>
    <row r="120" s="15" customFormat="1">
      <c r="A120" s="15"/>
      <c r="B120" s="256"/>
      <c r="C120" s="257"/>
      <c r="D120" s="233" t="s">
        <v>159</v>
      </c>
      <c r="E120" s="258" t="s">
        <v>19</v>
      </c>
      <c r="F120" s="259" t="s">
        <v>162</v>
      </c>
      <c r="G120" s="257"/>
      <c r="H120" s="260">
        <v>0.017000000000000001</v>
      </c>
      <c r="I120" s="261"/>
      <c r="J120" s="257"/>
      <c r="K120" s="257"/>
      <c r="L120" s="262"/>
      <c r="M120" s="263"/>
      <c r="N120" s="264"/>
      <c r="O120" s="264"/>
      <c r="P120" s="264"/>
      <c r="Q120" s="264"/>
      <c r="R120" s="264"/>
      <c r="S120" s="264"/>
      <c r="T120" s="26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66" t="s">
        <v>159</v>
      </c>
      <c r="AU120" s="266" t="s">
        <v>81</v>
      </c>
      <c r="AV120" s="15" t="s">
        <v>153</v>
      </c>
      <c r="AW120" s="15" t="s">
        <v>34</v>
      </c>
      <c r="AX120" s="15" t="s">
        <v>79</v>
      </c>
      <c r="AY120" s="266" t="s">
        <v>145</v>
      </c>
    </row>
    <row r="121" s="12" customFormat="1" ht="22.8" customHeight="1">
      <c r="A121" s="12"/>
      <c r="B121" s="199"/>
      <c r="C121" s="200"/>
      <c r="D121" s="201" t="s">
        <v>71</v>
      </c>
      <c r="E121" s="213" t="s">
        <v>175</v>
      </c>
      <c r="F121" s="213" t="s">
        <v>176</v>
      </c>
      <c r="G121" s="200"/>
      <c r="H121" s="200"/>
      <c r="I121" s="203"/>
      <c r="J121" s="214">
        <f>BK121</f>
        <v>0</v>
      </c>
      <c r="K121" s="200"/>
      <c r="L121" s="205"/>
      <c r="M121" s="206"/>
      <c r="N121" s="207"/>
      <c r="O121" s="207"/>
      <c r="P121" s="208">
        <f>SUM(P122:P216)</f>
        <v>0</v>
      </c>
      <c r="Q121" s="207"/>
      <c r="R121" s="208">
        <f>SUM(R122:R216)</f>
        <v>6.0808557040000002</v>
      </c>
      <c r="S121" s="207"/>
      <c r="T121" s="209">
        <f>SUM(T122:T216)</f>
        <v>0.0021168000000000003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0" t="s">
        <v>79</v>
      </c>
      <c r="AT121" s="211" t="s">
        <v>71</v>
      </c>
      <c r="AU121" s="211" t="s">
        <v>79</v>
      </c>
      <c r="AY121" s="210" t="s">
        <v>145</v>
      </c>
      <c r="BK121" s="212">
        <f>SUM(BK122:BK216)</f>
        <v>0</v>
      </c>
    </row>
    <row r="122" s="2" customFormat="1" ht="16.5" customHeight="1">
      <c r="A122" s="41"/>
      <c r="B122" s="42"/>
      <c r="C122" s="215" t="s">
        <v>153</v>
      </c>
      <c r="D122" s="215" t="s">
        <v>148</v>
      </c>
      <c r="E122" s="216" t="s">
        <v>177</v>
      </c>
      <c r="F122" s="217" t="s">
        <v>178</v>
      </c>
      <c r="G122" s="218" t="s">
        <v>151</v>
      </c>
      <c r="H122" s="219">
        <v>9.5199999999999996</v>
      </c>
      <c r="I122" s="220"/>
      <c r="J122" s="221">
        <f>ROUND(I122*H122,2)</f>
        <v>0</v>
      </c>
      <c r="K122" s="217" t="s">
        <v>152</v>
      </c>
      <c r="L122" s="47"/>
      <c r="M122" s="222" t="s">
        <v>19</v>
      </c>
      <c r="N122" s="223" t="s">
        <v>43</v>
      </c>
      <c r="O122" s="87"/>
      <c r="P122" s="224">
        <f>O122*H122</f>
        <v>0</v>
      </c>
      <c r="Q122" s="224">
        <v>0.056000000000000001</v>
      </c>
      <c r="R122" s="224">
        <f>Q122*H122</f>
        <v>0.53312000000000004</v>
      </c>
      <c r="S122" s="224">
        <v>0</v>
      </c>
      <c r="T122" s="225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26" t="s">
        <v>153</v>
      </c>
      <c r="AT122" s="226" t="s">
        <v>148</v>
      </c>
      <c r="AU122" s="226" t="s">
        <v>81</v>
      </c>
      <c r="AY122" s="20" t="s">
        <v>145</v>
      </c>
      <c r="BE122" s="227">
        <f>IF(N122="základní",J122,0)</f>
        <v>0</v>
      </c>
      <c r="BF122" s="227">
        <f>IF(N122="snížená",J122,0)</f>
        <v>0</v>
      </c>
      <c r="BG122" s="227">
        <f>IF(N122="zákl. přenesená",J122,0)</f>
        <v>0</v>
      </c>
      <c r="BH122" s="227">
        <f>IF(N122="sníž. přenesená",J122,0)</f>
        <v>0</v>
      </c>
      <c r="BI122" s="227">
        <f>IF(N122="nulová",J122,0)</f>
        <v>0</v>
      </c>
      <c r="BJ122" s="20" t="s">
        <v>79</v>
      </c>
      <c r="BK122" s="227">
        <f>ROUND(I122*H122,2)</f>
        <v>0</v>
      </c>
      <c r="BL122" s="20" t="s">
        <v>153</v>
      </c>
      <c r="BM122" s="226" t="s">
        <v>179</v>
      </c>
    </row>
    <row r="123" s="2" customFormat="1">
      <c r="A123" s="41"/>
      <c r="B123" s="42"/>
      <c r="C123" s="43"/>
      <c r="D123" s="228" t="s">
        <v>155</v>
      </c>
      <c r="E123" s="43"/>
      <c r="F123" s="229" t="s">
        <v>180</v>
      </c>
      <c r="G123" s="43"/>
      <c r="H123" s="43"/>
      <c r="I123" s="230"/>
      <c r="J123" s="43"/>
      <c r="K123" s="43"/>
      <c r="L123" s="47"/>
      <c r="M123" s="231"/>
      <c r="N123" s="232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155</v>
      </c>
      <c r="AU123" s="20" t="s">
        <v>81</v>
      </c>
    </row>
    <row r="124" s="2" customFormat="1">
      <c r="A124" s="41"/>
      <c r="B124" s="42"/>
      <c r="C124" s="43"/>
      <c r="D124" s="233" t="s">
        <v>157</v>
      </c>
      <c r="E124" s="43"/>
      <c r="F124" s="234" t="s">
        <v>181</v>
      </c>
      <c r="G124" s="43"/>
      <c r="H124" s="43"/>
      <c r="I124" s="230"/>
      <c r="J124" s="43"/>
      <c r="K124" s="43"/>
      <c r="L124" s="47"/>
      <c r="M124" s="231"/>
      <c r="N124" s="232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157</v>
      </c>
      <c r="AU124" s="20" t="s">
        <v>81</v>
      </c>
    </row>
    <row r="125" s="2" customFormat="1" ht="24.15" customHeight="1">
      <c r="A125" s="41"/>
      <c r="B125" s="42"/>
      <c r="C125" s="215" t="s">
        <v>182</v>
      </c>
      <c r="D125" s="215" t="s">
        <v>148</v>
      </c>
      <c r="E125" s="216" t="s">
        <v>183</v>
      </c>
      <c r="F125" s="217" t="s">
        <v>184</v>
      </c>
      <c r="G125" s="218" t="s">
        <v>151</v>
      </c>
      <c r="H125" s="219">
        <v>14.119999999999999</v>
      </c>
      <c r="I125" s="220"/>
      <c r="J125" s="221">
        <f>ROUND(I125*H125,2)</f>
        <v>0</v>
      </c>
      <c r="K125" s="217" t="s">
        <v>152</v>
      </c>
      <c r="L125" s="47"/>
      <c r="M125" s="222" t="s">
        <v>19</v>
      </c>
      <c r="N125" s="223" t="s">
        <v>43</v>
      </c>
      <c r="O125" s="87"/>
      <c r="P125" s="224">
        <f>O125*H125</f>
        <v>0</v>
      </c>
      <c r="Q125" s="224">
        <v>0.0178</v>
      </c>
      <c r="R125" s="224">
        <f>Q125*H125</f>
        <v>0.251336</v>
      </c>
      <c r="S125" s="224">
        <v>0</v>
      </c>
      <c r="T125" s="225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26" t="s">
        <v>153</v>
      </c>
      <c r="AT125" s="226" t="s">
        <v>148</v>
      </c>
      <c r="AU125" s="226" t="s">
        <v>81</v>
      </c>
      <c r="AY125" s="20" t="s">
        <v>145</v>
      </c>
      <c r="BE125" s="227">
        <f>IF(N125="základní",J125,0)</f>
        <v>0</v>
      </c>
      <c r="BF125" s="227">
        <f>IF(N125="snížená",J125,0)</f>
        <v>0</v>
      </c>
      <c r="BG125" s="227">
        <f>IF(N125="zákl. přenesená",J125,0)</f>
        <v>0</v>
      </c>
      <c r="BH125" s="227">
        <f>IF(N125="sníž. přenesená",J125,0)</f>
        <v>0</v>
      </c>
      <c r="BI125" s="227">
        <f>IF(N125="nulová",J125,0)</f>
        <v>0</v>
      </c>
      <c r="BJ125" s="20" t="s">
        <v>79</v>
      </c>
      <c r="BK125" s="227">
        <f>ROUND(I125*H125,2)</f>
        <v>0</v>
      </c>
      <c r="BL125" s="20" t="s">
        <v>153</v>
      </c>
      <c r="BM125" s="226" t="s">
        <v>185</v>
      </c>
    </row>
    <row r="126" s="2" customFormat="1">
      <c r="A126" s="41"/>
      <c r="B126" s="42"/>
      <c r="C126" s="43"/>
      <c r="D126" s="228" t="s">
        <v>155</v>
      </c>
      <c r="E126" s="43"/>
      <c r="F126" s="229" t="s">
        <v>186</v>
      </c>
      <c r="G126" s="43"/>
      <c r="H126" s="43"/>
      <c r="I126" s="230"/>
      <c r="J126" s="43"/>
      <c r="K126" s="43"/>
      <c r="L126" s="47"/>
      <c r="M126" s="231"/>
      <c r="N126" s="232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155</v>
      </c>
      <c r="AU126" s="20" t="s">
        <v>81</v>
      </c>
    </row>
    <row r="127" s="13" customFormat="1">
      <c r="A127" s="13"/>
      <c r="B127" s="235"/>
      <c r="C127" s="236"/>
      <c r="D127" s="233" t="s">
        <v>159</v>
      </c>
      <c r="E127" s="237" t="s">
        <v>19</v>
      </c>
      <c r="F127" s="238" t="s">
        <v>160</v>
      </c>
      <c r="G127" s="236"/>
      <c r="H127" s="237" t="s">
        <v>19</v>
      </c>
      <c r="I127" s="239"/>
      <c r="J127" s="236"/>
      <c r="K127" s="236"/>
      <c r="L127" s="240"/>
      <c r="M127" s="241"/>
      <c r="N127" s="242"/>
      <c r="O127" s="242"/>
      <c r="P127" s="242"/>
      <c r="Q127" s="242"/>
      <c r="R127" s="242"/>
      <c r="S127" s="242"/>
      <c r="T127" s="24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4" t="s">
        <v>159</v>
      </c>
      <c r="AU127" s="244" t="s">
        <v>81</v>
      </c>
      <c r="AV127" s="13" t="s">
        <v>79</v>
      </c>
      <c r="AW127" s="13" t="s">
        <v>34</v>
      </c>
      <c r="AX127" s="13" t="s">
        <v>72</v>
      </c>
      <c r="AY127" s="244" t="s">
        <v>145</v>
      </c>
    </row>
    <row r="128" s="14" customFormat="1">
      <c r="A128" s="14"/>
      <c r="B128" s="245"/>
      <c r="C128" s="246"/>
      <c r="D128" s="233" t="s">
        <v>159</v>
      </c>
      <c r="E128" s="247" t="s">
        <v>19</v>
      </c>
      <c r="F128" s="248" t="s">
        <v>187</v>
      </c>
      <c r="G128" s="246"/>
      <c r="H128" s="249">
        <v>9.4559999999999995</v>
      </c>
      <c r="I128" s="250"/>
      <c r="J128" s="246"/>
      <c r="K128" s="246"/>
      <c r="L128" s="251"/>
      <c r="M128" s="252"/>
      <c r="N128" s="253"/>
      <c r="O128" s="253"/>
      <c r="P128" s="253"/>
      <c r="Q128" s="253"/>
      <c r="R128" s="253"/>
      <c r="S128" s="253"/>
      <c r="T128" s="25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5" t="s">
        <v>159</v>
      </c>
      <c r="AU128" s="255" t="s">
        <v>81</v>
      </c>
      <c r="AV128" s="14" t="s">
        <v>81</v>
      </c>
      <c r="AW128" s="14" t="s">
        <v>34</v>
      </c>
      <c r="AX128" s="14" t="s">
        <v>72</v>
      </c>
      <c r="AY128" s="255" t="s">
        <v>145</v>
      </c>
    </row>
    <row r="129" s="13" customFormat="1">
      <c r="A129" s="13"/>
      <c r="B129" s="235"/>
      <c r="C129" s="236"/>
      <c r="D129" s="233" t="s">
        <v>159</v>
      </c>
      <c r="E129" s="237" t="s">
        <v>19</v>
      </c>
      <c r="F129" s="238" t="s">
        <v>188</v>
      </c>
      <c r="G129" s="236"/>
      <c r="H129" s="237" t="s">
        <v>19</v>
      </c>
      <c r="I129" s="239"/>
      <c r="J129" s="236"/>
      <c r="K129" s="236"/>
      <c r="L129" s="240"/>
      <c r="M129" s="241"/>
      <c r="N129" s="242"/>
      <c r="O129" s="242"/>
      <c r="P129" s="242"/>
      <c r="Q129" s="242"/>
      <c r="R129" s="242"/>
      <c r="S129" s="242"/>
      <c r="T129" s="24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4" t="s">
        <v>159</v>
      </c>
      <c r="AU129" s="244" t="s">
        <v>81</v>
      </c>
      <c r="AV129" s="13" t="s">
        <v>79</v>
      </c>
      <c r="AW129" s="13" t="s">
        <v>34</v>
      </c>
      <c r="AX129" s="13" t="s">
        <v>72</v>
      </c>
      <c r="AY129" s="244" t="s">
        <v>145</v>
      </c>
    </row>
    <row r="130" s="14" customFormat="1">
      <c r="A130" s="14"/>
      <c r="B130" s="245"/>
      <c r="C130" s="246"/>
      <c r="D130" s="233" t="s">
        <v>159</v>
      </c>
      <c r="E130" s="247" t="s">
        <v>19</v>
      </c>
      <c r="F130" s="248" t="s">
        <v>189</v>
      </c>
      <c r="G130" s="246"/>
      <c r="H130" s="249">
        <v>4.6639999999999997</v>
      </c>
      <c r="I130" s="250"/>
      <c r="J130" s="246"/>
      <c r="K130" s="246"/>
      <c r="L130" s="251"/>
      <c r="M130" s="252"/>
      <c r="N130" s="253"/>
      <c r="O130" s="253"/>
      <c r="P130" s="253"/>
      <c r="Q130" s="253"/>
      <c r="R130" s="253"/>
      <c r="S130" s="253"/>
      <c r="T130" s="25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5" t="s">
        <v>159</v>
      </c>
      <c r="AU130" s="255" t="s">
        <v>81</v>
      </c>
      <c r="AV130" s="14" t="s">
        <v>81</v>
      </c>
      <c r="AW130" s="14" t="s">
        <v>34</v>
      </c>
      <c r="AX130" s="14" t="s">
        <v>72</v>
      </c>
      <c r="AY130" s="255" t="s">
        <v>145</v>
      </c>
    </row>
    <row r="131" s="15" customFormat="1">
      <c r="A131" s="15"/>
      <c r="B131" s="256"/>
      <c r="C131" s="257"/>
      <c r="D131" s="233" t="s">
        <v>159</v>
      </c>
      <c r="E131" s="258" t="s">
        <v>19</v>
      </c>
      <c r="F131" s="259" t="s">
        <v>162</v>
      </c>
      <c r="G131" s="257"/>
      <c r="H131" s="260">
        <v>14.119999999999999</v>
      </c>
      <c r="I131" s="261"/>
      <c r="J131" s="257"/>
      <c r="K131" s="257"/>
      <c r="L131" s="262"/>
      <c r="M131" s="263"/>
      <c r="N131" s="264"/>
      <c r="O131" s="264"/>
      <c r="P131" s="264"/>
      <c r="Q131" s="264"/>
      <c r="R131" s="264"/>
      <c r="S131" s="264"/>
      <c r="T131" s="26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66" t="s">
        <v>159</v>
      </c>
      <c r="AU131" s="266" t="s">
        <v>81</v>
      </c>
      <c r="AV131" s="15" t="s">
        <v>153</v>
      </c>
      <c r="AW131" s="15" t="s">
        <v>34</v>
      </c>
      <c r="AX131" s="15" t="s">
        <v>79</v>
      </c>
      <c r="AY131" s="266" t="s">
        <v>145</v>
      </c>
    </row>
    <row r="132" s="2" customFormat="1" ht="16.5" customHeight="1">
      <c r="A132" s="41"/>
      <c r="B132" s="42"/>
      <c r="C132" s="215" t="s">
        <v>175</v>
      </c>
      <c r="D132" s="215" t="s">
        <v>148</v>
      </c>
      <c r="E132" s="216" t="s">
        <v>190</v>
      </c>
      <c r="F132" s="217" t="s">
        <v>191</v>
      </c>
      <c r="G132" s="218" t="s">
        <v>151</v>
      </c>
      <c r="H132" s="219">
        <v>14.119999999999999</v>
      </c>
      <c r="I132" s="220"/>
      <c r="J132" s="221">
        <f>ROUND(I132*H132,2)</f>
        <v>0</v>
      </c>
      <c r="K132" s="217" t="s">
        <v>152</v>
      </c>
      <c r="L132" s="47"/>
      <c r="M132" s="222" t="s">
        <v>19</v>
      </c>
      <c r="N132" s="223" t="s">
        <v>43</v>
      </c>
      <c r="O132" s="87"/>
      <c r="P132" s="224">
        <f>O132*H132</f>
        <v>0</v>
      </c>
      <c r="Q132" s="224">
        <v>0.000263</v>
      </c>
      <c r="R132" s="224">
        <f>Q132*H132</f>
        <v>0.0037135599999999999</v>
      </c>
      <c r="S132" s="224">
        <v>0</v>
      </c>
      <c r="T132" s="225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26" t="s">
        <v>153</v>
      </c>
      <c r="AT132" s="226" t="s">
        <v>148</v>
      </c>
      <c r="AU132" s="226" t="s">
        <v>81</v>
      </c>
      <c r="AY132" s="20" t="s">
        <v>145</v>
      </c>
      <c r="BE132" s="227">
        <f>IF(N132="základní",J132,0)</f>
        <v>0</v>
      </c>
      <c r="BF132" s="227">
        <f>IF(N132="snížená",J132,0)</f>
        <v>0</v>
      </c>
      <c r="BG132" s="227">
        <f>IF(N132="zákl. přenesená",J132,0)</f>
        <v>0</v>
      </c>
      <c r="BH132" s="227">
        <f>IF(N132="sníž. přenesená",J132,0)</f>
        <v>0</v>
      </c>
      <c r="BI132" s="227">
        <f>IF(N132="nulová",J132,0)</f>
        <v>0</v>
      </c>
      <c r="BJ132" s="20" t="s">
        <v>79</v>
      </c>
      <c r="BK132" s="227">
        <f>ROUND(I132*H132,2)</f>
        <v>0</v>
      </c>
      <c r="BL132" s="20" t="s">
        <v>153</v>
      </c>
      <c r="BM132" s="226" t="s">
        <v>192</v>
      </c>
    </row>
    <row r="133" s="2" customFormat="1">
      <c r="A133" s="41"/>
      <c r="B133" s="42"/>
      <c r="C133" s="43"/>
      <c r="D133" s="228" t="s">
        <v>155</v>
      </c>
      <c r="E133" s="43"/>
      <c r="F133" s="229" t="s">
        <v>193</v>
      </c>
      <c r="G133" s="43"/>
      <c r="H133" s="43"/>
      <c r="I133" s="230"/>
      <c r="J133" s="43"/>
      <c r="K133" s="43"/>
      <c r="L133" s="47"/>
      <c r="M133" s="231"/>
      <c r="N133" s="232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155</v>
      </c>
      <c r="AU133" s="20" t="s">
        <v>81</v>
      </c>
    </row>
    <row r="134" s="2" customFormat="1" ht="24.15" customHeight="1">
      <c r="A134" s="41"/>
      <c r="B134" s="42"/>
      <c r="C134" s="215" t="s">
        <v>194</v>
      </c>
      <c r="D134" s="215" t="s">
        <v>148</v>
      </c>
      <c r="E134" s="216" t="s">
        <v>195</v>
      </c>
      <c r="F134" s="217" t="s">
        <v>196</v>
      </c>
      <c r="G134" s="218" t="s">
        <v>151</v>
      </c>
      <c r="H134" s="219">
        <v>14.119999999999999</v>
      </c>
      <c r="I134" s="220"/>
      <c r="J134" s="221">
        <f>ROUND(I134*H134,2)</f>
        <v>0</v>
      </c>
      <c r="K134" s="217" t="s">
        <v>152</v>
      </c>
      <c r="L134" s="47"/>
      <c r="M134" s="222" t="s">
        <v>19</v>
      </c>
      <c r="N134" s="223" t="s">
        <v>43</v>
      </c>
      <c r="O134" s="87"/>
      <c r="P134" s="224">
        <f>O134*H134</f>
        <v>0</v>
      </c>
      <c r="Q134" s="224">
        <v>0.0043839999999999999</v>
      </c>
      <c r="R134" s="224">
        <f>Q134*H134</f>
        <v>0.061902079999999998</v>
      </c>
      <c r="S134" s="224">
        <v>0</v>
      </c>
      <c r="T134" s="225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26" t="s">
        <v>153</v>
      </c>
      <c r="AT134" s="226" t="s">
        <v>148</v>
      </c>
      <c r="AU134" s="226" t="s">
        <v>81</v>
      </c>
      <c r="AY134" s="20" t="s">
        <v>145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20" t="s">
        <v>79</v>
      </c>
      <c r="BK134" s="227">
        <f>ROUND(I134*H134,2)</f>
        <v>0</v>
      </c>
      <c r="BL134" s="20" t="s">
        <v>153</v>
      </c>
      <c r="BM134" s="226" t="s">
        <v>197</v>
      </c>
    </row>
    <row r="135" s="2" customFormat="1">
      <c r="A135" s="41"/>
      <c r="B135" s="42"/>
      <c r="C135" s="43"/>
      <c r="D135" s="228" t="s">
        <v>155</v>
      </c>
      <c r="E135" s="43"/>
      <c r="F135" s="229" t="s">
        <v>198</v>
      </c>
      <c r="G135" s="43"/>
      <c r="H135" s="43"/>
      <c r="I135" s="230"/>
      <c r="J135" s="43"/>
      <c r="K135" s="43"/>
      <c r="L135" s="47"/>
      <c r="M135" s="231"/>
      <c r="N135" s="232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155</v>
      </c>
      <c r="AU135" s="20" t="s">
        <v>81</v>
      </c>
    </row>
    <row r="136" s="2" customFormat="1" ht="24.15" customHeight="1">
      <c r="A136" s="41"/>
      <c r="B136" s="42"/>
      <c r="C136" s="215" t="s">
        <v>172</v>
      </c>
      <c r="D136" s="215" t="s">
        <v>148</v>
      </c>
      <c r="E136" s="216" t="s">
        <v>199</v>
      </c>
      <c r="F136" s="217" t="s">
        <v>200</v>
      </c>
      <c r="G136" s="218" t="s">
        <v>151</v>
      </c>
      <c r="H136" s="219">
        <v>14.119999999999999</v>
      </c>
      <c r="I136" s="220"/>
      <c r="J136" s="221">
        <f>ROUND(I136*H136,2)</f>
        <v>0</v>
      </c>
      <c r="K136" s="217" t="s">
        <v>152</v>
      </c>
      <c r="L136" s="47"/>
      <c r="M136" s="222" t="s">
        <v>19</v>
      </c>
      <c r="N136" s="223" t="s">
        <v>43</v>
      </c>
      <c r="O136" s="87"/>
      <c r="P136" s="224">
        <f>O136*H136</f>
        <v>0</v>
      </c>
      <c r="Q136" s="224">
        <v>0.0030000000000000001</v>
      </c>
      <c r="R136" s="224">
        <f>Q136*H136</f>
        <v>0.042360000000000002</v>
      </c>
      <c r="S136" s="224">
        <v>0</v>
      </c>
      <c r="T136" s="225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26" t="s">
        <v>153</v>
      </c>
      <c r="AT136" s="226" t="s">
        <v>148</v>
      </c>
      <c r="AU136" s="226" t="s">
        <v>81</v>
      </c>
      <c r="AY136" s="20" t="s">
        <v>145</v>
      </c>
      <c r="BE136" s="227">
        <f>IF(N136="základní",J136,0)</f>
        <v>0</v>
      </c>
      <c r="BF136" s="227">
        <f>IF(N136="snížená",J136,0)</f>
        <v>0</v>
      </c>
      <c r="BG136" s="227">
        <f>IF(N136="zákl. přenesená",J136,0)</f>
        <v>0</v>
      </c>
      <c r="BH136" s="227">
        <f>IF(N136="sníž. přenesená",J136,0)</f>
        <v>0</v>
      </c>
      <c r="BI136" s="227">
        <f>IF(N136="nulová",J136,0)</f>
        <v>0</v>
      </c>
      <c r="BJ136" s="20" t="s">
        <v>79</v>
      </c>
      <c r="BK136" s="227">
        <f>ROUND(I136*H136,2)</f>
        <v>0</v>
      </c>
      <c r="BL136" s="20" t="s">
        <v>153</v>
      </c>
      <c r="BM136" s="226" t="s">
        <v>201</v>
      </c>
    </row>
    <row r="137" s="2" customFormat="1">
      <c r="A137" s="41"/>
      <c r="B137" s="42"/>
      <c r="C137" s="43"/>
      <c r="D137" s="228" t="s">
        <v>155</v>
      </c>
      <c r="E137" s="43"/>
      <c r="F137" s="229" t="s">
        <v>202</v>
      </c>
      <c r="G137" s="43"/>
      <c r="H137" s="43"/>
      <c r="I137" s="230"/>
      <c r="J137" s="43"/>
      <c r="K137" s="43"/>
      <c r="L137" s="47"/>
      <c r="M137" s="231"/>
      <c r="N137" s="232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155</v>
      </c>
      <c r="AU137" s="20" t="s">
        <v>81</v>
      </c>
    </row>
    <row r="138" s="2" customFormat="1" ht="24.15" customHeight="1">
      <c r="A138" s="41"/>
      <c r="B138" s="42"/>
      <c r="C138" s="215" t="s">
        <v>203</v>
      </c>
      <c r="D138" s="215" t="s">
        <v>148</v>
      </c>
      <c r="E138" s="216" t="s">
        <v>204</v>
      </c>
      <c r="F138" s="217" t="s">
        <v>205</v>
      </c>
      <c r="G138" s="218" t="s">
        <v>151</v>
      </c>
      <c r="H138" s="219">
        <v>160.75200000000001</v>
      </c>
      <c r="I138" s="220"/>
      <c r="J138" s="221">
        <f>ROUND(I138*H138,2)</f>
        <v>0</v>
      </c>
      <c r="K138" s="217" t="s">
        <v>152</v>
      </c>
      <c r="L138" s="47"/>
      <c r="M138" s="222" t="s">
        <v>19</v>
      </c>
      <c r="N138" s="223" t="s">
        <v>43</v>
      </c>
      <c r="O138" s="87"/>
      <c r="P138" s="224">
        <f>O138*H138</f>
        <v>0</v>
      </c>
      <c r="Q138" s="224">
        <v>0.016500000000000001</v>
      </c>
      <c r="R138" s="224">
        <f>Q138*H138</f>
        <v>2.6524080000000003</v>
      </c>
      <c r="S138" s="224">
        <v>0</v>
      </c>
      <c r="T138" s="225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26" t="s">
        <v>153</v>
      </c>
      <c r="AT138" s="226" t="s">
        <v>148</v>
      </c>
      <c r="AU138" s="226" t="s">
        <v>81</v>
      </c>
      <c r="AY138" s="20" t="s">
        <v>145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20" t="s">
        <v>79</v>
      </c>
      <c r="BK138" s="227">
        <f>ROUND(I138*H138,2)</f>
        <v>0</v>
      </c>
      <c r="BL138" s="20" t="s">
        <v>153</v>
      </c>
      <c r="BM138" s="226" t="s">
        <v>206</v>
      </c>
    </row>
    <row r="139" s="2" customFormat="1">
      <c r="A139" s="41"/>
      <c r="B139" s="42"/>
      <c r="C139" s="43"/>
      <c r="D139" s="228" t="s">
        <v>155</v>
      </c>
      <c r="E139" s="43"/>
      <c r="F139" s="229" t="s">
        <v>207</v>
      </c>
      <c r="G139" s="43"/>
      <c r="H139" s="43"/>
      <c r="I139" s="230"/>
      <c r="J139" s="43"/>
      <c r="K139" s="43"/>
      <c r="L139" s="47"/>
      <c r="M139" s="231"/>
      <c r="N139" s="232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155</v>
      </c>
      <c r="AU139" s="20" t="s">
        <v>81</v>
      </c>
    </row>
    <row r="140" s="2" customFormat="1">
      <c r="A140" s="41"/>
      <c r="B140" s="42"/>
      <c r="C140" s="43"/>
      <c r="D140" s="233" t="s">
        <v>157</v>
      </c>
      <c r="E140" s="43"/>
      <c r="F140" s="234" t="s">
        <v>208</v>
      </c>
      <c r="G140" s="43"/>
      <c r="H140" s="43"/>
      <c r="I140" s="230"/>
      <c r="J140" s="43"/>
      <c r="K140" s="43"/>
      <c r="L140" s="47"/>
      <c r="M140" s="231"/>
      <c r="N140" s="232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157</v>
      </c>
      <c r="AU140" s="20" t="s">
        <v>81</v>
      </c>
    </row>
    <row r="141" s="13" customFormat="1">
      <c r="A141" s="13"/>
      <c r="B141" s="235"/>
      <c r="C141" s="236"/>
      <c r="D141" s="233" t="s">
        <v>159</v>
      </c>
      <c r="E141" s="237" t="s">
        <v>19</v>
      </c>
      <c r="F141" s="238" t="s">
        <v>160</v>
      </c>
      <c r="G141" s="236"/>
      <c r="H141" s="237" t="s">
        <v>19</v>
      </c>
      <c r="I141" s="239"/>
      <c r="J141" s="236"/>
      <c r="K141" s="236"/>
      <c r="L141" s="240"/>
      <c r="M141" s="241"/>
      <c r="N141" s="242"/>
      <c r="O141" s="242"/>
      <c r="P141" s="242"/>
      <c r="Q141" s="242"/>
      <c r="R141" s="242"/>
      <c r="S141" s="242"/>
      <c r="T141" s="24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4" t="s">
        <v>159</v>
      </c>
      <c r="AU141" s="244" t="s">
        <v>81</v>
      </c>
      <c r="AV141" s="13" t="s">
        <v>79</v>
      </c>
      <c r="AW141" s="13" t="s">
        <v>34</v>
      </c>
      <c r="AX141" s="13" t="s">
        <v>72</v>
      </c>
      <c r="AY141" s="244" t="s">
        <v>145</v>
      </c>
    </row>
    <row r="142" s="14" customFormat="1">
      <c r="A142" s="14"/>
      <c r="B142" s="245"/>
      <c r="C142" s="246"/>
      <c r="D142" s="233" t="s">
        <v>159</v>
      </c>
      <c r="E142" s="247" t="s">
        <v>19</v>
      </c>
      <c r="F142" s="248" t="s">
        <v>209</v>
      </c>
      <c r="G142" s="246"/>
      <c r="H142" s="249">
        <v>22.527999999999999</v>
      </c>
      <c r="I142" s="250"/>
      <c r="J142" s="246"/>
      <c r="K142" s="246"/>
      <c r="L142" s="251"/>
      <c r="M142" s="252"/>
      <c r="N142" s="253"/>
      <c r="O142" s="253"/>
      <c r="P142" s="253"/>
      <c r="Q142" s="253"/>
      <c r="R142" s="253"/>
      <c r="S142" s="253"/>
      <c r="T142" s="25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5" t="s">
        <v>159</v>
      </c>
      <c r="AU142" s="255" t="s">
        <v>81</v>
      </c>
      <c r="AV142" s="14" t="s">
        <v>81</v>
      </c>
      <c r="AW142" s="14" t="s">
        <v>34</v>
      </c>
      <c r="AX142" s="14" t="s">
        <v>72</v>
      </c>
      <c r="AY142" s="255" t="s">
        <v>145</v>
      </c>
    </row>
    <row r="143" s="14" customFormat="1">
      <c r="A143" s="14"/>
      <c r="B143" s="245"/>
      <c r="C143" s="246"/>
      <c r="D143" s="233" t="s">
        <v>159</v>
      </c>
      <c r="E143" s="247" t="s">
        <v>19</v>
      </c>
      <c r="F143" s="248" t="s">
        <v>210</v>
      </c>
      <c r="G143" s="246"/>
      <c r="H143" s="249">
        <v>43.064</v>
      </c>
      <c r="I143" s="250"/>
      <c r="J143" s="246"/>
      <c r="K143" s="246"/>
      <c r="L143" s="251"/>
      <c r="M143" s="252"/>
      <c r="N143" s="253"/>
      <c r="O143" s="253"/>
      <c r="P143" s="253"/>
      <c r="Q143" s="253"/>
      <c r="R143" s="253"/>
      <c r="S143" s="253"/>
      <c r="T143" s="25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5" t="s">
        <v>159</v>
      </c>
      <c r="AU143" s="255" t="s">
        <v>81</v>
      </c>
      <c r="AV143" s="14" t="s">
        <v>81</v>
      </c>
      <c r="AW143" s="14" t="s">
        <v>34</v>
      </c>
      <c r="AX143" s="14" t="s">
        <v>72</v>
      </c>
      <c r="AY143" s="255" t="s">
        <v>145</v>
      </c>
    </row>
    <row r="144" s="14" customFormat="1">
      <c r="A144" s="14"/>
      <c r="B144" s="245"/>
      <c r="C144" s="246"/>
      <c r="D144" s="233" t="s">
        <v>159</v>
      </c>
      <c r="E144" s="247" t="s">
        <v>19</v>
      </c>
      <c r="F144" s="248" t="s">
        <v>211</v>
      </c>
      <c r="G144" s="246"/>
      <c r="H144" s="249">
        <v>1.728</v>
      </c>
      <c r="I144" s="250"/>
      <c r="J144" s="246"/>
      <c r="K144" s="246"/>
      <c r="L144" s="251"/>
      <c r="M144" s="252"/>
      <c r="N144" s="253"/>
      <c r="O144" s="253"/>
      <c r="P144" s="253"/>
      <c r="Q144" s="253"/>
      <c r="R144" s="253"/>
      <c r="S144" s="253"/>
      <c r="T144" s="25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5" t="s">
        <v>159</v>
      </c>
      <c r="AU144" s="255" t="s">
        <v>81</v>
      </c>
      <c r="AV144" s="14" t="s">
        <v>81</v>
      </c>
      <c r="AW144" s="14" t="s">
        <v>34</v>
      </c>
      <c r="AX144" s="14" t="s">
        <v>72</v>
      </c>
      <c r="AY144" s="255" t="s">
        <v>145</v>
      </c>
    </row>
    <row r="145" s="14" customFormat="1">
      <c r="A145" s="14"/>
      <c r="B145" s="245"/>
      <c r="C145" s="246"/>
      <c r="D145" s="233" t="s">
        <v>159</v>
      </c>
      <c r="E145" s="247" t="s">
        <v>19</v>
      </c>
      <c r="F145" s="248" t="s">
        <v>212</v>
      </c>
      <c r="G145" s="246"/>
      <c r="H145" s="249">
        <v>21.184000000000001</v>
      </c>
      <c r="I145" s="250"/>
      <c r="J145" s="246"/>
      <c r="K145" s="246"/>
      <c r="L145" s="251"/>
      <c r="M145" s="252"/>
      <c r="N145" s="253"/>
      <c r="O145" s="253"/>
      <c r="P145" s="253"/>
      <c r="Q145" s="253"/>
      <c r="R145" s="253"/>
      <c r="S145" s="253"/>
      <c r="T145" s="25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5" t="s">
        <v>159</v>
      </c>
      <c r="AU145" s="255" t="s">
        <v>81</v>
      </c>
      <c r="AV145" s="14" t="s">
        <v>81</v>
      </c>
      <c r="AW145" s="14" t="s">
        <v>34</v>
      </c>
      <c r="AX145" s="14" t="s">
        <v>72</v>
      </c>
      <c r="AY145" s="255" t="s">
        <v>145</v>
      </c>
    </row>
    <row r="146" s="16" customFormat="1">
      <c r="A146" s="16"/>
      <c r="B146" s="277"/>
      <c r="C146" s="278"/>
      <c r="D146" s="233" t="s">
        <v>159</v>
      </c>
      <c r="E146" s="279" t="s">
        <v>19</v>
      </c>
      <c r="F146" s="280" t="s">
        <v>213</v>
      </c>
      <c r="G146" s="278"/>
      <c r="H146" s="281">
        <v>88.504000000000005</v>
      </c>
      <c r="I146" s="282"/>
      <c r="J146" s="278"/>
      <c r="K146" s="278"/>
      <c r="L146" s="283"/>
      <c r="M146" s="284"/>
      <c r="N146" s="285"/>
      <c r="O146" s="285"/>
      <c r="P146" s="285"/>
      <c r="Q146" s="285"/>
      <c r="R146" s="285"/>
      <c r="S146" s="285"/>
      <c r="T146" s="28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T146" s="287" t="s">
        <v>159</v>
      </c>
      <c r="AU146" s="287" t="s">
        <v>81</v>
      </c>
      <c r="AV146" s="16" t="s">
        <v>146</v>
      </c>
      <c r="AW146" s="16" t="s">
        <v>34</v>
      </c>
      <c r="AX146" s="16" t="s">
        <v>72</v>
      </c>
      <c r="AY146" s="287" t="s">
        <v>145</v>
      </c>
    </row>
    <row r="147" s="13" customFormat="1">
      <c r="A147" s="13"/>
      <c r="B147" s="235"/>
      <c r="C147" s="236"/>
      <c r="D147" s="233" t="s">
        <v>159</v>
      </c>
      <c r="E147" s="237" t="s">
        <v>19</v>
      </c>
      <c r="F147" s="238" t="s">
        <v>188</v>
      </c>
      <c r="G147" s="236"/>
      <c r="H147" s="237" t="s">
        <v>19</v>
      </c>
      <c r="I147" s="239"/>
      <c r="J147" s="236"/>
      <c r="K147" s="236"/>
      <c r="L147" s="240"/>
      <c r="M147" s="241"/>
      <c r="N147" s="242"/>
      <c r="O147" s="242"/>
      <c r="P147" s="242"/>
      <c r="Q147" s="242"/>
      <c r="R147" s="242"/>
      <c r="S147" s="242"/>
      <c r="T147" s="24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4" t="s">
        <v>159</v>
      </c>
      <c r="AU147" s="244" t="s">
        <v>81</v>
      </c>
      <c r="AV147" s="13" t="s">
        <v>79</v>
      </c>
      <c r="AW147" s="13" t="s">
        <v>34</v>
      </c>
      <c r="AX147" s="13" t="s">
        <v>72</v>
      </c>
      <c r="AY147" s="244" t="s">
        <v>145</v>
      </c>
    </row>
    <row r="148" s="14" customFormat="1">
      <c r="A148" s="14"/>
      <c r="B148" s="245"/>
      <c r="C148" s="246"/>
      <c r="D148" s="233" t="s">
        <v>159</v>
      </c>
      <c r="E148" s="247" t="s">
        <v>19</v>
      </c>
      <c r="F148" s="248" t="s">
        <v>214</v>
      </c>
      <c r="G148" s="246"/>
      <c r="H148" s="249">
        <v>20.928000000000001</v>
      </c>
      <c r="I148" s="250"/>
      <c r="J148" s="246"/>
      <c r="K148" s="246"/>
      <c r="L148" s="251"/>
      <c r="M148" s="252"/>
      <c r="N148" s="253"/>
      <c r="O148" s="253"/>
      <c r="P148" s="253"/>
      <c r="Q148" s="253"/>
      <c r="R148" s="253"/>
      <c r="S148" s="253"/>
      <c r="T148" s="25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5" t="s">
        <v>159</v>
      </c>
      <c r="AU148" s="255" t="s">
        <v>81</v>
      </c>
      <c r="AV148" s="14" t="s">
        <v>81</v>
      </c>
      <c r="AW148" s="14" t="s">
        <v>34</v>
      </c>
      <c r="AX148" s="14" t="s">
        <v>72</v>
      </c>
      <c r="AY148" s="255" t="s">
        <v>145</v>
      </c>
    </row>
    <row r="149" s="14" customFormat="1">
      <c r="A149" s="14"/>
      <c r="B149" s="245"/>
      <c r="C149" s="246"/>
      <c r="D149" s="233" t="s">
        <v>159</v>
      </c>
      <c r="E149" s="247" t="s">
        <v>19</v>
      </c>
      <c r="F149" s="248" t="s">
        <v>215</v>
      </c>
      <c r="G149" s="246"/>
      <c r="H149" s="249">
        <v>18.456</v>
      </c>
      <c r="I149" s="250"/>
      <c r="J149" s="246"/>
      <c r="K149" s="246"/>
      <c r="L149" s="251"/>
      <c r="M149" s="252"/>
      <c r="N149" s="253"/>
      <c r="O149" s="253"/>
      <c r="P149" s="253"/>
      <c r="Q149" s="253"/>
      <c r="R149" s="253"/>
      <c r="S149" s="253"/>
      <c r="T149" s="25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5" t="s">
        <v>159</v>
      </c>
      <c r="AU149" s="255" t="s">
        <v>81</v>
      </c>
      <c r="AV149" s="14" t="s">
        <v>81</v>
      </c>
      <c r="AW149" s="14" t="s">
        <v>34</v>
      </c>
      <c r="AX149" s="14" t="s">
        <v>72</v>
      </c>
      <c r="AY149" s="255" t="s">
        <v>145</v>
      </c>
    </row>
    <row r="150" s="14" customFormat="1">
      <c r="A150" s="14"/>
      <c r="B150" s="245"/>
      <c r="C150" s="246"/>
      <c r="D150" s="233" t="s">
        <v>159</v>
      </c>
      <c r="E150" s="247" t="s">
        <v>19</v>
      </c>
      <c r="F150" s="248" t="s">
        <v>209</v>
      </c>
      <c r="G150" s="246"/>
      <c r="H150" s="249">
        <v>22.527999999999999</v>
      </c>
      <c r="I150" s="250"/>
      <c r="J150" s="246"/>
      <c r="K150" s="246"/>
      <c r="L150" s="251"/>
      <c r="M150" s="252"/>
      <c r="N150" s="253"/>
      <c r="O150" s="253"/>
      <c r="P150" s="253"/>
      <c r="Q150" s="253"/>
      <c r="R150" s="253"/>
      <c r="S150" s="253"/>
      <c r="T150" s="25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5" t="s">
        <v>159</v>
      </c>
      <c r="AU150" s="255" t="s">
        <v>81</v>
      </c>
      <c r="AV150" s="14" t="s">
        <v>81</v>
      </c>
      <c r="AW150" s="14" t="s">
        <v>34</v>
      </c>
      <c r="AX150" s="14" t="s">
        <v>72</v>
      </c>
      <c r="AY150" s="255" t="s">
        <v>145</v>
      </c>
    </row>
    <row r="151" s="14" customFormat="1">
      <c r="A151" s="14"/>
      <c r="B151" s="245"/>
      <c r="C151" s="246"/>
      <c r="D151" s="233" t="s">
        <v>159</v>
      </c>
      <c r="E151" s="247" t="s">
        <v>19</v>
      </c>
      <c r="F151" s="248" t="s">
        <v>216</v>
      </c>
      <c r="G151" s="246"/>
      <c r="H151" s="249">
        <v>10.336</v>
      </c>
      <c r="I151" s="250"/>
      <c r="J151" s="246"/>
      <c r="K151" s="246"/>
      <c r="L151" s="251"/>
      <c r="M151" s="252"/>
      <c r="N151" s="253"/>
      <c r="O151" s="253"/>
      <c r="P151" s="253"/>
      <c r="Q151" s="253"/>
      <c r="R151" s="253"/>
      <c r="S151" s="253"/>
      <c r="T151" s="25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5" t="s">
        <v>159</v>
      </c>
      <c r="AU151" s="255" t="s">
        <v>81</v>
      </c>
      <c r="AV151" s="14" t="s">
        <v>81</v>
      </c>
      <c r="AW151" s="14" t="s">
        <v>34</v>
      </c>
      <c r="AX151" s="14" t="s">
        <v>72</v>
      </c>
      <c r="AY151" s="255" t="s">
        <v>145</v>
      </c>
    </row>
    <row r="152" s="16" customFormat="1">
      <c r="A152" s="16"/>
      <c r="B152" s="277"/>
      <c r="C152" s="278"/>
      <c r="D152" s="233" t="s">
        <v>159</v>
      </c>
      <c r="E152" s="279" t="s">
        <v>19</v>
      </c>
      <c r="F152" s="280" t="s">
        <v>213</v>
      </c>
      <c r="G152" s="278"/>
      <c r="H152" s="281">
        <v>72.248000000000005</v>
      </c>
      <c r="I152" s="282"/>
      <c r="J152" s="278"/>
      <c r="K152" s="278"/>
      <c r="L152" s="283"/>
      <c r="M152" s="284"/>
      <c r="N152" s="285"/>
      <c r="O152" s="285"/>
      <c r="P152" s="285"/>
      <c r="Q152" s="285"/>
      <c r="R152" s="285"/>
      <c r="S152" s="285"/>
      <c r="T152" s="28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T152" s="287" t="s">
        <v>159</v>
      </c>
      <c r="AU152" s="287" t="s">
        <v>81</v>
      </c>
      <c r="AV152" s="16" t="s">
        <v>146</v>
      </c>
      <c r="AW152" s="16" t="s">
        <v>34</v>
      </c>
      <c r="AX152" s="16" t="s">
        <v>72</v>
      </c>
      <c r="AY152" s="287" t="s">
        <v>145</v>
      </c>
    </row>
    <row r="153" s="15" customFormat="1">
      <c r="A153" s="15"/>
      <c r="B153" s="256"/>
      <c r="C153" s="257"/>
      <c r="D153" s="233" t="s">
        <v>159</v>
      </c>
      <c r="E153" s="258" t="s">
        <v>19</v>
      </c>
      <c r="F153" s="259" t="s">
        <v>162</v>
      </c>
      <c r="G153" s="257"/>
      <c r="H153" s="260">
        <v>160.75200000000001</v>
      </c>
      <c r="I153" s="261"/>
      <c r="J153" s="257"/>
      <c r="K153" s="257"/>
      <c r="L153" s="262"/>
      <c r="M153" s="263"/>
      <c r="N153" s="264"/>
      <c r="O153" s="264"/>
      <c r="P153" s="264"/>
      <c r="Q153" s="264"/>
      <c r="R153" s="264"/>
      <c r="S153" s="264"/>
      <c r="T153" s="26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66" t="s">
        <v>159</v>
      </c>
      <c r="AU153" s="266" t="s">
        <v>81</v>
      </c>
      <c r="AV153" s="15" t="s">
        <v>153</v>
      </c>
      <c r="AW153" s="15" t="s">
        <v>34</v>
      </c>
      <c r="AX153" s="15" t="s">
        <v>79</v>
      </c>
      <c r="AY153" s="266" t="s">
        <v>145</v>
      </c>
    </row>
    <row r="154" s="2" customFormat="1" ht="16.5" customHeight="1">
      <c r="A154" s="41"/>
      <c r="B154" s="42"/>
      <c r="C154" s="215" t="s">
        <v>217</v>
      </c>
      <c r="D154" s="215" t="s">
        <v>148</v>
      </c>
      <c r="E154" s="216" t="s">
        <v>218</v>
      </c>
      <c r="F154" s="217" t="s">
        <v>219</v>
      </c>
      <c r="G154" s="218" t="s">
        <v>151</v>
      </c>
      <c r="H154" s="219">
        <v>160.75200000000001</v>
      </c>
      <c r="I154" s="220"/>
      <c r="J154" s="221">
        <f>ROUND(I154*H154,2)</f>
        <v>0</v>
      </c>
      <c r="K154" s="217" t="s">
        <v>152</v>
      </c>
      <c r="L154" s="47"/>
      <c r="M154" s="222" t="s">
        <v>19</v>
      </c>
      <c r="N154" s="223" t="s">
        <v>43</v>
      </c>
      <c r="O154" s="87"/>
      <c r="P154" s="224">
        <f>O154*H154</f>
        <v>0</v>
      </c>
      <c r="Q154" s="224">
        <v>0.000263</v>
      </c>
      <c r="R154" s="224">
        <f>Q154*H154</f>
        <v>0.042277776000000003</v>
      </c>
      <c r="S154" s="224">
        <v>0</v>
      </c>
      <c r="T154" s="225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26" t="s">
        <v>153</v>
      </c>
      <c r="AT154" s="226" t="s">
        <v>148</v>
      </c>
      <c r="AU154" s="226" t="s">
        <v>81</v>
      </c>
      <c r="AY154" s="20" t="s">
        <v>145</v>
      </c>
      <c r="BE154" s="227">
        <f>IF(N154="základní",J154,0)</f>
        <v>0</v>
      </c>
      <c r="BF154" s="227">
        <f>IF(N154="snížená",J154,0)</f>
        <v>0</v>
      </c>
      <c r="BG154" s="227">
        <f>IF(N154="zákl. přenesená",J154,0)</f>
        <v>0</v>
      </c>
      <c r="BH154" s="227">
        <f>IF(N154="sníž. přenesená",J154,0)</f>
        <v>0</v>
      </c>
      <c r="BI154" s="227">
        <f>IF(N154="nulová",J154,0)</f>
        <v>0</v>
      </c>
      <c r="BJ154" s="20" t="s">
        <v>79</v>
      </c>
      <c r="BK154" s="227">
        <f>ROUND(I154*H154,2)</f>
        <v>0</v>
      </c>
      <c r="BL154" s="20" t="s">
        <v>153</v>
      </c>
      <c r="BM154" s="226" t="s">
        <v>220</v>
      </c>
    </row>
    <row r="155" s="2" customFormat="1">
      <c r="A155" s="41"/>
      <c r="B155" s="42"/>
      <c r="C155" s="43"/>
      <c r="D155" s="228" t="s">
        <v>155</v>
      </c>
      <c r="E155" s="43"/>
      <c r="F155" s="229" t="s">
        <v>221</v>
      </c>
      <c r="G155" s="43"/>
      <c r="H155" s="43"/>
      <c r="I155" s="230"/>
      <c r="J155" s="43"/>
      <c r="K155" s="43"/>
      <c r="L155" s="47"/>
      <c r="M155" s="231"/>
      <c r="N155" s="232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155</v>
      </c>
      <c r="AU155" s="20" t="s">
        <v>81</v>
      </c>
    </row>
    <row r="156" s="2" customFormat="1">
      <c r="A156" s="41"/>
      <c r="B156" s="42"/>
      <c r="C156" s="43"/>
      <c r="D156" s="233" t="s">
        <v>157</v>
      </c>
      <c r="E156" s="43"/>
      <c r="F156" s="234" t="s">
        <v>208</v>
      </c>
      <c r="G156" s="43"/>
      <c r="H156" s="43"/>
      <c r="I156" s="230"/>
      <c r="J156" s="43"/>
      <c r="K156" s="43"/>
      <c r="L156" s="47"/>
      <c r="M156" s="231"/>
      <c r="N156" s="232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157</v>
      </c>
      <c r="AU156" s="20" t="s">
        <v>81</v>
      </c>
    </row>
    <row r="157" s="14" customFormat="1">
      <c r="A157" s="14"/>
      <c r="B157" s="245"/>
      <c r="C157" s="246"/>
      <c r="D157" s="233" t="s">
        <v>159</v>
      </c>
      <c r="E157" s="247" t="s">
        <v>19</v>
      </c>
      <c r="F157" s="248" t="s">
        <v>222</v>
      </c>
      <c r="G157" s="246"/>
      <c r="H157" s="249">
        <v>160.75200000000001</v>
      </c>
      <c r="I157" s="250"/>
      <c r="J157" s="246"/>
      <c r="K157" s="246"/>
      <c r="L157" s="251"/>
      <c r="M157" s="252"/>
      <c r="N157" s="253"/>
      <c r="O157" s="253"/>
      <c r="P157" s="253"/>
      <c r="Q157" s="253"/>
      <c r="R157" s="253"/>
      <c r="S157" s="253"/>
      <c r="T157" s="25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5" t="s">
        <v>159</v>
      </c>
      <c r="AU157" s="255" t="s">
        <v>81</v>
      </c>
      <c r="AV157" s="14" t="s">
        <v>81</v>
      </c>
      <c r="AW157" s="14" t="s">
        <v>34</v>
      </c>
      <c r="AX157" s="14" t="s">
        <v>79</v>
      </c>
      <c r="AY157" s="255" t="s">
        <v>145</v>
      </c>
    </row>
    <row r="158" s="2" customFormat="1" ht="24.15" customHeight="1">
      <c r="A158" s="41"/>
      <c r="B158" s="42"/>
      <c r="C158" s="215" t="s">
        <v>223</v>
      </c>
      <c r="D158" s="215" t="s">
        <v>148</v>
      </c>
      <c r="E158" s="216" t="s">
        <v>224</v>
      </c>
      <c r="F158" s="217" t="s">
        <v>225</v>
      </c>
      <c r="G158" s="218" t="s">
        <v>151</v>
      </c>
      <c r="H158" s="219">
        <v>160.75200000000001</v>
      </c>
      <c r="I158" s="220"/>
      <c r="J158" s="221">
        <f>ROUND(I158*H158,2)</f>
        <v>0</v>
      </c>
      <c r="K158" s="217" t="s">
        <v>152</v>
      </c>
      <c r="L158" s="47"/>
      <c r="M158" s="222" t="s">
        <v>19</v>
      </c>
      <c r="N158" s="223" t="s">
        <v>43</v>
      </c>
      <c r="O158" s="87"/>
      <c r="P158" s="224">
        <f>O158*H158</f>
        <v>0</v>
      </c>
      <c r="Q158" s="224">
        <v>0.0043839999999999999</v>
      </c>
      <c r="R158" s="224">
        <f>Q158*H158</f>
        <v>0.70473676800000007</v>
      </c>
      <c r="S158" s="224">
        <v>0</v>
      </c>
      <c r="T158" s="225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26" t="s">
        <v>153</v>
      </c>
      <c r="AT158" s="226" t="s">
        <v>148</v>
      </c>
      <c r="AU158" s="226" t="s">
        <v>81</v>
      </c>
      <c r="AY158" s="20" t="s">
        <v>145</v>
      </c>
      <c r="BE158" s="227">
        <f>IF(N158="základní",J158,0)</f>
        <v>0</v>
      </c>
      <c r="BF158" s="227">
        <f>IF(N158="snížená",J158,0)</f>
        <v>0</v>
      </c>
      <c r="BG158" s="227">
        <f>IF(N158="zákl. přenesená",J158,0)</f>
        <v>0</v>
      </c>
      <c r="BH158" s="227">
        <f>IF(N158="sníž. přenesená",J158,0)</f>
        <v>0</v>
      </c>
      <c r="BI158" s="227">
        <f>IF(N158="nulová",J158,0)</f>
        <v>0</v>
      </c>
      <c r="BJ158" s="20" t="s">
        <v>79</v>
      </c>
      <c r="BK158" s="227">
        <f>ROUND(I158*H158,2)</f>
        <v>0</v>
      </c>
      <c r="BL158" s="20" t="s">
        <v>153</v>
      </c>
      <c r="BM158" s="226" t="s">
        <v>226</v>
      </c>
    </row>
    <row r="159" s="2" customFormat="1">
      <c r="A159" s="41"/>
      <c r="B159" s="42"/>
      <c r="C159" s="43"/>
      <c r="D159" s="228" t="s">
        <v>155</v>
      </c>
      <c r="E159" s="43"/>
      <c r="F159" s="229" t="s">
        <v>227</v>
      </c>
      <c r="G159" s="43"/>
      <c r="H159" s="43"/>
      <c r="I159" s="230"/>
      <c r="J159" s="43"/>
      <c r="K159" s="43"/>
      <c r="L159" s="47"/>
      <c r="M159" s="231"/>
      <c r="N159" s="232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155</v>
      </c>
      <c r="AU159" s="20" t="s">
        <v>81</v>
      </c>
    </row>
    <row r="160" s="2" customFormat="1">
      <c r="A160" s="41"/>
      <c r="B160" s="42"/>
      <c r="C160" s="43"/>
      <c r="D160" s="233" t="s">
        <v>157</v>
      </c>
      <c r="E160" s="43"/>
      <c r="F160" s="234" t="s">
        <v>208</v>
      </c>
      <c r="G160" s="43"/>
      <c r="H160" s="43"/>
      <c r="I160" s="230"/>
      <c r="J160" s="43"/>
      <c r="K160" s="43"/>
      <c r="L160" s="47"/>
      <c r="M160" s="231"/>
      <c r="N160" s="232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157</v>
      </c>
      <c r="AU160" s="20" t="s">
        <v>81</v>
      </c>
    </row>
    <row r="161" s="14" customFormat="1">
      <c r="A161" s="14"/>
      <c r="B161" s="245"/>
      <c r="C161" s="246"/>
      <c r="D161" s="233" t="s">
        <v>159</v>
      </c>
      <c r="E161" s="247" t="s">
        <v>19</v>
      </c>
      <c r="F161" s="248" t="s">
        <v>222</v>
      </c>
      <c r="G161" s="246"/>
      <c r="H161" s="249">
        <v>160.75200000000001</v>
      </c>
      <c r="I161" s="250"/>
      <c r="J161" s="246"/>
      <c r="K161" s="246"/>
      <c r="L161" s="251"/>
      <c r="M161" s="252"/>
      <c r="N161" s="253"/>
      <c r="O161" s="253"/>
      <c r="P161" s="253"/>
      <c r="Q161" s="253"/>
      <c r="R161" s="253"/>
      <c r="S161" s="253"/>
      <c r="T161" s="25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5" t="s">
        <v>159</v>
      </c>
      <c r="AU161" s="255" t="s">
        <v>81</v>
      </c>
      <c r="AV161" s="14" t="s">
        <v>81</v>
      </c>
      <c r="AW161" s="14" t="s">
        <v>34</v>
      </c>
      <c r="AX161" s="14" t="s">
        <v>79</v>
      </c>
      <c r="AY161" s="255" t="s">
        <v>145</v>
      </c>
    </row>
    <row r="162" s="2" customFormat="1" ht="16.5" customHeight="1">
      <c r="A162" s="41"/>
      <c r="B162" s="42"/>
      <c r="C162" s="215" t="s">
        <v>8</v>
      </c>
      <c r="D162" s="215" t="s">
        <v>148</v>
      </c>
      <c r="E162" s="216" t="s">
        <v>228</v>
      </c>
      <c r="F162" s="217" t="s">
        <v>229</v>
      </c>
      <c r="G162" s="218" t="s">
        <v>151</v>
      </c>
      <c r="H162" s="219">
        <v>160.75200000000001</v>
      </c>
      <c r="I162" s="220"/>
      <c r="J162" s="221">
        <f>ROUND(I162*H162,2)</f>
        <v>0</v>
      </c>
      <c r="K162" s="217" t="s">
        <v>152</v>
      </c>
      <c r="L162" s="47"/>
      <c r="M162" s="222" t="s">
        <v>19</v>
      </c>
      <c r="N162" s="223" t="s">
        <v>43</v>
      </c>
      <c r="O162" s="87"/>
      <c r="P162" s="224">
        <f>O162*H162</f>
        <v>0</v>
      </c>
      <c r="Q162" s="224">
        <v>0.0030000000000000001</v>
      </c>
      <c r="R162" s="224">
        <f>Q162*H162</f>
        <v>0.48225600000000002</v>
      </c>
      <c r="S162" s="224">
        <v>0</v>
      </c>
      <c r="T162" s="225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26" t="s">
        <v>153</v>
      </c>
      <c r="AT162" s="226" t="s">
        <v>148</v>
      </c>
      <c r="AU162" s="226" t="s">
        <v>81</v>
      </c>
      <c r="AY162" s="20" t="s">
        <v>145</v>
      </c>
      <c r="BE162" s="227">
        <f>IF(N162="základní",J162,0)</f>
        <v>0</v>
      </c>
      <c r="BF162" s="227">
        <f>IF(N162="snížená",J162,0)</f>
        <v>0</v>
      </c>
      <c r="BG162" s="227">
        <f>IF(N162="zákl. přenesená",J162,0)</f>
        <v>0</v>
      </c>
      <c r="BH162" s="227">
        <f>IF(N162="sníž. přenesená",J162,0)</f>
        <v>0</v>
      </c>
      <c r="BI162" s="227">
        <f>IF(N162="nulová",J162,0)</f>
        <v>0</v>
      </c>
      <c r="BJ162" s="20" t="s">
        <v>79</v>
      </c>
      <c r="BK162" s="227">
        <f>ROUND(I162*H162,2)</f>
        <v>0</v>
      </c>
      <c r="BL162" s="20" t="s">
        <v>153</v>
      </c>
      <c r="BM162" s="226" t="s">
        <v>230</v>
      </c>
    </row>
    <row r="163" s="2" customFormat="1">
      <c r="A163" s="41"/>
      <c r="B163" s="42"/>
      <c r="C163" s="43"/>
      <c r="D163" s="228" t="s">
        <v>155</v>
      </c>
      <c r="E163" s="43"/>
      <c r="F163" s="229" t="s">
        <v>231</v>
      </c>
      <c r="G163" s="43"/>
      <c r="H163" s="43"/>
      <c r="I163" s="230"/>
      <c r="J163" s="43"/>
      <c r="K163" s="43"/>
      <c r="L163" s="47"/>
      <c r="M163" s="231"/>
      <c r="N163" s="232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155</v>
      </c>
      <c r="AU163" s="20" t="s">
        <v>81</v>
      </c>
    </row>
    <row r="164" s="2" customFormat="1">
      <c r="A164" s="41"/>
      <c r="B164" s="42"/>
      <c r="C164" s="43"/>
      <c r="D164" s="233" t="s">
        <v>157</v>
      </c>
      <c r="E164" s="43"/>
      <c r="F164" s="234" t="s">
        <v>208</v>
      </c>
      <c r="G164" s="43"/>
      <c r="H164" s="43"/>
      <c r="I164" s="230"/>
      <c r="J164" s="43"/>
      <c r="K164" s="43"/>
      <c r="L164" s="47"/>
      <c r="M164" s="231"/>
      <c r="N164" s="232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157</v>
      </c>
      <c r="AU164" s="20" t="s">
        <v>81</v>
      </c>
    </row>
    <row r="165" s="14" customFormat="1">
      <c r="A165" s="14"/>
      <c r="B165" s="245"/>
      <c r="C165" s="246"/>
      <c r="D165" s="233" t="s">
        <v>159</v>
      </c>
      <c r="E165" s="247" t="s">
        <v>19</v>
      </c>
      <c r="F165" s="248" t="s">
        <v>222</v>
      </c>
      <c r="G165" s="246"/>
      <c r="H165" s="249">
        <v>160.75200000000001</v>
      </c>
      <c r="I165" s="250"/>
      <c r="J165" s="246"/>
      <c r="K165" s="246"/>
      <c r="L165" s="251"/>
      <c r="M165" s="252"/>
      <c r="N165" s="253"/>
      <c r="O165" s="253"/>
      <c r="P165" s="253"/>
      <c r="Q165" s="253"/>
      <c r="R165" s="253"/>
      <c r="S165" s="253"/>
      <c r="T165" s="25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5" t="s">
        <v>159</v>
      </c>
      <c r="AU165" s="255" t="s">
        <v>81</v>
      </c>
      <c r="AV165" s="14" t="s">
        <v>81</v>
      </c>
      <c r="AW165" s="14" t="s">
        <v>34</v>
      </c>
      <c r="AX165" s="14" t="s">
        <v>79</v>
      </c>
      <c r="AY165" s="255" t="s">
        <v>145</v>
      </c>
    </row>
    <row r="166" s="2" customFormat="1" ht="24.15" customHeight="1">
      <c r="A166" s="41"/>
      <c r="B166" s="42"/>
      <c r="C166" s="215" t="s">
        <v>232</v>
      </c>
      <c r="D166" s="215" t="s">
        <v>148</v>
      </c>
      <c r="E166" s="216" t="s">
        <v>233</v>
      </c>
      <c r="F166" s="217" t="s">
        <v>234</v>
      </c>
      <c r="G166" s="218" t="s">
        <v>151</v>
      </c>
      <c r="H166" s="219">
        <v>19.199999999999999</v>
      </c>
      <c r="I166" s="220"/>
      <c r="J166" s="221">
        <f>ROUND(I166*H166,2)</f>
        <v>0</v>
      </c>
      <c r="K166" s="217" t="s">
        <v>152</v>
      </c>
      <c r="L166" s="47"/>
      <c r="M166" s="222" t="s">
        <v>19</v>
      </c>
      <c r="N166" s="223" t="s">
        <v>43</v>
      </c>
      <c r="O166" s="87"/>
      <c r="P166" s="224">
        <f>O166*H166</f>
        <v>0</v>
      </c>
      <c r="Q166" s="224">
        <v>0.018380000000000001</v>
      </c>
      <c r="R166" s="224">
        <f>Q166*H166</f>
        <v>0.35289599999999999</v>
      </c>
      <c r="S166" s="224">
        <v>0</v>
      </c>
      <c r="T166" s="225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26" t="s">
        <v>153</v>
      </c>
      <c r="AT166" s="226" t="s">
        <v>148</v>
      </c>
      <c r="AU166" s="226" t="s">
        <v>81</v>
      </c>
      <c r="AY166" s="20" t="s">
        <v>145</v>
      </c>
      <c r="BE166" s="227">
        <f>IF(N166="základní",J166,0)</f>
        <v>0</v>
      </c>
      <c r="BF166" s="227">
        <f>IF(N166="snížená",J166,0)</f>
        <v>0</v>
      </c>
      <c r="BG166" s="227">
        <f>IF(N166="zákl. přenesená",J166,0)</f>
        <v>0</v>
      </c>
      <c r="BH166" s="227">
        <f>IF(N166="sníž. přenesená",J166,0)</f>
        <v>0</v>
      </c>
      <c r="BI166" s="227">
        <f>IF(N166="nulová",J166,0)</f>
        <v>0</v>
      </c>
      <c r="BJ166" s="20" t="s">
        <v>79</v>
      </c>
      <c r="BK166" s="227">
        <f>ROUND(I166*H166,2)</f>
        <v>0</v>
      </c>
      <c r="BL166" s="20" t="s">
        <v>153</v>
      </c>
      <c r="BM166" s="226" t="s">
        <v>235</v>
      </c>
    </row>
    <row r="167" s="2" customFormat="1">
      <c r="A167" s="41"/>
      <c r="B167" s="42"/>
      <c r="C167" s="43"/>
      <c r="D167" s="228" t="s">
        <v>155</v>
      </c>
      <c r="E167" s="43"/>
      <c r="F167" s="229" t="s">
        <v>236</v>
      </c>
      <c r="G167" s="43"/>
      <c r="H167" s="43"/>
      <c r="I167" s="230"/>
      <c r="J167" s="43"/>
      <c r="K167" s="43"/>
      <c r="L167" s="47"/>
      <c r="M167" s="231"/>
      <c r="N167" s="232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155</v>
      </c>
      <c r="AU167" s="20" t="s">
        <v>81</v>
      </c>
    </row>
    <row r="168" s="2" customFormat="1">
      <c r="A168" s="41"/>
      <c r="B168" s="42"/>
      <c r="C168" s="43"/>
      <c r="D168" s="233" t="s">
        <v>157</v>
      </c>
      <c r="E168" s="43"/>
      <c r="F168" s="234" t="s">
        <v>208</v>
      </c>
      <c r="G168" s="43"/>
      <c r="H168" s="43"/>
      <c r="I168" s="230"/>
      <c r="J168" s="43"/>
      <c r="K168" s="43"/>
      <c r="L168" s="47"/>
      <c r="M168" s="231"/>
      <c r="N168" s="232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157</v>
      </c>
      <c r="AU168" s="20" t="s">
        <v>81</v>
      </c>
    </row>
    <row r="169" s="13" customFormat="1">
      <c r="A169" s="13"/>
      <c r="B169" s="235"/>
      <c r="C169" s="236"/>
      <c r="D169" s="233" t="s">
        <v>159</v>
      </c>
      <c r="E169" s="237" t="s">
        <v>19</v>
      </c>
      <c r="F169" s="238" t="s">
        <v>160</v>
      </c>
      <c r="G169" s="236"/>
      <c r="H169" s="237" t="s">
        <v>19</v>
      </c>
      <c r="I169" s="239"/>
      <c r="J169" s="236"/>
      <c r="K169" s="236"/>
      <c r="L169" s="240"/>
      <c r="M169" s="241"/>
      <c r="N169" s="242"/>
      <c r="O169" s="242"/>
      <c r="P169" s="242"/>
      <c r="Q169" s="242"/>
      <c r="R169" s="242"/>
      <c r="S169" s="242"/>
      <c r="T169" s="24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4" t="s">
        <v>159</v>
      </c>
      <c r="AU169" s="244" t="s">
        <v>81</v>
      </c>
      <c r="AV169" s="13" t="s">
        <v>79</v>
      </c>
      <c r="AW169" s="13" t="s">
        <v>34</v>
      </c>
      <c r="AX169" s="13" t="s">
        <v>72</v>
      </c>
      <c r="AY169" s="244" t="s">
        <v>145</v>
      </c>
    </row>
    <row r="170" s="14" customFormat="1">
      <c r="A170" s="14"/>
      <c r="B170" s="245"/>
      <c r="C170" s="246"/>
      <c r="D170" s="233" t="s">
        <v>159</v>
      </c>
      <c r="E170" s="247" t="s">
        <v>19</v>
      </c>
      <c r="F170" s="248" t="s">
        <v>237</v>
      </c>
      <c r="G170" s="246"/>
      <c r="H170" s="249">
        <v>19.199999999999999</v>
      </c>
      <c r="I170" s="250"/>
      <c r="J170" s="246"/>
      <c r="K170" s="246"/>
      <c r="L170" s="251"/>
      <c r="M170" s="252"/>
      <c r="N170" s="253"/>
      <c r="O170" s="253"/>
      <c r="P170" s="253"/>
      <c r="Q170" s="253"/>
      <c r="R170" s="253"/>
      <c r="S170" s="253"/>
      <c r="T170" s="25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5" t="s">
        <v>159</v>
      </c>
      <c r="AU170" s="255" t="s">
        <v>81</v>
      </c>
      <c r="AV170" s="14" t="s">
        <v>81</v>
      </c>
      <c r="AW170" s="14" t="s">
        <v>34</v>
      </c>
      <c r="AX170" s="14" t="s">
        <v>72</v>
      </c>
      <c r="AY170" s="255" t="s">
        <v>145</v>
      </c>
    </row>
    <row r="171" s="15" customFormat="1">
      <c r="A171" s="15"/>
      <c r="B171" s="256"/>
      <c r="C171" s="257"/>
      <c r="D171" s="233" t="s">
        <v>159</v>
      </c>
      <c r="E171" s="258" t="s">
        <v>19</v>
      </c>
      <c r="F171" s="259" t="s">
        <v>162</v>
      </c>
      <c r="G171" s="257"/>
      <c r="H171" s="260">
        <v>19.199999999999999</v>
      </c>
      <c r="I171" s="261"/>
      <c r="J171" s="257"/>
      <c r="K171" s="257"/>
      <c r="L171" s="262"/>
      <c r="M171" s="263"/>
      <c r="N171" s="264"/>
      <c r="O171" s="264"/>
      <c r="P171" s="264"/>
      <c r="Q171" s="264"/>
      <c r="R171" s="264"/>
      <c r="S171" s="264"/>
      <c r="T171" s="26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66" t="s">
        <v>159</v>
      </c>
      <c r="AU171" s="266" t="s">
        <v>81</v>
      </c>
      <c r="AV171" s="15" t="s">
        <v>153</v>
      </c>
      <c r="AW171" s="15" t="s">
        <v>34</v>
      </c>
      <c r="AX171" s="15" t="s">
        <v>79</v>
      </c>
      <c r="AY171" s="266" t="s">
        <v>145</v>
      </c>
    </row>
    <row r="172" s="2" customFormat="1" ht="21.75" customHeight="1">
      <c r="A172" s="41"/>
      <c r="B172" s="42"/>
      <c r="C172" s="215" t="s">
        <v>238</v>
      </c>
      <c r="D172" s="215" t="s">
        <v>148</v>
      </c>
      <c r="E172" s="216" t="s">
        <v>239</v>
      </c>
      <c r="F172" s="217" t="s">
        <v>240</v>
      </c>
      <c r="G172" s="218" t="s">
        <v>151</v>
      </c>
      <c r="H172" s="219">
        <v>0.80000000000000004</v>
      </c>
      <c r="I172" s="220"/>
      <c r="J172" s="221">
        <f>ROUND(I172*H172,2)</f>
        <v>0</v>
      </c>
      <c r="K172" s="217" t="s">
        <v>152</v>
      </c>
      <c r="L172" s="47"/>
      <c r="M172" s="222" t="s">
        <v>19</v>
      </c>
      <c r="N172" s="223" t="s">
        <v>43</v>
      </c>
      <c r="O172" s="87"/>
      <c r="P172" s="224">
        <f>O172*H172</f>
        <v>0</v>
      </c>
      <c r="Q172" s="224">
        <v>0.000852</v>
      </c>
      <c r="R172" s="224">
        <f>Q172*H172</f>
        <v>0.00068160000000000009</v>
      </c>
      <c r="S172" s="224">
        <v>0</v>
      </c>
      <c r="T172" s="225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26" t="s">
        <v>153</v>
      </c>
      <c r="AT172" s="226" t="s">
        <v>148</v>
      </c>
      <c r="AU172" s="226" t="s">
        <v>81</v>
      </c>
      <c r="AY172" s="20" t="s">
        <v>145</v>
      </c>
      <c r="BE172" s="227">
        <f>IF(N172="základní",J172,0)</f>
        <v>0</v>
      </c>
      <c r="BF172" s="227">
        <f>IF(N172="snížená",J172,0)</f>
        <v>0</v>
      </c>
      <c r="BG172" s="227">
        <f>IF(N172="zákl. přenesená",J172,0)</f>
        <v>0</v>
      </c>
      <c r="BH172" s="227">
        <f>IF(N172="sníž. přenesená",J172,0)</f>
        <v>0</v>
      </c>
      <c r="BI172" s="227">
        <f>IF(N172="nulová",J172,0)</f>
        <v>0</v>
      </c>
      <c r="BJ172" s="20" t="s">
        <v>79</v>
      </c>
      <c r="BK172" s="227">
        <f>ROUND(I172*H172,2)</f>
        <v>0</v>
      </c>
      <c r="BL172" s="20" t="s">
        <v>153</v>
      </c>
      <c r="BM172" s="226" t="s">
        <v>241</v>
      </c>
    </row>
    <row r="173" s="2" customFormat="1">
      <c r="A173" s="41"/>
      <c r="B173" s="42"/>
      <c r="C173" s="43"/>
      <c r="D173" s="228" t="s">
        <v>155</v>
      </c>
      <c r="E173" s="43"/>
      <c r="F173" s="229" t="s">
        <v>242</v>
      </c>
      <c r="G173" s="43"/>
      <c r="H173" s="43"/>
      <c r="I173" s="230"/>
      <c r="J173" s="43"/>
      <c r="K173" s="43"/>
      <c r="L173" s="47"/>
      <c r="M173" s="231"/>
      <c r="N173" s="232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155</v>
      </c>
      <c r="AU173" s="20" t="s">
        <v>81</v>
      </c>
    </row>
    <row r="174" s="2" customFormat="1">
      <c r="A174" s="41"/>
      <c r="B174" s="42"/>
      <c r="C174" s="43"/>
      <c r="D174" s="233" t="s">
        <v>157</v>
      </c>
      <c r="E174" s="43"/>
      <c r="F174" s="234" t="s">
        <v>158</v>
      </c>
      <c r="G174" s="43"/>
      <c r="H174" s="43"/>
      <c r="I174" s="230"/>
      <c r="J174" s="43"/>
      <c r="K174" s="43"/>
      <c r="L174" s="47"/>
      <c r="M174" s="231"/>
      <c r="N174" s="232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157</v>
      </c>
      <c r="AU174" s="20" t="s">
        <v>81</v>
      </c>
    </row>
    <row r="175" s="14" customFormat="1">
      <c r="A175" s="14"/>
      <c r="B175" s="245"/>
      <c r="C175" s="246"/>
      <c r="D175" s="233" t="s">
        <v>159</v>
      </c>
      <c r="E175" s="247" t="s">
        <v>19</v>
      </c>
      <c r="F175" s="248" t="s">
        <v>243</v>
      </c>
      <c r="G175" s="246"/>
      <c r="H175" s="249">
        <v>0.80000000000000004</v>
      </c>
      <c r="I175" s="250"/>
      <c r="J175" s="246"/>
      <c r="K175" s="246"/>
      <c r="L175" s="251"/>
      <c r="M175" s="252"/>
      <c r="N175" s="253"/>
      <c r="O175" s="253"/>
      <c r="P175" s="253"/>
      <c r="Q175" s="253"/>
      <c r="R175" s="253"/>
      <c r="S175" s="253"/>
      <c r="T175" s="25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5" t="s">
        <v>159</v>
      </c>
      <c r="AU175" s="255" t="s">
        <v>81</v>
      </c>
      <c r="AV175" s="14" t="s">
        <v>81</v>
      </c>
      <c r="AW175" s="14" t="s">
        <v>34</v>
      </c>
      <c r="AX175" s="14" t="s">
        <v>79</v>
      </c>
      <c r="AY175" s="255" t="s">
        <v>145</v>
      </c>
    </row>
    <row r="176" s="2" customFormat="1" ht="21.75" customHeight="1">
      <c r="A176" s="41"/>
      <c r="B176" s="42"/>
      <c r="C176" s="215" t="s">
        <v>244</v>
      </c>
      <c r="D176" s="215" t="s">
        <v>148</v>
      </c>
      <c r="E176" s="216" t="s">
        <v>245</v>
      </c>
      <c r="F176" s="217" t="s">
        <v>246</v>
      </c>
      <c r="G176" s="218" t="s">
        <v>151</v>
      </c>
      <c r="H176" s="219">
        <v>35.280000000000001</v>
      </c>
      <c r="I176" s="220"/>
      <c r="J176" s="221">
        <f>ROUND(I176*H176,2)</f>
        <v>0</v>
      </c>
      <c r="K176" s="217" t="s">
        <v>152</v>
      </c>
      <c r="L176" s="47"/>
      <c r="M176" s="222" t="s">
        <v>19</v>
      </c>
      <c r="N176" s="223" t="s">
        <v>43</v>
      </c>
      <c r="O176" s="87"/>
      <c r="P176" s="224">
        <f>O176*H176</f>
        <v>0</v>
      </c>
      <c r="Q176" s="224">
        <v>8.7999999999999998E-05</v>
      </c>
      <c r="R176" s="224">
        <f>Q176*H176</f>
        <v>0.0031046400000000001</v>
      </c>
      <c r="S176" s="224">
        <v>6.0000000000000002E-05</v>
      </c>
      <c r="T176" s="225">
        <f>S176*H176</f>
        <v>0.0021168000000000003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26" t="s">
        <v>153</v>
      </c>
      <c r="AT176" s="226" t="s">
        <v>148</v>
      </c>
      <c r="AU176" s="226" t="s">
        <v>81</v>
      </c>
      <c r="AY176" s="20" t="s">
        <v>145</v>
      </c>
      <c r="BE176" s="227">
        <f>IF(N176="základní",J176,0)</f>
        <v>0</v>
      </c>
      <c r="BF176" s="227">
        <f>IF(N176="snížená",J176,0)</f>
        <v>0</v>
      </c>
      <c r="BG176" s="227">
        <f>IF(N176="zákl. přenesená",J176,0)</f>
        <v>0</v>
      </c>
      <c r="BH176" s="227">
        <f>IF(N176="sníž. přenesená",J176,0)</f>
        <v>0</v>
      </c>
      <c r="BI176" s="227">
        <f>IF(N176="nulová",J176,0)</f>
        <v>0</v>
      </c>
      <c r="BJ176" s="20" t="s">
        <v>79</v>
      </c>
      <c r="BK176" s="227">
        <f>ROUND(I176*H176,2)</f>
        <v>0</v>
      </c>
      <c r="BL176" s="20" t="s">
        <v>153</v>
      </c>
      <c r="BM176" s="226" t="s">
        <v>247</v>
      </c>
    </row>
    <row r="177" s="2" customFormat="1">
      <c r="A177" s="41"/>
      <c r="B177" s="42"/>
      <c r="C177" s="43"/>
      <c r="D177" s="228" t="s">
        <v>155</v>
      </c>
      <c r="E177" s="43"/>
      <c r="F177" s="229" t="s">
        <v>248</v>
      </c>
      <c r="G177" s="43"/>
      <c r="H177" s="43"/>
      <c r="I177" s="230"/>
      <c r="J177" s="43"/>
      <c r="K177" s="43"/>
      <c r="L177" s="47"/>
      <c r="M177" s="231"/>
      <c r="N177" s="232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155</v>
      </c>
      <c r="AU177" s="20" t="s">
        <v>81</v>
      </c>
    </row>
    <row r="178" s="2" customFormat="1">
      <c r="A178" s="41"/>
      <c r="B178" s="42"/>
      <c r="C178" s="43"/>
      <c r="D178" s="233" t="s">
        <v>157</v>
      </c>
      <c r="E178" s="43"/>
      <c r="F178" s="234" t="s">
        <v>208</v>
      </c>
      <c r="G178" s="43"/>
      <c r="H178" s="43"/>
      <c r="I178" s="230"/>
      <c r="J178" s="43"/>
      <c r="K178" s="43"/>
      <c r="L178" s="47"/>
      <c r="M178" s="231"/>
      <c r="N178" s="232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157</v>
      </c>
      <c r="AU178" s="20" t="s">
        <v>81</v>
      </c>
    </row>
    <row r="179" s="13" customFormat="1">
      <c r="A179" s="13"/>
      <c r="B179" s="235"/>
      <c r="C179" s="236"/>
      <c r="D179" s="233" t="s">
        <v>159</v>
      </c>
      <c r="E179" s="237" t="s">
        <v>19</v>
      </c>
      <c r="F179" s="238" t="s">
        <v>160</v>
      </c>
      <c r="G179" s="236"/>
      <c r="H179" s="237" t="s">
        <v>19</v>
      </c>
      <c r="I179" s="239"/>
      <c r="J179" s="236"/>
      <c r="K179" s="236"/>
      <c r="L179" s="240"/>
      <c r="M179" s="241"/>
      <c r="N179" s="242"/>
      <c r="O179" s="242"/>
      <c r="P179" s="242"/>
      <c r="Q179" s="242"/>
      <c r="R179" s="242"/>
      <c r="S179" s="242"/>
      <c r="T179" s="24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4" t="s">
        <v>159</v>
      </c>
      <c r="AU179" s="244" t="s">
        <v>81</v>
      </c>
      <c r="AV179" s="13" t="s">
        <v>79</v>
      </c>
      <c r="AW179" s="13" t="s">
        <v>34</v>
      </c>
      <c r="AX179" s="13" t="s">
        <v>72</v>
      </c>
      <c r="AY179" s="244" t="s">
        <v>145</v>
      </c>
    </row>
    <row r="180" s="14" customFormat="1">
      <c r="A180" s="14"/>
      <c r="B180" s="245"/>
      <c r="C180" s="246"/>
      <c r="D180" s="233" t="s">
        <v>159</v>
      </c>
      <c r="E180" s="247" t="s">
        <v>19</v>
      </c>
      <c r="F180" s="248" t="s">
        <v>249</v>
      </c>
      <c r="G180" s="246"/>
      <c r="H180" s="249">
        <v>1.8</v>
      </c>
      <c r="I180" s="250"/>
      <c r="J180" s="246"/>
      <c r="K180" s="246"/>
      <c r="L180" s="251"/>
      <c r="M180" s="252"/>
      <c r="N180" s="253"/>
      <c r="O180" s="253"/>
      <c r="P180" s="253"/>
      <c r="Q180" s="253"/>
      <c r="R180" s="253"/>
      <c r="S180" s="253"/>
      <c r="T180" s="25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5" t="s">
        <v>159</v>
      </c>
      <c r="AU180" s="255" t="s">
        <v>81</v>
      </c>
      <c r="AV180" s="14" t="s">
        <v>81</v>
      </c>
      <c r="AW180" s="14" t="s">
        <v>34</v>
      </c>
      <c r="AX180" s="14" t="s">
        <v>72</v>
      </c>
      <c r="AY180" s="255" t="s">
        <v>145</v>
      </c>
    </row>
    <row r="181" s="14" customFormat="1">
      <c r="A181" s="14"/>
      <c r="B181" s="245"/>
      <c r="C181" s="246"/>
      <c r="D181" s="233" t="s">
        <v>159</v>
      </c>
      <c r="E181" s="247" t="s">
        <v>19</v>
      </c>
      <c r="F181" s="248" t="s">
        <v>250</v>
      </c>
      <c r="G181" s="246"/>
      <c r="H181" s="249">
        <v>21.120000000000001</v>
      </c>
      <c r="I181" s="250"/>
      <c r="J181" s="246"/>
      <c r="K181" s="246"/>
      <c r="L181" s="251"/>
      <c r="M181" s="252"/>
      <c r="N181" s="253"/>
      <c r="O181" s="253"/>
      <c r="P181" s="253"/>
      <c r="Q181" s="253"/>
      <c r="R181" s="253"/>
      <c r="S181" s="253"/>
      <c r="T181" s="25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5" t="s">
        <v>159</v>
      </c>
      <c r="AU181" s="255" t="s">
        <v>81</v>
      </c>
      <c r="AV181" s="14" t="s">
        <v>81</v>
      </c>
      <c r="AW181" s="14" t="s">
        <v>34</v>
      </c>
      <c r="AX181" s="14" t="s">
        <v>72</v>
      </c>
      <c r="AY181" s="255" t="s">
        <v>145</v>
      </c>
    </row>
    <row r="182" s="16" customFormat="1">
      <c r="A182" s="16"/>
      <c r="B182" s="277"/>
      <c r="C182" s="278"/>
      <c r="D182" s="233" t="s">
        <v>159</v>
      </c>
      <c r="E182" s="279" t="s">
        <v>19</v>
      </c>
      <c r="F182" s="280" t="s">
        <v>213</v>
      </c>
      <c r="G182" s="278"/>
      <c r="H182" s="281">
        <v>22.920000000000002</v>
      </c>
      <c r="I182" s="282"/>
      <c r="J182" s="278"/>
      <c r="K182" s="278"/>
      <c r="L182" s="283"/>
      <c r="M182" s="284"/>
      <c r="N182" s="285"/>
      <c r="O182" s="285"/>
      <c r="P182" s="285"/>
      <c r="Q182" s="285"/>
      <c r="R182" s="285"/>
      <c r="S182" s="285"/>
      <c r="T182" s="28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T182" s="287" t="s">
        <v>159</v>
      </c>
      <c r="AU182" s="287" t="s">
        <v>81</v>
      </c>
      <c r="AV182" s="16" t="s">
        <v>146</v>
      </c>
      <c r="AW182" s="16" t="s">
        <v>34</v>
      </c>
      <c r="AX182" s="16" t="s">
        <v>72</v>
      </c>
      <c r="AY182" s="287" t="s">
        <v>145</v>
      </c>
    </row>
    <row r="183" s="13" customFormat="1">
      <c r="A183" s="13"/>
      <c r="B183" s="235"/>
      <c r="C183" s="236"/>
      <c r="D183" s="233" t="s">
        <v>159</v>
      </c>
      <c r="E183" s="237" t="s">
        <v>19</v>
      </c>
      <c r="F183" s="238" t="s">
        <v>188</v>
      </c>
      <c r="G183" s="236"/>
      <c r="H183" s="237" t="s">
        <v>19</v>
      </c>
      <c r="I183" s="239"/>
      <c r="J183" s="236"/>
      <c r="K183" s="236"/>
      <c r="L183" s="240"/>
      <c r="M183" s="241"/>
      <c r="N183" s="242"/>
      <c r="O183" s="242"/>
      <c r="P183" s="242"/>
      <c r="Q183" s="242"/>
      <c r="R183" s="242"/>
      <c r="S183" s="242"/>
      <c r="T183" s="24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4" t="s">
        <v>159</v>
      </c>
      <c r="AU183" s="244" t="s">
        <v>81</v>
      </c>
      <c r="AV183" s="13" t="s">
        <v>79</v>
      </c>
      <c r="AW183" s="13" t="s">
        <v>34</v>
      </c>
      <c r="AX183" s="13" t="s">
        <v>72</v>
      </c>
      <c r="AY183" s="244" t="s">
        <v>145</v>
      </c>
    </row>
    <row r="184" s="14" customFormat="1">
      <c r="A184" s="14"/>
      <c r="B184" s="245"/>
      <c r="C184" s="246"/>
      <c r="D184" s="233" t="s">
        <v>159</v>
      </c>
      <c r="E184" s="247" t="s">
        <v>19</v>
      </c>
      <c r="F184" s="248" t="s">
        <v>249</v>
      </c>
      <c r="G184" s="246"/>
      <c r="H184" s="249">
        <v>1.8</v>
      </c>
      <c r="I184" s="250"/>
      <c r="J184" s="246"/>
      <c r="K184" s="246"/>
      <c r="L184" s="251"/>
      <c r="M184" s="252"/>
      <c r="N184" s="253"/>
      <c r="O184" s="253"/>
      <c r="P184" s="253"/>
      <c r="Q184" s="253"/>
      <c r="R184" s="253"/>
      <c r="S184" s="253"/>
      <c r="T184" s="25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5" t="s">
        <v>159</v>
      </c>
      <c r="AU184" s="255" t="s">
        <v>81</v>
      </c>
      <c r="AV184" s="14" t="s">
        <v>81</v>
      </c>
      <c r="AW184" s="14" t="s">
        <v>34</v>
      </c>
      <c r="AX184" s="14" t="s">
        <v>72</v>
      </c>
      <c r="AY184" s="255" t="s">
        <v>145</v>
      </c>
    </row>
    <row r="185" s="14" customFormat="1">
      <c r="A185" s="14"/>
      <c r="B185" s="245"/>
      <c r="C185" s="246"/>
      <c r="D185" s="233" t="s">
        <v>159</v>
      </c>
      <c r="E185" s="247" t="s">
        <v>19</v>
      </c>
      <c r="F185" s="248" t="s">
        <v>251</v>
      </c>
      <c r="G185" s="246"/>
      <c r="H185" s="249">
        <v>10.560000000000001</v>
      </c>
      <c r="I185" s="250"/>
      <c r="J185" s="246"/>
      <c r="K185" s="246"/>
      <c r="L185" s="251"/>
      <c r="M185" s="252"/>
      <c r="N185" s="253"/>
      <c r="O185" s="253"/>
      <c r="P185" s="253"/>
      <c r="Q185" s="253"/>
      <c r="R185" s="253"/>
      <c r="S185" s="253"/>
      <c r="T185" s="25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5" t="s">
        <v>159</v>
      </c>
      <c r="AU185" s="255" t="s">
        <v>81</v>
      </c>
      <c r="AV185" s="14" t="s">
        <v>81</v>
      </c>
      <c r="AW185" s="14" t="s">
        <v>34</v>
      </c>
      <c r="AX185" s="14" t="s">
        <v>72</v>
      </c>
      <c r="AY185" s="255" t="s">
        <v>145</v>
      </c>
    </row>
    <row r="186" s="16" customFormat="1">
      <c r="A186" s="16"/>
      <c r="B186" s="277"/>
      <c r="C186" s="278"/>
      <c r="D186" s="233" t="s">
        <v>159</v>
      </c>
      <c r="E186" s="279" t="s">
        <v>19</v>
      </c>
      <c r="F186" s="280" t="s">
        <v>213</v>
      </c>
      <c r="G186" s="278"/>
      <c r="H186" s="281">
        <v>12.359999999999999</v>
      </c>
      <c r="I186" s="282"/>
      <c r="J186" s="278"/>
      <c r="K186" s="278"/>
      <c r="L186" s="283"/>
      <c r="M186" s="284"/>
      <c r="N186" s="285"/>
      <c r="O186" s="285"/>
      <c r="P186" s="285"/>
      <c r="Q186" s="285"/>
      <c r="R186" s="285"/>
      <c r="S186" s="285"/>
      <c r="T186" s="28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T186" s="287" t="s">
        <v>159</v>
      </c>
      <c r="AU186" s="287" t="s">
        <v>81</v>
      </c>
      <c r="AV186" s="16" t="s">
        <v>146</v>
      </c>
      <c r="AW186" s="16" t="s">
        <v>34</v>
      </c>
      <c r="AX186" s="16" t="s">
        <v>72</v>
      </c>
      <c r="AY186" s="287" t="s">
        <v>145</v>
      </c>
    </row>
    <row r="187" s="15" customFormat="1">
      <c r="A187" s="15"/>
      <c r="B187" s="256"/>
      <c r="C187" s="257"/>
      <c r="D187" s="233" t="s">
        <v>159</v>
      </c>
      <c r="E187" s="258" t="s">
        <v>19</v>
      </c>
      <c r="F187" s="259" t="s">
        <v>162</v>
      </c>
      <c r="G187" s="257"/>
      <c r="H187" s="260">
        <v>35.280000000000001</v>
      </c>
      <c r="I187" s="261"/>
      <c r="J187" s="257"/>
      <c r="K187" s="257"/>
      <c r="L187" s="262"/>
      <c r="M187" s="263"/>
      <c r="N187" s="264"/>
      <c r="O187" s="264"/>
      <c r="P187" s="264"/>
      <c r="Q187" s="264"/>
      <c r="R187" s="264"/>
      <c r="S187" s="264"/>
      <c r="T187" s="26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66" t="s">
        <v>159</v>
      </c>
      <c r="AU187" s="266" t="s">
        <v>81</v>
      </c>
      <c r="AV187" s="15" t="s">
        <v>153</v>
      </c>
      <c r="AW187" s="15" t="s">
        <v>34</v>
      </c>
      <c r="AX187" s="15" t="s">
        <v>79</v>
      </c>
      <c r="AY187" s="266" t="s">
        <v>145</v>
      </c>
    </row>
    <row r="188" s="2" customFormat="1" ht="24.15" customHeight="1">
      <c r="A188" s="41"/>
      <c r="B188" s="42"/>
      <c r="C188" s="215" t="s">
        <v>252</v>
      </c>
      <c r="D188" s="215" t="s">
        <v>148</v>
      </c>
      <c r="E188" s="216" t="s">
        <v>253</v>
      </c>
      <c r="F188" s="217" t="s">
        <v>254</v>
      </c>
      <c r="G188" s="218" t="s">
        <v>255</v>
      </c>
      <c r="H188" s="219">
        <v>80</v>
      </c>
      <c r="I188" s="220"/>
      <c r="J188" s="221">
        <f>ROUND(I188*H188,2)</f>
        <v>0</v>
      </c>
      <c r="K188" s="217" t="s">
        <v>19</v>
      </c>
      <c r="L188" s="47"/>
      <c r="M188" s="222" t="s">
        <v>19</v>
      </c>
      <c r="N188" s="223" t="s">
        <v>43</v>
      </c>
      <c r="O188" s="87"/>
      <c r="P188" s="224">
        <f>O188*H188</f>
        <v>0</v>
      </c>
      <c r="Q188" s="224">
        <v>0</v>
      </c>
      <c r="R188" s="224">
        <f>Q188*H188</f>
        <v>0</v>
      </c>
      <c r="S188" s="224">
        <v>0</v>
      </c>
      <c r="T188" s="225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26" t="s">
        <v>153</v>
      </c>
      <c r="AT188" s="226" t="s">
        <v>148</v>
      </c>
      <c r="AU188" s="226" t="s">
        <v>81</v>
      </c>
      <c r="AY188" s="20" t="s">
        <v>145</v>
      </c>
      <c r="BE188" s="227">
        <f>IF(N188="základní",J188,0)</f>
        <v>0</v>
      </c>
      <c r="BF188" s="227">
        <f>IF(N188="snížená",J188,0)</f>
        <v>0</v>
      </c>
      <c r="BG188" s="227">
        <f>IF(N188="zákl. přenesená",J188,0)</f>
        <v>0</v>
      </c>
      <c r="BH188" s="227">
        <f>IF(N188="sníž. přenesená",J188,0)</f>
        <v>0</v>
      </c>
      <c r="BI188" s="227">
        <f>IF(N188="nulová",J188,0)</f>
        <v>0</v>
      </c>
      <c r="BJ188" s="20" t="s">
        <v>79</v>
      </c>
      <c r="BK188" s="227">
        <f>ROUND(I188*H188,2)</f>
        <v>0</v>
      </c>
      <c r="BL188" s="20" t="s">
        <v>153</v>
      </c>
      <c r="BM188" s="226" t="s">
        <v>256</v>
      </c>
    </row>
    <row r="189" s="2" customFormat="1">
      <c r="A189" s="41"/>
      <c r="B189" s="42"/>
      <c r="C189" s="43"/>
      <c r="D189" s="233" t="s">
        <v>157</v>
      </c>
      <c r="E189" s="43"/>
      <c r="F189" s="234" t="s">
        <v>257</v>
      </c>
      <c r="G189" s="43"/>
      <c r="H189" s="43"/>
      <c r="I189" s="230"/>
      <c r="J189" s="43"/>
      <c r="K189" s="43"/>
      <c r="L189" s="47"/>
      <c r="M189" s="231"/>
      <c r="N189" s="232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157</v>
      </c>
      <c r="AU189" s="20" t="s">
        <v>81</v>
      </c>
    </row>
    <row r="190" s="13" customFormat="1">
      <c r="A190" s="13"/>
      <c r="B190" s="235"/>
      <c r="C190" s="236"/>
      <c r="D190" s="233" t="s">
        <v>159</v>
      </c>
      <c r="E190" s="237" t="s">
        <v>19</v>
      </c>
      <c r="F190" s="238" t="s">
        <v>160</v>
      </c>
      <c r="G190" s="236"/>
      <c r="H190" s="237" t="s">
        <v>19</v>
      </c>
      <c r="I190" s="239"/>
      <c r="J190" s="236"/>
      <c r="K190" s="236"/>
      <c r="L190" s="240"/>
      <c r="M190" s="241"/>
      <c r="N190" s="242"/>
      <c r="O190" s="242"/>
      <c r="P190" s="242"/>
      <c r="Q190" s="242"/>
      <c r="R190" s="242"/>
      <c r="S190" s="242"/>
      <c r="T190" s="24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4" t="s">
        <v>159</v>
      </c>
      <c r="AU190" s="244" t="s">
        <v>81</v>
      </c>
      <c r="AV190" s="13" t="s">
        <v>79</v>
      </c>
      <c r="AW190" s="13" t="s">
        <v>34</v>
      </c>
      <c r="AX190" s="13" t="s">
        <v>72</v>
      </c>
      <c r="AY190" s="244" t="s">
        <v>145</v>
      </c>
    </row>
    <row r="191" s="14" customFormat="1">
      <c r="A191" s="14"/>
      <c r="B191" s="245"/>
      <c r="C191" s="246"/>
      <c r="D191" s="233" t="s">
        <v>159</v>
      </c>
      <c r="E191" s="247" t="s">
        <v>19</v>
      </c>
      <c r="F191" s="248" t="s">
        <v>258</v>
      </c>
      <c r="G191" s="246"/>
      <c r="H191" s="249">
        <v>28.800000000000001</v>
      </c>
      <c r="I191" s="250"/>
      <c r="J191" s="246"/>
      <c r="K191" s="246"/>
      <c r="L191" s="251"/>
      <c r="M191" s="252"/>
      <c r="N191" s="253"/>
      <c r="O191" s="253"/>
      <c r="P191" s="253"/>
      <c r="Q191" s="253"/>
      <c r="R191" s="253"/>
      <c r="S191" s="253"/>
      <c r="T191" s="25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5" t="s">
        <v>159</v>
      </c>
      <c r="AU191" s="255" t="s">
        <v>81</v>
      </c>
      <c r="AV191" s="14" t="s">
        <v>81</v>
      </c>
      <c r="AW191" s="14" t="s">
        <v>34</v>
      </c>
      <c r="AX191" s="14" t="s">
        <v>72</v>
      </c>
      <c r="AY191" s="255" t="s">
        <v>145</v>
      </c>
    </row>
    <row r="192" s="14" customFormat="1">
      <c r="A192" s="14"/>
      <c r="B192" s="245"/>
      <c r="C192" s="246"/>
      <c r="D192" s="233" t="s">
        <v>159</v>
      </c>
      <c r="E192" s="247" t="s">
        <v>19</v>
      </c>
      <c r="F192" s="248" t="s">
        <v>259</v>
      </c>
      <c r="G192" s="246"/>
      <c r="H192" s="249">
        <v>25.600000000000001</v>
      </c>
      <c r="I192" s="250"/>
      <c r="J192" s="246"/>
      <c r="K192" s="246"/>
      <c r="L192" s="251"/>
      <c r="M192" s="252"/>
      <c r="N192" s="253"/>
      <c r="O192" s="253"/>
      <c r="P192" s="253"/>
      <c r="Q192" s="253"/>
      <c r="R192" s="253"/>
      <c r="S192" s="253"/>
      <c r="T192" s="25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5" t="s">
        <v>159</v>
      </c>
      <c r="AU192" s="255" t="s">
        <v>81</v>
      </c>
      <c r="AV192" s="14" t="s">
        <v>81</v>
      </c>
      <c r="AW192" s="14" t="s">
        <v>34</v>
      </c>
      <c r="AX192" s="14" t="s">
        <v>72</v>
      </c>
      <c r="AY192" s="255" t="s">
        <v>145</v>
      </c>
    </row>
    <row r="193" s="13" customFormat="1">
      <c r="A193" s="13"/>
      <c r="B193" s="235"/>
      <c r="C193" s="236"/>
      <c r="D193" s="233" t="s">
        <v>159</v>
      </c>
      <c r="E193" s="237" t="s">
        <v>19</v>
      </c>
      <c r="F193" s="238" t="s">
        <v>188</v>
      </c>
      <c r="G193" s="236"/>
      <c r="H193" s="237" t="s">
        <v>19</v>
      </c>
      <c r="I193" s="239"/>
      <c r="J193" s="236"/>
      <c r="K193" s="236"/>
      <c r="L193" s="240"/>
      <c r="M193" s="241"/>
      <c r="N193" s="242"/>
      <c r="O193" s="242"/>
      <c r="P193" s="242"/>
      <c r="Q193" s="242"/>
      <c r="R193" s="242"/>
      <c r="S193" s="242"/>
      <c r="T193" s="24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4" t="s">
        <v>159</v>
      </c>
      <c r="AU193" s="244" t="s">
        <v>81</v>
      </c>
      <c r="AV193" s="13" t="s">
        <v>79</v>
      </c>
      <c r="AW193" s="13" t="s">
        <v>34</v>
      </c>
      <c r="AX193" s="13" t="s">
        <v>72</v>
      </c>
      <c r="AY193" s="244" t="s">
        <v>145</v>
      </c>
    </row>
    <row r="194" s="14" customFormat="1">
      <c r="A194" s="14"/>
      <c r="B194" s="245"/>
      <c r="C194" s="246"/>
      <c r="D194" s="233" t="s">
        <v>159</v>
      </c>
      <c r="E194" s="247" t="s">
        <v>19</v>
      </c>
      <c r="F194" s="248" t="s">
        <v>260</v>
      </c>
      <c r="G194" s="246"/>
      <c r="H194" s="249">
        <v>12.800000000000001</v>
      </c>
      <c r="I194" s="250"/>
      <c r="J194" s="246"/>
      <c r="K194" s="246"/>
      <c r="L194" s="251"/>
      <c r="M194" s="252"/>
      <c r="N194" s="253"/>
      <c r="O194" s="253"/>
      <c r="P194" s="253"/>
      <c r="Q194" s="253"/>
      <c r="R194" s="253"/>
      <c r="S194" s="253"/>
      <c r="T194" s="25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5" t="s">
        <v>159</v>
      </c>
      <c r="AU194" s="255" t="s">
        <v>81</v>
      </c>
      <c r="AV194" s="14" t="s">
        <v>81</v>
      </c>
      <c r="AW194" s="14" t="s">
        <v>34</v>
      </c>
      <c r="AX194" s="14" t="s">
        <v>72</v>
      </c>
      <c r="AY194" s="255" t="s">
        <v>145</v>
      </c>
    </row>
    <row r="195" s="14" customFormat="1">
      <c r="A195" s="14"/>
      <c r="B195" s="245"/>
      <c r="C195" s="246"/>
      <c r="D195" s="233" t="s">
        <v>159</v>
      </c>
      <c r="E195" s="247" t="s">
        <v>19</v>
      </c>
      <c r="F195" s="248" t="s">
        <v>260</v>
      </c>
      <c r="G195" s="246"/>
      <c r="H195" s="249">
        <v>12.800000000000001</v>
      </c>
      <c r="I195" s="250"/>
      <c r="J195" s="246"/>
      <c r="K195" s="246"/>
      <c r="L195" s="251"/>
      <c r="M195" s="252"/>
      <c r="N195" s="253"/>
      <c r="O195" s="253"/>
      <c r="P195" s="253"/>
      <c r="Q195" s="253"/>
      <c r="R195" s="253"/>
      <c r="S195" s="253"/>
      <c r="T195" s="25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5" t="s">
        <v>159</v>
      </c>
      <c r="AU195" s="255" t="s">
        <v>81</v>
      </c>
      <c r="AV195" s="14" t="s">
        <v>81</v>
      </c>
      <c r="AW195" s="14" t="s">
        <v>34</v>
      </c>
      <c r="AX195" s="14" t="s">
        <v>72</v>
      </c>
      <c r="AY195" s="255" t="s">
        <v>145</v>
      </c>
    </row>
    <row r="196" s="15" customFormat="1">
      <c r="A196" s="15"/>
      <c r="B196" s="256"/>
      <c r="C196" s="257"/>
      <c r="D196" s="233" t="s">
        <v>159</v>
      </c>
      <c r="E196" s="258" t="s">
        <v>19</v>
      </c>
      <c r="F196" s="259" t="s">
        <v>162</v>
      </c>
      <c r="G196" s="257"/>
      <c r="H196" s="260">
        <v>80</v>
      </c>
      <c r="I196" s="261"/>
      <c r="J196" s="257"/>
      <c r="K196" s="257"/>
      <c r="L196" s="262"/>
      <c r="M196" s="263"/>
      <c r="N196" s="264"/>
      <c r="O196" s="264"/>
      <c r="P196" s="264"/>
      <c r="Q196" s="264"/>
      <c r="R196" s="264"/>
      <c r="S196" s="264"/>
      <c r="T196" s="26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66" t="s">
        <v>159</v>
      </c>
      <c r="AU196" s="266" t="s">
        <v>81</v>
      </c>
      <c r="AV196" s="15" t="s">
        <v>153</v>
      </c>
      <c r="AW196" s="15" t="s">
        <v>34</v>
      </c>
      <c r="AX196" s="15" t="s">
        <v>79</v>
      </c>
      <c r="AY196" s="266" t="s">
        <v>145</v>
      </c>
    </row>
    <row r="197" s="2" customFormat="1" ht="16.5" customHeight="1">
      <c r="A197" s="41"/>
      <c r="B197" s="42"/>
      <c r="C197" s="267" t="s">
        <v>261</v>
      </c>
      <c r="D197" s="267" t="s">
        <v>169</v>
      </c>
      <c r="E197" s="268" t="s">
        <v>262</v>
      </c>
      <c r="F197" s="269" t="s">
        <v>263</v>
      </c>
      <c r="G197" s="270" t="s">
        <v>255</v>
      </c>
      <c r="H197" s="271">
        <v>84</v>
      </c>
      <c r="I197" s="272"/>
      <c r="J197" s="273">
        <f>ROUND(I197*H197,2)</f>
        <v>0</v>
      </c>
      <c r="K197" s="269" t="s">
        <v>19</v>
      </c>
      <c r="L197" s="274"/>
      <c r="M197" s="275" t="s">
        <v>19</v>
      </c>
      <c r="N197" s="276" t="s">
        <v>43</v>
      </c>
      <c r="O197" s="87"/>
      <c r="P197" s="224">
        <f>O197*H197</f>
        <v>0</v>
      </c>
      <c r="Q197" s="224">
        <v>0.00010000000000000001</v>
      </c>
      <c r="R197" s="224">
        <f>Q197*H197</f>
        <v>0.0084000000000000012</v>
      </c>
      <c r="S197" s="224">
        <v>0</v>
      </c>
      <c r="T197" s="225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26" t="s">
        <v>172</v>
      </c>
      <c r="AT197" s="226" t="s">
        <v>169</v>
      </c>
      <c r="AU197" s="226" t="s">
        <v>81</v>
      </c>
      <c r="AY197" s="20" t="s">
        <v>145</v>
      </c>
      <c r="BE197" s="227">
        <f>IF(N197="základní",J197,0)</f>
        <v>0</v>
      </c>
      <c r="BF197" s="227">
        <f>IF(N197="snížená",J197,0)</f>
        <v>0</v>
      </c>
      <c r="BG197" s="227">
        <f>IF(N197="zákl. přenesená",J197,0)</f>
        <v>0</v>
      </c>
      <c r="BH197" s="227">
        <f>IF(N197="sníž. přenesená",J197,0)</f>
        <v>0</v>
      </c>
      <c r="BI197" s="227">
        <f>IF(N197="nulová",J197,0)</f>
        <v>0</v>
      </c>
      <c r="BJ197" s="20" t="s">
        <v>79</v>
      </c>
      <c r="BK197" s="227">
        <f>ROUND(I197*H197,2)</f>
        <v>0</v>
      </c>
      <c r="BL197" s="20" t="s">
        <v>153</v>
      </c>
      <c r="BM197" s="226" t="s">
        <v>264</v>
      </c>
    </row>
    <row r="198" s="14" customFormat="1">
      <c r="A198" s="14"/>
      <c r="B198" s="245"/>
      <c r="C198" s="246"/>
      <c r="D198" s="233" t="s">
        <v>159</v>
      </c>
      <c r="E198" s="246"/>
      <c r="F198" s="248" t="s">
        <v>265</v>
      </c>
      <c r="G198" s="246"/>
      <c r="H198" s="249">
        <v>84</v>
      </c>
      <c r="I198" s="250"/>
      <c r="J198" s="246"/>
      <c r="K198" s="246"/>
      <c r="L198" s="251"/>
      <c r="M198" s="252"/>
      <c r="N198" s="253"/>
      <c r="O198" s="253"/>
      <c r="P198" s="253"/>
      <c r="Q198" s="253"/>
      <c r="R198" s="253"/>
      <c r="S198" s="253"/>
      <c r="T198" s="25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5" t="s">
        <v>159</v>
      </c>
      <c r="AU198" s="255" t="s">
        <v>81</v>
      </c>
      <c r="AV198" s="14" t="s">
        <v>81</v>
      </c>
      <c r="AW198" s="14" t="s">
        <v>4</v>
      </c>
      <c r="AX198" s="14" t="s">
        <v>79</v>
      </c>
      <c r="AY198" s="255" t="s">
        <v>145</v>
      </c>
    </row>
    <row r="199" s="2" customFormat="1" ht="16.5" customHeight="1">
      <c r="A199" s="41"/>
      <c r="B199" s="42"/>
      <c r="C199" s="215" t="s">
        <v>266</v>
      </c>
      <c r="D199" s="215" t="s">
        <v>148</v>
      </c>
      <c r="E199" s="216" t="s">
        <v>267</v>
      </c>
      <c r="F199" s="217" t="s">
        <v>268</v>
      </c>
      <c r="G199" s="218" t="s">
        <v>151</v>
      </c>
      <c r="H199" s="219">
        <v>7.7480000000000002</v>
      </c>
      <c r="I199" s="220"/>
      <c r="J199" s="221">
        <f>ROUND(I199*H199,2)</f>
        <v>0</v>
      </c>
      <c r="K199" s="217" t="s">
        <v>19</v>
      </c>
      <c r="L199" s="47"/>
      <c r="M199" s="222" t="s">
        <v>19</v>
      </c>
      <c r="N199" s="223" t="s">
        <v>43</v>
      </c>
      <c r="O199" s="87"/>
      <c r="P199" s="224">
        <f>O199*H199</f>
        <v>0</v>
      </c>
      <c r="Q199" s="224">
        <v>0.093359999999999999</v>
      </c>
      <c r="R199" s="224">
        <f>Q199*H199</f>
        <v>0.72335327999999999</v>
      </c>
      <c r="S199" s="224">
        <v>0</v>
      </c>
      <c r="T199" s="225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26" t="s">
        <v>153</v>
      </c>
      <c r="AT199" s="226" t="s">
        <v>148</v>
      </c>
      <c r="AU199" s="226" t="s">
        <v>81</v>
      </c>
      <c r="AY199" s="20" t="s">
        <v>145</v>
      </c>
      <c r="BE199" s="227">
        <f>IF(N199="základní",J199,0)</f>
        <v>0</v>
      </c>
      <c r="BF199" s="227">
        <f>IF(N199="snížená",J199,0)</f>
        <v>0</v>
      </c>
      <c r="BG199" s="227">
        <f>IF(N199="zákl. přenesená",J199,0)</f>
        <v>0</v>
      </c>
      <c r="BH199" s="227">
        <f>IF(N199="sníž. přenesená",J199,0)</f>
        <v>0</v>
      </c>
      <c r="BI199" s="227">
        <f>IF(N199="nulová",J199,0)</f>
        <v>0</v>
      </c>
      <c r="BJ199" s="20" t="s">
        <v>79</v>
      </c>
      <c r="BK199" s="227">
        <f>ROUND(I199*H199,2)</f>
        <v>0</v>
      </c>
      <c r="BL199" s="20" t="s">
        <v>153</v>
      </c>
      <c r="BM199" s="226" t="s">
        <v>269</v>
      </c>
    </row>
    <row r="200" s="2" customFormat="1">
      <c r="A200" s="41"/>
      <c r="B200" s="42"/>
      <c r="C200" s="43"/>
      <c r="D200" s="233" t="s">
        <v>157</v>
      </c>
      <c r="E200" s="43"/>
      <c r="F200" s="234" t="s">
        <v>270</v>
      </c>
      <c r="G200" s="43"/>
      <c r="H200" s="43"/>
      <c r="I200" s="230"/>
      <c r="J200" s="43"/>
      <c r="K200" s="43"/>
      <c r="L200" s="47"/>
      <c r="M200" s="231"/>
      <c r="N200" s="232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157</v>
      </c>
      <c r="AU200" s="20" t="s">
        <v>81</v>
      </c>
    </row>
    <row r="201" s="14" customFormat="1">
      <c r="A201" s="14"/>
      <c r="B201" s="245"/>
      <c r="C201" s="246"/>
      <c r="D201" s="233" t="s">
        <v>159</v>
      </c>
      <c r="E201" s="247" t="s">
        <v>19</v>
      </c>
      <c r="F201" s="248" t="s">
        <v>271</v>
      </c>
      <c r="G201" s="246"/>
      <c r="H201" s="249">
        <v>1.8560000000000001</v>
      </c>
      <c r="I201" s="250"/>
      <c r="J201" s="246"/>
      <c r="K201" s="246"/>
      <c r="L201" s="251"/>
      <c r="M201" s="252"/>
      <c r="N201" s="253"/>
      <c r="O201" s="253"/>
      <c r="P201" s="253"/>
      <c r="Q201" s="253"/>
      <c r="R201" s="253"/>
      <c r="S201" s="253"/>
      <c r="T201" s="25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5" t="s">
        <v>159</v>
      </c>
      <c r="AU201" s="255" t="s">
        <v>81</v>
      </c>
      <c r="AV201" s="14" t="s">
        <v>81</v>
      </c>
      <c r="AW201" s="14" t="s">
        <v>34</v>
      </c>
      <c r="AX201" s="14" t="s">
        <v>72</v>
      </c>
      <c r="AY201" s="255" t="s">
        <v>145</v>
      </c>
    </row>
    <row r="202" s="14" customFormat="1">
      <c r="A202" s="14"/>
      <c r="B202" s="245"/>
      <c r="C202" s="246"/>
      <c r="D202" s="233" t="s">
        <v>159</v>
      </c>
      <c r="E202" s="247" t="s">
        <v>19</v>
      </c>
      <c r="F202" s="248" t="s">
        <v>272</v>
      </c>
      <c r="G202" s="246"/>
      <c r="H202" s="249">
        <v>5.3819999999999997</v>
      </c>
      <c r="I202" s="250"/>
      <c r="J202" s="246"/>
      <c r="K202" s="246"/>
      <c r="L202" s="251"/>
      <c r="M202" s="252"/>
      <c r="N202" s="253"/>
      <c r="O202" s="253"/>
      <c r="P202" s="253"/>
      <c r="Q202" s="253"/>
      <c r="R202" s="253"/>
      <c r="S202" s="253"/>
      <c r="T202" s="25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5" t="s">
        <v>159</v>
      </c>
      <c r="AU202" s="255" t="s">
        <v>81</v>
      </c>
      <c r="AV202" s="14" t="s">
        <v>81</v>
      </c>
      <c r="AW202" s="14" t="s">
        <v>34</v>
      </c>
      <c r="AX202" s="14" t="s">
        <v>72</v>
      </c>
      <c r="AY202" s="255" t="s">
        <v>145</v>
      </c>
    </row>
    <row r="203" s="14" customFormat="1">
      <c r="A203" s="14"/>
      <c r="B203" s="245"/>
      <c r="C203" s="246"/>
      <c r="D203" s="233" t="s">
        <v>159</v>
      </c>
      <c r="E203" s="247" t="s">
        <v>19</v>
      </c>
      <c r="F203" s="248" t="s">
        <v>273</v>
      </c>
      <c r="G203" s="246"/>
      <c r="H203" s="249">
        <v>0.51000000000000001</v>
      </c>
      <c r="I203" s="250"/>
      <c r="J203" s="246"/>
      <c r="K203" s="246"/>
      <c r="L203" s="251"/>
      <c r="M203" s="252"/>
      <c r="N203" s="253"/>
      <c r="O203" s="253"/>
      <c r="P203" s="253"/>
      <c r="Q203" s="253"/>
      <c r="R203" s="253"/>
      <c r="S203" s="253"/>
      <c r="T203" s="25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5" t="s">
        <v>159</v>
      </c>
      <c r="AU203" s="255" t="s">
        <v>81</v>
      </c>
      <c r="AV203" s="14" t="s">
        <v>81</v>
      </c>
      <c r="AW203" s="14" t="s">
        <v>34</v>
      </c>
      <c r="AX203" s="14" t="s">
        <v>72</v>
      </c>
      <c r="AY203" s="255" t="s">
        <v>145</v>
      </c>
    </row>
    <row r="204" s="15" customFormat="1">
      <c r="A204" s="15"/>
      <c r="B204" s="256"/>
      <c r="C204" s="257"/>
      <c r="D204" s="233" t="s">
        <v>159</v>
      </c>
      <c r="E204" s="258" t="s">
        <v>19</v>
      </c>
      <c r="F204" s="259" t="s">
        <v>162</v>
      </c>
      <c r="G204" s="257"/>
      <c r="H204" s="260">
        <v>7.7480000000000002</v>
      </c>
      <c r="I204" s="261"/>
      <c r="J204" s="257"/>
      <c r="K204" s="257"/>
      <c r="L204" s="262"/>
      <c r="M204" s="263"/>
      <c r="N204" s="264"/>
      <c r="O204" s="264"/>
      <c r="P204" s="264"/>
      <c r="Q204" s="264"/>
      <c r="R204" s="264"/>
      <c r="S204" s="264"/>
      <c r="T204" s="26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66" t="s">
        <v>159</v>
      </c>
      <c r="AU204" s="266" t="s">
        <v>81</v>
      </c>
      <c r="AV204" s="15" t="s">
        <v>153</v>
      </c>
      <c r="AW204" s="15" t="s">
        <v>34</v>
      </c>
      <c r="AX204" s="15" t="s">
        <v>79</v>
      </c>
      <c r="AY204" s="266" t="s">
        <v>145</v>
      </c>
    </row>
    <row r="205" s="2" customFormat="1" ht="24.15" customHeight="1">
      <c r="A205" s="41"/>
      <c r="B205" s="42"/>
      <c r="C205" s="215" t="s">
        <v>274</v>
      </c>
      <c r="D205" s="215" t="s">
        <v>148</v>
      </c>
      <c r="E205" s="216" t="s">
        <v>275</v>
      </c>
      <c r="F205" s="217" t="s">
        <v>276</v>
      </c>
      <c r="G205" s="218" t="s">
        <v>277</v>
      </c>
      <c r="H205" s="219">
        <v>3</v>
      </c>
      <c r="I205" s="220"/>
      <c r="J205" s="221">
        <f>ROUND(I205*H205,2)</f>
        <v>0</v>
      </c>
      <c r="K205" s="217" t="s">
        <v>152</v>
      </c>
      <c r="L205" s="47"/>
      <c r="M205" s="222" t="s">
        <v>19</v>
      </c>
      <c r="N205" s="223" t="s">
        <v>43</v>
      </c>
      <c r="O205" s="87"/>
      <c r="P205" s="224">
        <f>O205*H205</f>
        <v>0</v>
      </c>
      <c r="Q205" s="224">
        <v>0.056439999999999997</v>
      </c>
      <c r="R205" s="224">
        <f>Q205*H205</f>
        <v>0.16932</v>
      </c>
      <c r="S205" s="224">
        <v>0</v>
      </c>
      <c r="T205" s="225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26" t="s">
        <v>153</v>
      </c>
      <c r="AT205" s="226" t="s">
        <v>148</v>
      </c>
      <c r="AU205" s="226" t="s">
        <v>81</v>
      </c>
      <c r="AY205" s="20" t="s">
        <v>145</v>
      </c>
      <c r="BE205" s="227">
        <f>IF(N205="základní",J205,0)</f>
        <v>0</v>
      </c>
      <c r="BF205" s="227">
        <f>IF(N205="snížená",J205,0)</f>
        <v>0</v>
      </c>
      <c r="BG205" s="227">
        <f>IF(N205="zákl. přenesená",J205,0)</f>
        <v>0</v>
      </c>
      <c r="BH205" s="227">
        <f>IF(N205="sníž. přenesená",J205,0)</f>
        <v>0</v>
      </c>
      <c r="BI205" s="227">
        <f>IF(N205="nulová",J205,0)</f>
        <v>0</v>
      </c>
      <c r="BJ205" s="20" t="s">
        <v>79</v>
      </c>
      <c r="BK205" s="227">
        <f>ROUND(I205*H205,2)</f>
        <v>0</v>
      </c>
      <c r="BL205" s="20" t="s">
        <v>153</v>
      </c>
      <c r="BM205" s="226" t="s">
        <v>278</v>
      </c>
    </row>
    <row r="206" s="2" customFormat="1">
      <c r="A206" s="41"/>
      <c r="B206" s="42"/>
      <c r="C206" s="43"/>
      <c r="D206" s="228" t="s">
        <v>155</v>
      </c>
      <c r="E206" s="43"/>
      <c r="F206" s="229" t="s">
        <v>279</v>
      </c>
      <c r="G206" s="43"/>
      <c r="H206" s="43"/>
      <c r="I206" s="230"/>
      <c r="J206" s="43"/>
      <c r="K206" s="43"/>
      <c r="L206" s="47"/>
      <c r="M206" s="231"/>
      <c r="N206" s="232"/>
      <c r="O206" s="87"/>
      <c r="P206" s="87"/>
      <c r="Q206" s="87"/>
      <c r="R206" s="87"/>
      <c r="S206" s="87"/>
      <c r="T206" s="88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20" t="s">
        <v>155</v>
      </c>
      <c r="AU206" s="20" t="s">
        <v>81</v>
      </c>
    </row>
    <row r="207" s="2" customFormat="1" ht="21.75" customHeight="1">
      <c r="A207" s="41"/>
      <c r="B207" s="42"/>
      <c r="C207" s="267" t="s">
        <v>280</v>
      </c>
      <c r="D207" s="267" t="s">
        <v>169</v>
      </c>
      <c r="E207" s="268" t="s">
        <v>281</v>
      </c>
      <c r="F207" s="269" t="s">
        <v>282</v>
      </c>
      <c r="G207" s="270" t="s">
        <v>277</v>
      </c>
      <c r="H207" s="271">
        <v>2</v>
      </c>
      <c r="I207" s="272"/>
      <c r="J207" s="273">
        <f>ROUND(I207*H207,2)</f>
        <v>0</v>
      </c>
      <c r="K207" s="269" t="s">
        <v>152</v>
      </c>
      <c r="L207" s="274"/>
      <c r="M207" s="275" t="s">
        <v>19</v>
      </c>
      <c r="N207" s="276" t="s">
        <v>43</v>
      </c>
      <c r="O207" s="87"/>
      <c r="P207" s="224">
        <f>O207*H207</f>
        <v>0</v>
      </c>
      <c r="Q207" s="224">
        <v>0.01553</v>
      </c>
      <c r="R207" s="224">
        <f>Q207*H207</f>
        <v>0.031060000000000001</v>
      </c>
      <c r="S207" s="224">
        <v>0</v>
      </c>
      <c r="T207" s="225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26" t="s">
        <v>172</v>
      </c>
      <c r="AT207" s="226" t="s">
        <v>169</v>
      </c>
      <c r="AU207" s="226" t="s">
        <v>81</v>
      </c>
      <c r="AY207" s="20" t="s">
        <v>145</v>
      </c>
      <c r="BE207" s="227">
        <f>IF(N207="základní",J207,0)</f>
        <v>0</v>
      </c>
      <c r="BF207" s="227">
        <f>IF(N207="snížená",J207,0)</f>
        <v>0</v>
      </c>
      <c r="BG207" s="227">
        <f>IF(N207="zákl. přenesená",J207,0)</f>
        <v>0</v>
      </c>
      <c r="BH207" s="227">
        <f>IF(N207="sníž. přenesená",J207,0)</f>
        <v>0</v>
      </c>
      <c r="BI207" s="227">
        <f>IF(N207="nulová",J207,0)</f>
        <v>0</v>
      </c>
      <c r="BJ207" s="20" t="s">
        <v>79</v>
      </c>
      <c r="BK207" s="227">
        <f>ROUND(I207*H207,2)</f>
        <v>0</v>
      </c>
      <c r="BL207" s="20" t="s">
        <v>153</v>
      </c>
      <c r="BM207" s="226" t="s">
        <v>283</v>
      </c>
    </row>
    <row r="208" s="2" customFormat="1" ht="21.75" customHeight="1">
      <c r="A208" s="41"/>
      <c r="B208" s="42"/>
      <c r="C208" s="267" t="s">
        <v>7</v>
      </c>
      <c r="D208" s="267" t="s">
        <v>169</v>
      </c>
      <c r="E208" s="268" t="s">
        <v>284</v>
      </c>
      <c r="F208" s="269" t="s">
        <v>285</v>
      </c>
      <c r="G208" s="270" t="s">
        <v>277</v>
      </c>
      <c r="H208" s="271">
        <v>1</v>
      </c>
      <c r="I208" s="272"/>
      <c r="J208" s="273">
        <f>ROUND(I208*H208,2)</f>
        <v>0</v>
      </c>
      <c r="K208" s="269" t="s">
        <v>152</v>
      </c>
      <c r="L208" s="274"/>
      <c r="M208" s="275" t="s">
        <v>19</v>
      </c>
      <c r="N208" s="276" t="s">
        <v>43</v>
      </c>
      <c r="O208" s="87"/>
      <c r="P208" s="224">
        <f>O208*H208</f>
        <v>0</v>
      </c>
      <c r="Q208" s="224">
        <v>0.017930000000000001</v>
      </c>
      <c r="R208" s="224">
        <f>Q208*H208</f>
        <v>0.017930000000000001</v>
      </c>
      <c r="S208" s="224">
        <v>0</v>
      </c>
      <c r="T208" s="225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26" t="s">
        <v>172</v>
      </c>
      <c r="AT208" s="226" t="s">
        <v>169</v>
      </c>
      <c r="AU208" s="226" t="s">
        <v>81</v>
      </c>
      <c r="AY208" s="20" t="s">
        <v>145</v>
      </c>
      <c r="BE208" s="227">
        <f>IF(N208="základní",J208,0)</f>
        <v>0</v>
      </c>
      <c r="BF208" s="227">
        <f>IF(N208="snížená",J208,0)</f>
        <v>0</v>
      </c>
      <c r="BG208" s="227">
        <f>IF(N208="zákl. přenesená",J208,0)</f>
        <v>0</v>
      </c>
      <c r="BH208" s="227">
        <f>IF(N208="sníž. přenesená",J208,0)</f>
        <v>0</v>
      </c>
      <c r="BI208" s="227">
        <f>IF(N208="nulová",J208,0)</f>
        <v>0</v>
      </c>
      <c r="BJ208" s="20" t="s">
        <v>79</v>
      </c>
      <c r="BK208" s="227">
        <f>ROUND(I208*H208,2)</f>
        <v>0</v>
      </c>
      <c r="BL208" s="20" t="s">
        <v>153</v>
      </c>
      <c r="BM208" s="226" t="s">
        <v>286</v>
      </c>
    </row>
    <row r="209" s="2" customFormat="1" ht="16.5" customHeight="1">
      <c r="A209" s="41"/>
      <c r="B209" s="42"/>
      <c r="C209" s="215" t="s">
        <v>287</v>
      </c>
      <c r="D209" s="215" t="s">
        <v>148</v>
      </c>
      <c r="E209" s="216" t="s">
        <v>288</v>
      </c>
      <c r="F209" s="217" t="s">
        <v>289</v>
      </c>
      <c r="G209" s="218" t="s">
        <v>277</v>
      </c>
      <c r="H209" s="219">
        <v>2</v>
      </c>
      <c r="I209" s="220"/>
      <c r="J209" s="221">
        <f>ROUND(I209*H209,2)</f>
        <v>0</v>
      </c>
      <c r="K209" s="217" t="s">
        <v>19</v>
      </c>
      <c r="L209" s="47"/>
      <c r="M209" s="222" t="s">
        <v>19</v>
      </c>
      <c r="N209" s="223" t="s">
        <v>43</v>
      </c>
      <c r="O209" s="87"/>
      <c r="P209" s="224">
        <f>O209*H209</f>
        <v>0</v>
      </c>
      <c r="Q209" s="224">
        <v>0</v>
      </c>
      <c r="R209" s="224">
        <f>Q209*H209</f>
        <v>0</v>
      </c>
      <c r="S209" s="224">
        <v>0</v>
      </c>
      <c r="T209" s="225">
        <f>S209*H209</f>
        <v>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226" t="s">
        <v>153</v>
      </c>
      <c r="AT209" s="226" t="s">
        <v>148</v>
      </c>
      <c r="AU209" s="226" t="s">
        <v>81</v>
      </c>
      <c r="AY209" s="20" t="s">
        <v>145</v>
      </c>
      <c r="BE209" s="227">
        <f>IF(N209="základní",J209,0)</f>
        <v>0</v>
      </c>
      <c r="BF209" s="227">
        <f>IF(N209="snížená",J209,0)</f>
        <v>0</v>
      </c>
      <c r="BG209" s="227">
        <f>IF(N209="zákl. přenesená",J209,0)</f>
        <v>0</v>
      </c>
      <c r="BH209" s="227">
        <f>IF(N209="sníž. přenesená",J209,0)</f>
        <v>0</v>
      </c>
      <c r="BI209" s="227">
        <f>IF(N209="nulová",J209,0)</f>
        <v>0</v>
      </c>
      <c r="BJ209" s="20" t="s">
        <v>79</v>
      </c>
      <c r="BK209" s="227">
        <f>ROUND(I209*H209,2)</f>
        <v>0</v>
      </c>
      <c r="BL209" s="20" t="s">
        <v>153</v>
      </c>
      <c r="BM209" s="226" t="s">
        <v>290</v>
      </c>
    </row>
    <row r="210" s="2" customFormat="1">
      <c r="A210" s="41"/>
      <c r="B210" s="42"/>
      <c r="C210" s="43"/>
      <c r="D210" s="233" t="s">
        <v>157</v>
      </c>
      <c r="E210" s="43"/>
      <c r="F210" s="234" t="s">
        <v>291</v>
      </c>
      <c r="G210" s="43"/>
      <c r="H210" s="43"/>
      <c r="I210" s="230"/>
      <c r="J210" s="43"/>
      <c r="K210" s="43"/>
      <c r="L210" s="47"/>
      <c r="M210" s="231"/>
      <c r="N210" s="232"/>
      <c r="O210" s="87"/>
      <c r="P210" s="87"/>
      <c r="Q210" s="87"/>
      <c r="R210" s="87"/>
      <c r="S210" s="87"/>
      <c r="T210" s="88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20" t="s">
        <v>157</v>
      </c>
      <c r="AU210" s="20" t="s">
        <v>81</v>
      </c>
    </row>
    <row r="211" s="13" customFormat="1">
      <c r="A211" s="13"/>
      <c r="B211" s="235"/>
      <c r="C211" s="236"/>
      <c r="D211" s="233" t="s">
        <v>159</v>
      </c>
      <c r="E211" s="237" t="s">
        <v>19</v>
      </c>
      <c r="F211" s="238" t="s">
        <v>160</v>
      </c>
      <c r="G211" s="236"/>
      <c r="H211" s="237" t="s">
        <v>19</v>
      </c>
      <c r="I211" s="239"/>
      <c r="J211" s="236"/>
      <c r="K211" s="236"/>
      <c r="L211" s="240"/>
      <c r="M211" s="241"/>
      <c r="N211" s="242"/>
      <c r="O211" s="242"/>
      <c r="P211" s="242"/>
      <c r="Q211" s="242"/>
      <c r="R211" s="242"/>
      <c r="S211" s="242"/>
      <c r="T211" s="24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4" t="s">
        <v>159</v>
      </c>
      <c r="AU211" s="244" t="s">
        <v>81</v>
      </c>
      <c r="AV211" s="13" t="s">
        <v>79</v>
      </c>
      <c r="AW211" s="13" t="s">
        <v>34</v>
      </c>
      <c r="AX211" s="13" t="s">
        <v>72</v>
      </c>
      <c r="AY211" s="244" t="s">
        <v>145</v>
      </c>
    </row>
    <row r="212" s="14" customFormat="1">
      <c r="A212" s="14"/>
      <c r="B212" s="245"/>
      <c r="C212" s="246"/>
      <c r="D212" s="233" t="s">
        <v>159</v>
      </c>
      <c r="E212" s="247" t="s">
        <v>19</v>
      </c>
      <c r="F212" s="248" t="s">
        <v>292</v>
      </c>
      <c r="G212" s="246"/>
      <c r="H212" s="249">
        <v>2</v>
      </c>
      <c r="I212" s="250"/>
      <c r="J212" s="246"/>
      <c r="K212" s="246"/>
      <c r="L212" s="251"/>
      <c r="M212" s="252"/>
      <c r="N212" s="253"/>
      <c r="O212" s="253"/>
      <c r="P212" s="253"/>
      <c r="Q212" s="253"/>
      <c r="R212" s="253"/>
      <c r="S212" s="253"/>
      <c r="T212" s="25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5" t="s">
        <v>159</v>
      </c>
      <c r="AU212" s="255" t="s">
        <v>81</v>
      </c>
      <c r="AV212" s="14" t="s">
        <v>81</v>
      </c>
      <c r="AW212" s="14" t="s">
        <v>34</v>
      </c>
      <c r="AX212" s="14" t="s">
        <v>79</v>
      </c>
      <c r="AY212" s="255" t="s">
        <v>145</v>
      </c>
    </row>
    <row r="213" s="2" customFormat="1" ht="24.15" customHeight="1">
      <c r="A213" s="41"/>
      <c r="B213" s="42"/>
      <c r="C213" s="267" t="s">
        <v>293</v>
      </c>
      <c r="D213" s="267" t="s">
        <v>169</v>
      </c>
      <c r="E213" s="268" t="s">
        <v>294</v>
      </c>
      <c r="F213" s="269" t="s">
        <v>295</v>
      </c>
      <c r="G213" s="270" t="s">
        <v>277</v>
      </c>
      <c r="H213" s="271">
        <v>1</v>
      </c>
      <c r="I213" s="272"/>
      <c r="J213" s="273">
        <f>ROUND(I213*H213,2)</f>
        <v>0</v>
      </c>
      <c r="K213" s="269" t="s">
        <v>19</v>
      </c>
      <c r="L213" s="274"/>
      <c r="M213" s="275" t="s">
        <v>19</v>
      </c>
      <c r="N213" s="276" t="s">
        <v>43</v>
      </c>
      <c r="O213" s="87"/>
      <c r="P213" s="224">
        <f>O213*H213</f>
        <v>0</v>
      </c>
      <c r="Q213" s="224">
        <v>0</v>
      </c>
      <c r="R213" s="224">
        <f>Q213*H213</f>
        <v>0</v>
      </c>
      <c r="S213" s="224">
        <v>0</v>
      </c>
      <c r="T213" s="225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26" t="s">
        <v>172</v>
      </c>
      <c r="AT213" s="226" t="s">
        <v>169</v>
      </c>
      <c r="AU213" s="226" t="s">
        <v>81</v>
      </c>
      <c r="AY213" s="20" t="s">
        <v>145</v>
      </c>
      <c r="BE213" s="227">
        <f>IF(N213="základní",J213,0)</f>
        <v>0</v>
      </c>
      <c r="BF213" s="227">
        <f>IF(N213="snížená",J213,0)</f>
        <v>0</v>
      </c>
      <c r="BG213" s="227">
        <f>IF(N213="zákl. přenesená",J213,0)</f>
        <v>0</v>
      </c>
      <c r="BH213" s="227">
        <f>IF(N213="sníž. přenesená",J213,0)</f>
        <v>0</v>
      </c>
      <c r="BI213" s="227">
        <f>IF(N213="nulová",J213,0)</f>
        <v>0</v>
      </c>
      <c r="BJ213" s="20" t="s">
        <v>79</v>
      </c>
      <c r="BK213" s="227">
        <f>ROUND(I213*H213,2)</f>
        <v>0</v>
      </c>
      <c r="BL213" s="20" t="s">
        <v>153</v>
      </c>
      <c r="BM213" s="226" t="s">
        <v>296</v>
      </c>
    </row>
    <row r="214" s="2" customFormat="1">
      <c r="A214" s="41"/>
      <c r="B214" s="42"/>
      <c r="C214" s="43"/>
      <c r="D214" s="233" t="s">
        <v>157</v>
      </c>
      <c r="E214" s="43"/>
      <c r="F214" s="234" t="s">
        <v>297</v>
      </c>
      <c r="G214" s="43"/>
      <c r="H214" s="43"/>
      <c r="I214" s="230"/>
      <c r="J214" s="43"/>
      <c r="K214" s="43"/>
      <c r="L214" s="47"/>
      <c r="M214" s="231"/>
      <c r="N214" s="232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20" t="s">
        <v>157</v>
      </c>
      <c r="AU214" s="20" t="s">
        <v>81</v>
      </c>
    </row>
    <row r="215" s="2" customFormat="1" ht="24.15" customHeight="1">
      <c r="A215" s="41"/>
      <c r="B215" s="42"/>
      <c r="C215" s="267" t="s">
        <v>298</v>
      </c>
      <c r="D215" s="267" t="s">
        <v>169</v>
      </c>
      <c r="E215" s="268" t="s">
        <v>299</v>
      </c>
      <c r="F215" s="269" t="s">
        <v>300</v>
      </c>
      <c r="G215" s="270" t="s">
        <v>277</v>
      </c>
      <c r="H215" s="271">
        <v>1</v>
      </c>
      <c r="I215" s="272"/>
      <c r="J215" s="273">
        <f>ROUND(I215*H215,2)</f>
        <v>0</v>
      </c>
      <c r="K215" s="269" t="s">
        <v>19</v>
      </c>
      <c r="L215" s="274"/>
      <c r="M215" s="275" t="s">
        <v>19</v>
      </c>
      <c r="N215" s="276" t="s">
        <v>43</v>
      </c>
      <c r="O215" s="87"/>
      <c r="P215" s="224">
        <f>O215*H215</f>
        <v>0</v>
      </c>
      <c r="Q215" s="224">
        <v>0</v>
      </c>
      <c r="R215" s="224">
        <f>Q215*H215</f>
        <v>0</v>
      </c>
      <c r="S215" s="224">
        <v>0</v>
      </c>
      <c r="T215" s="225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26" t="s">
        <v>172</v>
      </c>
      <c r="AT215" s="226" t="s">
        <v>169</v>
      </c>
      <c r="AU215" s="226" t="s">
        <v>81</v>
      </c>
      <c r="AY215" s="20" t="s">
        <v>145</v>
      </c>
      <c r="BE215" s="227">
        <f>IF(N215="základní",J215,0)</f>
        <v>0</v>
      </c>
      <c r="BF215" s="227">
        <f>IF(N215="snížená",J215,0)</f>
        <v>0</v>
      </c>
      <c r="BG215" s="227">
        <f>IF(N215="zákl. přenesená",J215,0)</f>
        <v>0</v>
      </c>
      <c r="BH215" s="227">
        <f>IF(N215="sníž. přenesená",J215,0)</f>
        <v>0</v>
      </c>
      <c r="BI215" s="227">
        <f>IF(N215="nulová",J215,0)</f>
        <v>0</v>
      </c>
      <c r="BJ215" s="20" t="s">
        <v>79</v>
      </c>
      <c r="BK215" s="227">
        <f>ROUND(I215*H215,2)</f>
        <v>0</v>
      </c>
      <c r="BL215" s="20" t="s">
        <v>153</v>
      </c>
      <c r="BM215" s="226" t="s">
        <v>301</v>
      </c>
    </row>
    <row r="216" s="2" customFormat="1">
      <c r="A216" s="41"/>
      <c r="B216" s="42"/>
      <c r="C216" s="43"/>
      <c r="D216" s="233" t="s">
        <v>157</v>
      </c>
      <c r="E216" s="43"/>
      <c r="F216" s="234" t="s">
        <v>302</v>
      </c>
      <c r="G216" s="43"/>
      <c r="H216" s="43"/>
      <c r="I216" s="230"/>
      <c r="J216" s="43"/>
      <c r="K216" s="43"/>
      <c r="L216" s="47"/>
      <c r="M216" s="231"/>
      <c r="N216" s="232"/>
      <c r="O216" s="87"/>
      <c r="P216" s="87"/>
      <c r="Q216" s="87"/>
      <c r="R216" s="87"/>
      <c r="S216" s="87"/>
      <c r="T216" s="88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T216" s="20" t="s">
        <v>157</v>
      </c>
      <c r="AU216" s="20" t="s">
        <v>81</v>
      </c>
    </row>
    <row r="217" s="12" customFormat="1" ht="22.8" customHeight="1">
      <c r="A217" s="12"/>
      <c r="B217" s="199"/>
      <c r="C217" s="200"/>
      <c r="D217" s="201" t="s">
        <v>71</v>
      </c>
      <c r="E217" s="213" t="s">
        <v>203</v>
      </c>
      <c r="F217" s="213" t="s">
        <v>303</v>
      </c>
      <c r="G217" s="200"/>
      <c r="H217" s="200"/>
      <c r="I217" s="203"/>
      <c r="J217" s="214">
        <f>BK217</f>
        <v>0</v>
      </c>
      <c r="K217" s="200"/>
      <c r="L217" s="205"/>
      <c r="M217" s="206"/>
      <c r="N217" s="207"/>
      <c r="O217" s="207"/>
      <c r="P217" s="208">
        <f>SUM(P218:P291)</f>
        <v>0</v>
      </c>
      <c r="Q217" s="207"/>
      <c r="R217" s="208">
        <f>SUM(R218:R291)</f>
        <v>0.0053031500000000004</v>
      </c>
      <c r="S217" s="207"/>
      <c r="T217" s="209">
        <f>SUM(T218:T291)</f>
        <v>3.1016320000000004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10" t="s">
        <v>79</v>
      </c>
      <c r="AT217" s="211" t="s">
        <v>71</v>
      </c>
      <c r="AU217" s="211" t="s">
        <v>79</v>
      </c>
      <c r="AY217" s="210" t="s">
        <v>145</v>
      </c>
      <c r="BK217" s="212">
        <f>SUM(BK218:BK291)</f>
        <v>0</v>
      </c>
    </row>
    <row r="218" s="2" customFormat="1" ht="24.15" customHeight="1">
      <c r="A218" s="41"/>
      <c r="B218" s="42"/>
      <c r="C218" s="215" t="s">
        <v>304</v>
      </c>
      <c r="D218" s="215" t="s">
        <v>148</v>
      </c>
      <c r="E218" s="216" t="s">
        <v>305</v>
      </c>
      <c r="F218" s="217" t="s">
        <v>306</v>
      </c>
      <c r="G218" s="218" t="s">
        <v>151</v>
      </c>
      <c r="H218" s="219">
        <v>124.73</v>
      </c>
      <c r="I218" s="220"/>
      <c r="J218" s="221">
        <f>ROUND(I218*H218,2)</f>
        <v>0</v>
      </c>
      <c r="K218" s="217" t="s">
        <v>152</v>
      </c>
      <c r="L218" s="47"/>
      <c r="M218" s="222" t="s">
        <v>19</v>
      </c>
      <c r="N218" s="223" t="s">
        <v>43</v>
      </c>
      <c r="O218" s="87"/>
      <c r="P218" s="224">
        <f>O218*H218</f>
        <v>0</v>
      </c>
      <c r="Q218" s="224">
        <v>0</v>
      </c>
      <c r="R218" s="224">
        <f>Q218*H218</f>
        <v>0</v>
      </c>
      <c r="S218" s="224">
        <v>0</v>
      </c>
      <c r="T218" s="225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26" t="s">
        <v>153</v>
      </c>
      <c r="AT218" s="226" t="s">
        <v>148</v>
      </c>
      <c r="AU218" s="226" t="s">
        <v>81</v>
      </c>
      <c r="AY218" s="20" t="s">
        <v>145</v>
      </c>
      <c r="BE218" s="227">
        <f>IF(N218="základní",J218,0)</f>
        <v>0</v>
      </c>
      <c r="BF218" s="227">
        <f>IF(N218="snížená",J218,0)</f>
        <v>0</v>
      </c>
      <c r="BG218" s="227">
        <f>IF(N218="zákl. přenesená",J218,0)</f>
        <v>0</v>
      </c>
      <c r="BH218" s="227">
        <f>IF(N218="sníž. přenesená",J218,0)</f>
        <v>0</v>
      </c>
      <c r="BI218" s="227">
        <f>IF(N218="nulová",J218,0)</f>
        <v>0</v>
      </c>
      <c r="BJ218" s="20" t="s">
        <v>79</v>
      </c>
      <c r="BK218" s="227">
        <f>ROUND(I218*H218,2)</f>
        <v>0</v>
      </c>
      <c r="BL218" s="20" t="s">
        <v>153</v>
      </c>
      <c r="BM218" s="226" t="s">
        <v>307</v>
      </c>
    </row>
    <row r="219" s="2" customFormat="1">
      <c r="A219" s="41"/>
      <c r="B219" s="42"/>
      <c r="C219" s="43"/>
      <c r="D219" s="228" t="s">
        <v>155</v>
      </c>
      <c r="E219" s="43"/>
      <c r="F219" s="229" t="s">
        <v>308</v>
      </c>
      <c r="G219" s="43"/>
      <c r="H219" s="43"/>
      <c r="I219" s="230"/>
      <c r="J219" s="43"/>
      <c r="K219" s="43"/>
      <c r="L219" s="47"/>
      <c r="M219" s="231"/>
      <c r="N219" s="232"/>
      <c r="O219" s="87"/>
      <c r="P219" s="87"/>
      <c r="Q219" s="87"/>
      <c r="R219" s="87"/>
      <c r="S219" s="87"/>
      <c r="T219" s="88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20" t="s">
        <v>155</v>
      </c>
      <c r="AU219" s="20" t="s">
        <v>81</v>
      </c>
    </row>
    <row r="220" s="14" customFormat="1">
      <c r="A220" s="14"/>
      <c r="B220" s="245"/>
      <c r="C220" s="246"/>
      <c r="D220" s="233" t="s">
        <v>159</v>
      </c>
      <c r="E220" s="247" t="s">
        <v>19</v>
      </c>
      <c r="F220" s="248" t="s">
        <v>309</v>
      </c>
      <c r="G220" s="246"/>
      <c r="H220" s="249">
        <v>83.189999999999998</v>
      </c>
      <c r="I220" s="250"/>
      <c r="J220" s="246"/>
      <c r="K220" s="246"/>
      <c r="L220" s="251"/>
      <c r="M220" s="252"/>
      <c r="N220" s="253"/>
      <c r="O220" s="253"/>
      <c r="P220" s="253"/>
      <c r="Q220" s="253"/>
      <c r="R220" s="253"/>
      <c r="S220" s="253"/>
      <c r="T220" s="25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5" t="s">
        <v>159</v>
      </c>
      <c r="AU220" s="255" t="s">
        <v>81</v>
      </c>
      <c r="AV220" s="14" t="s">
        <v>81</v>
      </c>
      <c r="AW220" s="14" t="s">
        <v>34</v>
      </c>
      <c r="AX220" s="14" t="s">
        <v>72</v>
      </c>
      <c r="AY220" s="255" t="s">
        <v>145</v>
      </c>
    </row>
    <row r="221" s="14" customFormat="1">
      <c r="A221" s="14"/>
      <c r="B221" s="245"/>
      <c r="C221" s="246"/>
      <c r="D221" s="233" t="s">
        <v>159</v>
      </c>
      <c r="E221" s="247" t="s">
        <v>19</v>
      </c>
      <c r="F221" s="248" t="s">
        <v>310</v>
      </c>
      <c r="G221" s="246"/>
      <c r="H221" s="249">
        <v>41.539999999999999</v>
      </c>
      <c r="I221" s="250"/>
      <c r="J221" s="246"/>
      <c r="K221" s="246"/>
      <c r="L221" s="251"/>
      <c r="M221" s="252"/>
      <c r="N221" s="253"/>
      <c r="O221" s="253"/>
      <c r="P221" s="253"/>
      <c r="Q221" s="253"/>
      <c r="R221" s="253"/>
      <c r="S221" s="253"/>
      <c r="T221" s="25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5" t="s">
        <v>159</v>
      </c>
      <c r="AU221" s="255" t="s">
        <v>81</v>
      </c>
      <c r="AV221" s="14" t="s">
        <v>81</v>
      </c>
      <c r="AW221" s="14" t="s">
        <v>34</v>
      </c>
      <c r="AX221" s="14" t="s">
        <v>72</v>
      </c>
      <c r="AY221" s="255" t="s">
        <v>145</v>
      </c>
    </row>
    <row r="222" s="15" customFormat="1">
      <c r="A222" s="15"/>
      <c r="B222" s="256"/>
      <c r="C222" s="257"/>
      <c r="D222" s="233" t="s">
        <v>159</v>
      </c>
      <c r="E222" s="258" t="s">
        <v>19</v>
      </c>
      <c r="F222" s="259" t="s">
        <v>162</v>
      </c>
      <c r="G222" s="257"/>
      <c r="H222" s="260">
        <v>124.73</v>
      </c>
      <c r="I222" s="261"/>
      <c r="J222" s="257"/>
      <c r="K222" s="257"/>
      <c r="L222" s="262"/>
      <c r="M222" s="263"/>
      <c r="N222" s="264"/>
      <c r="O222" s="264"/>
      <c r="P222" s="264"/>
      <c r="Q222" s="264"/>
      <c r="R222" s="264"/>
      <c r="S222" s="264"/>
      <c r="T222" s="26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66" t="s">
        <v>159</v>
      </c>
      <c r="AU222" s="266" t="s">
        <v>81</v>
      </c>
      <c r="AV222" s="15" t="s">
        <v>153</v>
      </c>
      <c r="AW222" s="15" t="s">
        <v>34</v>
      </c>
      <c r="AX222" s="15" t="s">
        <v>79</v>
      </c>
      <c r="AY222" s="266" t="s">
        <v>145</v>
      </c>
    </row>
    <row r="223" s="2" customFormat="1" ht="24.15" customHeight="1">
      <c r="A223" s="41"/>
      <c r="B223" s="42"/>
      <c r="C223" s="215" t="s">
        <v>311</v>
      </c>
      <c r="D223" s="215" t="s">
        <v>148</v>
      </c>
      <c r="E223" s="216" t="s">
        <v>312</v>
      </c>
      <c r="F223" s="217" t="s">
        <v>313</v>
      </c>
      <c r="G223" s="218" t="s">
        <v>151</v>
      </c>
      <c r="H223" s="219">
        <v>124.73</v>
      </c>
      <c r="I223" s="220"/>
      <c r="J223" s="221">
        <f>ROUND(I223*H223,2)</f>
        <v>0</v>
      </c>
      <c r="K223" s="217" t="s">
        <v>152</v>
      </c>
      <c r="L223" s="47"/>
      <c r="M223" s="222" t="s">
        <v>19</v>
      </c>
      <c r="N223" s="223" t="s">
        <v>43</v>
      </c>
      <c r="O223" s="87"/>
      <c r="P223" s="224">
        <f>O223*H223</f>
        <v>0</v>
      </c>
      <c r="Q223" s="224">
        <v>3.4999999999999997E-05</v>
      </c>
      <c r="R223" s="224">
        <f>Q223*H223</f>
        <v>0.0043655500000000002</v>
      </c>
      <c r="S223" s="224">
        <v>0</v>
      </c>
      <c r="T223" s="225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26" t="s">
        <v>153</v>
      </c>
      <c r="AT223" s="226" t="s">
        <v>148</v>
      </c>
      <c r="AU223" s="226" t="s">
        <v>81</v>
      </c>
      <c r="AY223" s="20" t="s">
        <v>145</v>
      </c>
      <c r="BE223" s="227">
        <f>IF(N223="základní",J223,0)</f>
        <v>0</v>
      </c>
      <c r="BF223" s="227">
        <f>IF(N223="snížená",J223,0)</f>
        <v>0</v>
      </c>
      <c r="BG223" s="227">
        <f>IF(N223="zákl. přenesená",J223,0)</f>
        <v>0</v>
      </c>
      <c r="BH223" s="227">
        <f>IF(N223="sníž. přenesená",J223,0)</f>
        <v>0</v>
      </c>
      <c r="BI223" s="227">
        <f>IF(N223="nulová",J223,0)</f>
        <v>0</v>
      </c>
      <c r="BJ223" s="20" t="s">
        <v>79</v>
      </c>
      <c r="BK223" s="227">
        <f>ROUND(I223*H223,2)</f>
        <v>0</v>
      </c>
      <c r="BL223" s="20" t="s">
        <v>153</v>
      </c>
      <c r="BM223" s="226" t="s">
        <v>314</v>
      </c>
    </row>
    <row r="224" s="2" customFormat="1">
      <c r="A224" s="41"/>
      <c r="B224" s="42"/>
      <c r="C224" s="43"/>
      <c r="D224" s="228" t="s">
        <v>155</v>
      </c>
      <c r="E224" s="43"/>
      <c r="F224" s="229" t="s">
        <v>315</v>
      </c>
      <c r="G224" s="43"/>
      <c r="H224" s="43"/>
      <c r="I224" s="230"/>
      <c r="J224" s="43"/>
      <c r="K224" s="43"/>
      <c r="L224" s="47"/>
      <c r="M224" s="231"/>
      <c r="N224" s="232"/>
      <c r="O224" s="87"/>
      <c r="P224" s="87"/>
      <c r="Q224" s="87"/>
      <c r="R224" s="87"/>
      <c r="S224" s="87"/>
      <c r="T224" s="88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T224" s="20" t="s">
        <v>155</v>
      </c>
      <c r="AU224" s="20" t="s">
        <v>81</v>
      </c>
    </row>
    <row r="225" s="13" customFormat="1">
      <c r="A225" s="13"/>
      <c r="B225" s="235"/>
      <c r="C225" s="236"/>
      <c r="D225" s="233" t="s">
        <v>159</v>
      </c>
      <c r="E225" s="237" t="s">
        <v>19</v>
      </c>
      <c r="F225" s="238" t="s">
        <v>160</v>
      </c>
      <c r="G225" s="236"/>
      <c r="H225" s="237" t="s">
        <v>19</v>
      </c>
      <c r="I225" s="239"/>
      <c r="J225" s="236"/>
      <c r="K225" s="236"/>
      <c r="L225" s="240"/>
      <c r="M225" s="241"/>
      <c r="N225" s="242"/>
      <c r="O225" s="242"/>
      <c r="P225" s="242"/>
      <c r="Q225" s="242"/>
      <c r="R225" s="242"/>
      <c r="S225" s="242"/>
      <c r="T225" s="24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4" t="s">
        <v>159</v>
      </c>
      <c r="AU225" s="244" t="s">
        <v>81</v>
      </c>
      <c r="AV225" s="13" t="s">
        <v>79</v>
      </c>
      <c r="AW225" s="13" t="s">
        <v>34</v>
      </c>
      <c r="AX225" s="13" t="s">
        <v>72</v>
      </c>
      <c r="AY225" s="244" t="s">
        <v>145</v>
      </c>
    </row>
    <row r="226" s="14" customFormat="1">
      <c r="A226" s="14"/>
      <c r="B226" s="245"/>
      <c r="C226" s="246"/>
      <c r="D226" s="233" t="s">
        <v>159</v>
      </c>
      <c r="E226" s="247" t="s">
        <v>19</v>
      </c>
      <c r="F226" s="248" t="s">
        <v>309</v>
      </c>
      <c r="G226" s="246"/>
      <c r="H226" s="249">
        <v>83.189999999999998</v>
      </c>
      <c r="I226" s="250"/>
      <c r="J226" s="246"/>
      <c r="K226" s="246"/>
      <c r="L226" s="251"/>
      <c r="M226" s="252"/>
      <c r="N226" s="253"/>
      <c r="O226" s="253"/>
      <c r="P226" s="253"/>
      <c r="Q226" s="253"/>
      <c r="R226" s="253"/>
      <c r="S226" s="253"/>
      <c r="T226" s="25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5" t="s">
        <v>159</v>
      </c>
      <c r="AU226" s="255" t="s">
        <v>81</v>
      </c>
      <c r="AV226" s="14" t="s">
        <v>81</v>
      </c>
      <c r="AW226" s="14" t="s">
        <v>34</v>
      </c>
      <c r="AX226" s="14" t="s">
        <v>72</v>
      </c>
      <c r="AY226" s="255" t="s">
        <v>145</v>
      </c>
    </row>
    <row r="227" s="13" customFormat="1">
      <c r="A227" s="13"/>
      <c r="B227" s="235"/>
      <c r="C227" s="236"/>
      <c r="D227" s="233" t="s">
        <v>159</v>
      </c>
      <c r="E227" s="237" t="s">
        <v>19</v>
      </c>
      <c r="F227" s="238" t="s">
        <v>160</v>
      </c>
      <c r="G227" s="236"/>
      <c r="H227" s="237" t="s">
        <v>19</v>
      </c>
      <c r="I227" s="239"/>
      <c r="J227" s="236"/>
      <c r="K227" s="236"/>
      <c r="L227" s="240"/>
      <c r="M227" s="241"/>
      <c r="N227" s="242"/>
      <c r="O227" s="242"/>
      <c r="P227" s="242"/>
      <c r="Q227" s="242"/>
      <c r="R227" s="242"/>
      <c r="S227" s="242"/>
      <c r="T227" s="24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4" t="s">
        <v>159</v>
      </c>
      <c r="AU227" s="244" t="s">
        <v>81</v>
      </c>
      <c r="AV227" s="13" t="s">
        <v>79</v>
      </c>
      <c r="AW227" s="13" t="s">
        <v>34</v>
      </c>
      <c r="AX227" s="13" t="s">
        <v>72</v>
      </c>
      <c r="AY227" s="244" t="s">
        <v>145</v>
      </c>
    </row>
    <row r="228" s="14" customFormat="1">
      <c r="A228" s="14"/>
      <c r="B228" s="245"/>
      <c r="C228" s="246"/>
      <c r="D228" s="233" t="s">
        <v>159</v>
      </c>
      <c r="E228" s="247" t="s">
        <v>19</v>
      </c>
      <c r="F228" s="248" t="s">
        <v>310</v>
      </c>
      <c r="G228" s="246"/>
      <c r="H228" s="249">
        <v>41.539999999999999</v>
      </c>
      <c r="I228" s="250"/>
      <c r="J228" s="246"/>
      <c r="K228" s="246"/>
      <c r="L228" s="251"/>
      <c r="M228" s="252"/>
      <c r="N228" s="253"/>
      <c r="O228" s="253"/>
      <c r="P228" s="253"/>
      <c r="Q228" s="253"/>
      <c r="R228" s="253"/>
      <c r="S228" s="253"/>
      <c r="T228" s="25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5" t="s">
        <v>159</v>
      </c>
      <c r="AU228" s="255" t="s">
        <v>81</v>
      </c>
      <c r="AV228" s="14" t="s">
        <v>81</v>
      </c>
      <c r="AW228" s="14" t="s">
        <v>34</v>
      </c>
      <c r="AX228" s="14" t="s">
        <v>72</v>
      </c>
      <c r="AY228" s="255" t="s">
        <v>145</v>
      </c>
    </row>
    <row r="229" s="15" customFormat="1">
      <c r="A229" s="15"/>
      <c r="B229" s="256"/>
      <c r="C229" s="257"/>
      <c r="D229" s="233" t="s">
        <v>159</v>
      </c>
      <c r="E229" s="258" t="s">
        <v>19</v>
      </c>
      <c r="F229" s="259" t="s">
        <v>162</v>
      </c>
      <c r="G229" s="257"/>
      <c r="H229" s="260">
        <v>124.73</v>
      </c>
      <c r="I229" s="261"/>
      <c r="J229" s="257"/>
      <c r="K229" s="257"/>
      <c r="L229" s="262"/>
      <c r="M229" s="263"/>
      <c r="N229" s="264"/>
      <c r="O229" s="264"/>
      <c r="P229" s="264"/>
      <c r="Q229" s="264"/>
      <c r="R229" s="264"/>
      <c r="S229" s="264"/>
      <c r="T229" s="26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66" t="s">
        <v>159</v>
      </c>
      <c r="AU229" s="266" t="s">
        <v>81</v>
      </c>
      <c r="AV229" s="15" t="s">
        <v>153</v>
      </c>
      <c r="AW229" s="15" t="s">
        <v>34</v>
      </c>
      <c r="AX229" s="15" t="s">
        <v>79</v>
      </c>
      <c r="AY229" s="266" t="s">
        <v>145</v>
      </c>
    </row>
    <row r="230" s="2" customFormat="1" ht="21.75" customHeight="1">
      <c r="A230" s="41"/>
      <c r="B230" s="42"/>
      <c r="C230" s="215" t="s">
        <v>316</v>
      </c>
      <c r="D230" s="215" t="s">
        <v>148</v>
      </c>
      <c r="E230" s="216" t="s">
        <v>317</v>
      </c>
      <c r="F230" s="217" t="s">
        <v>318</v>
      </c>
      <c r="G230" s="218" t="s">
        <v>277</v>
      </c>
      <c r="H230" s="219">
        <v>4</v>
      </c>
      <c r="I230" s="220"/>
      <c r="J230" s="221">
        <f>ROUND(I230*H230,2)</f>
        <v>0</v>
      </c>
      <c r="K230" s="217" t="s">
        <v>152</v>
      </c>
      <c r="L230" s="47"/>
      <c r="M230" s="222" t="s">
        <v>19</v>
      </c>
      <c r="N230" s="223" t="s">
        <v>43</v>
      </c>
      <c r="O230" s="87"/>
      <c r="P230" s="224">
        <f>O230*H230</f>
        <v>0</v>
      </c>
      <c r="Q230" s="224">
        <v>0.00023440000000000001</v>
      </c>
      <c r="R230" s="224">
        <f>Q230*H230</f>
        <v>0.00093760000000000002</v>
      </c>
      <c r="S230" s="224">
        <v>0</v>
      </c>
      <c r="T230" s="225">
        <f>S230*H230</f>
        <v>0</v>
      </c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R230" s="226" t="s">
        <v>153</v>
      </c>
      <c r="AT230" s="226" t="s">
        <v>148</v>
      </c>
      <c r="AU230" s="226" t="s">
        <v>81</v>
      </c>
      <c r="AY230" s="20" t="s">
        <v>145</v>
      </c>
      <c r="BE230" s="227">
        <f>IF(N230="základní",J230,0)</f>
        <v>0</v>
      </c>
      <c r="BF230" s="227">
        <f>IF(N230="snížená",J230,0)</f>
        <v>0</v>
      </c>
      <c r="BG230" s="227">
        <f>IF(N230="zákl. přenesená",J230,0)</f>
        <v>0</v>
      </c>
      <c r="BH230" s="227">
        <f>IF(N230="sníž. přenesená",J230,0)</f>
        <v>0</v>
      </c>
      <c r="BI230" s="227">
        <f>IF(N230="nulová",J230,0)</f>
        <v>0</v>
      </c>
      <c r="BJ230" s="20" t="s">
        <v>79</v>
      </c>
      <c r="BK230" s="227">
        <f>ROUND(I230*H230,2)</f>
        <v>0</v>
      </c>
      <c r="BL230" s="20" t="s">
        <v>153</v>
      </c>
      <c r="BM230" s="226" t="s">
        <v>319</v>
      </c>
    </row>
    <row r="231" s="2" customFormat="1">
      <c r="A231" s="41"/>
      <c r="B231" s="42"/>
      <c r="C231" s="43"/>
      <c r="D231" s="228" t="s">
        <v>155</v>
      </c>
      <c r="E231" s="43"/>
      <c r="F231" s="229" t="s">
        <v>320</v>
      </c>
      <c r="G231" s="43"/>
      <c r="H231" s="43"/>
      <c r="I231" s="230"/>
      <c r="J231" s="43"/>
      <c r="K231" s="43"/>
      <c r="L231" s="47"/>
      <c r="M231" s="231"/>
      <c r="N231" s="232"/>
      <c r="O231" s="87"/>
      <c r="P231" s="87"/>
      <c r="Q231" s="87"/>
      <c r="R231" s="87"/>
      <c r="S231" s="87"/>
      <c r="T231" s="88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T231" s="20" t="s">
        <v>155</v>
      </c>
      <c r="AU231" s="20" t="s">
        <v>81</v>
      </c>
    </row>
    <row r="232" s="2" customFormat="1">
      <c r="A232" s="41"/>
      <c r="B232" s="42"/>
      <c r="C232" s="43"/>
      <c r="D232" s="233" t="s">
        <v>157</v>
      </c>
      <c r="E232" s="43"/>
      <c r="F232" s="234" t="s">
        <v>321</v>
      </c>
      <c r="G232" s="43"/>
      <c r="H232" s="43"/>
      <c r="I232" s="230"/>
      <c r="J232" s="43"/>
      <c r="K232" s="43"/>
      <c r="L232" s="47"/>
      <c r="M232" s="231"/>
      <c r="N232" s="232"/>
      <c r="O232" s="87"/>
      <c r="P232" s="87"/>
      <c r="Q232" s="87"/>
      <c r="R232" s="87"/>
      <c r="S232" s="87"/>
      <c r="T232" s="88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T232" s="20" t="s">
        <v>157</v>
      </c>
      <c r="AU232" s="20" t="s">
        <v>81</v>
      </c>
    </row>
    <row r="233" s="13" customFormat="1">
      <c r="A233" s="13"/>
      <c r="B233" s="235"/>
      <c r="C233" s="236"/>
      <c r="D233" s="233" t="s">
        <v>159</v>
      </c>
      <c r="E233" s="237" t="s">
        <v>19</v>
      </c>
      <c r="F233" s="238" t="s">
        <v>322</v>
      </c>
      <c r="G233" s="236"/>
      <c r="H233" s="237" t="s">
        <v>19</v>
      </c>
      <c r="I233" s="239"/>
      <c r="J233" s="236"/>
      <c r="K233" s="236"/>
      <c r="L233" s="240"/>
      <c r="M233" s="241"/>
      <c r="N233" s="242"/>
      <c r="O233" s="242"/>
      <c r="P233" s="242"/>
      <c r="Q233" s="242"/>
      <c r="R233" s="242"/>
      <c r="S233" s="242"/>
      <c r="T233" s="24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4" t="s">
        <v>159</v>
      </c>
      <c r="AU233" s="244" t="s">
        <v>81</v>
      </c>
      <c r="AV233" s="13" t="s">
        <v>79</v>
      </c>
      <c r="AW233" s="13" t="s">
        <v>34</v>
      </c>
      <c r="AX233" s="13" t="s">
        <v>72</v>
      </c>
      <c r="AY233" s="244" t="s">
        <v>145</v>
      </c>
    </row>
    <row r="234" s="14" customFormat="1">
      <c r="A234" s="14"/>
      <c r="B234" s="245"/>
      <c r="C234" s="246"/>
      <c r="D234" s="233" t="s">
        <v>159</v>
      </c>
      <c r="E234" s="247" t="s">
        <v>19</v>
      </c>
      <c r="F234" s="248" t="s">
        <v>323</v>
      </c>
      <c r="G234" s="246"/>
      <c r="H234" s="249">
        <v>4</v>
      </c>
      <c r="I234" s="250"/>
      <c r="J234" s="246"/>
      <c r="K234" s="246"/>
      <c r="L234" s="251"/>
      <c r="M234" s="252"/>
      <c r="N234" s="253"/>
      <c r="O234" s="253"/>
      <c r="P234" s="253"/>
      <c r="Q234" s="253"/>
      <c r="R234" s="253"/>
      <c r="S234" s="253"/>
      <c r="T234" s="25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5" t="s">
        <v>159</v>
      </c>
      <c r="AU234" s="255" t="s">
        <v>81</v>
      </c>
      <c r="AV234" s="14" t="s">
        <v>81</v>
      </c>
      <c r="AW234" s="14" t="s">
        <v>34</v>
      </c>
      <c r="AX234" s="14" t="s">
        <v>79</v>
      </c>
      <c r="AY234" s="255" t="s">
        <v>145</v>
      </c>
    </row>
    <row r="235" s="2" customFormat="1" ht="16.5" customHeight="1">
      <c r="A235" s="41"/>
      <c r="B235" s="42"/>
      <c r="C235" s="267" t="s">
        <v>324</v>
      </c>
      <c r="D235" s="267" t="s">
        <v>169</v>
      </c>
      <c r="E235" s="268" t="s">
        <v>325</v>
      </c>
      <c r="F235" s="269" t="s">
        <v>326</v>
      </c>
      <c r="G235" s="270" t="s">
        <v>277</v>
      </c>
      <c r="H235" s="271">
        <v>2</v>
      </c>
      <c r="I235" s="272"/>
      <c r="J235" s="273">
        <f>ROUND(I235*H235,2)</f>
        <v>0</v>
      </c>
      <c r="K235" s="269" t="s">
        <v>19</v>
      </c>
      <c r="L235" s="274"/>
      <c r="M235" s="275" t="s">
        <v>19</v>
      </c>
      <c r="N235" s="276" t="s">
        <v>43</v>
      </c>
      <c r="O235" s="87"/>
      <c r="P235" s="224">
        <f>O235*H235</f>
        <v>0</v>
      </c>
      <c r="Q235" s="224">
        <v>0</v>
      </c>
      <c r="R235" s="224">
        <f>Q235*H235</f>
        <v>0</v>
      </c>
      <c r="S235" s="224">
        <v>0</v>
      </c>
      <c r="T235" s="225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26" t="s">
        <v>172</v>
      </c>
      <c r="AT235" s="226" t="s">
        <v>169</v>
      </c>
      <c r="AU235" s="226" t="s">
        <v>81</v>
      </c>
      <c r="AY235" s="20" t="s">
        <v>145</v>
      </c>
      <c r="BE235" s="227">
        <f>IF(N235="základní",J235,0)</f>
        <v>0</v>
      </c>
      <c r="BF235" s="227">
        <f>IF(N235="snížená",J235,0)</f>
        <v>0</v>
      </c>
      <c r="BG235" s="227">
        <f>IF(N235="zákl. přenesená",J235,0)</f>
        <v>0</v>
      </c>
      <c r="BH235" s="227">
        <f>IF(N235="sníž. přenesená",J235,0)</f>
        <v>0</v>
      </c>
      <c r="BI235" s="227">
        <f>IF(N235="nulová",J235,0)</f>
        <v>0</v>
      </c>
      <c r="BJ235" s="20" t="s">
        <v>79</v>
      </c>
      <c r="BK235" s="227">
        <f>ROUND(I235*H235,2)</f>
        <v>0</v>
      </c>
      <c r="BL235" s="20" t="s">
        <v>153</v>
      </c>
      <c r="BM235" s="226" t="s">
        <v>327</v>
      </c>
    </row>
    <row r="236" s="2" customFormat="1">
      <c r="A236" s="41"/>
      <c r="B236" s="42"/>
      <c r="C236" s="43"/>
      <c r="D236" s="233" t="s">
        <v>157</v>
      </c>
      <c r="E236" s="43"/>
      <c r="F236" s="234" t="s">
        <v>328</v>
      </c>
      <c r="G236" s="43"/>
      <c r="H236" s="43"/>
      <c r="I236" s="230"/>
      <c r="J236" s="43"/>
      <c r="K236" s="43"/>
      <c r="L236" s="47"/>
      <c r="M236" s="231"/>
      <c r="N236" s="232"/>
      <c r="O236" s="87"/>
      <c r="P236" s="87"/>
      <c r="Q236" s="87"/>
      <c r="R236" s="87"/>
      <c r="S236" s="87"/>
      <c r="T236" s="88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T236" s="20" t="s">
        <v>157</v>
      </c>
      <c r="AU236" s="20" t="s">
        <v>81</v>
      </c>
    </row>
    <row r="237" s="2" customFormat="1" ht="16.5" customHeight="1">
      <c r="A237" s="41"/>
      <c r="B237" s="42"/>
      <c r="C237" s="267" t="s">
        <v>329</v>
      </c>
      <c r="D237" s="267" t="s">
        <v>169</v>
      </c>
      <c r="E237" s="268" t="s">
        <v>330</v>
      </c>
      <c r="F237" s="269" t="s">
        <v>326</v>
      </c>
      <c r="G237" s="270" t="s">
        <v>277</v>
      </c>
      <c r="H237" s="271">
        <v>2</v>
      </c>
      <c r="I237" s="272"/>
      <c r="J237" s="273">
        <f>ROUND(I237*H237,2)</f>
        <v>0</v>
      </c>
      <c r="K237" s="269" t="s">
        <v>19</v>
      </c>
      <c r="L237" s="274"/>
      <c r="M237" s="275" t="s">
        <v>19</v>
      </c>
      <c r="N237" s="276" t="s">
        <v>43</v>
      </c>
      <c r="O237" s="87"/>
      <c r="P237" s="224">
        <f>O237*H237</f>
        <v>0</v>
      </c>
      <c r="Q237" s="224">
        <v>0</v>
      </c>
      <c r="R237" s="224">
        <f>Q237*H237</f>
        <v>0</v>
      </c>
      <c r="S237" s="224">
        <v>0</v>
      </c>
      <c r="T237" s="225">
        <f>S237*H237</f>
        <v>0</v>
      </c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R237" s="226" t="s">
        <v>172</v>
      </c>
      <c r="AT237" s="226" t="s">
        <v>169</v>
      </c>
      <c r="AU237" s="226" t="s">
        <v>81</v>
      </c>
      <c r="AY237" s="20" t="s">
        <v>145</v>
      </c>
      <c r="BE237" s="227">
        <f>IF(N237="základní",J237,0)</f>
        <v>0</v>
      </c>
      <c r="BF237" s="227">
        <f>IF(N237="snížená",J237,0)</f>
        <v>0</v>
      </c>
      <c r="BG237" s="227">
        <f>IF(N237="zákl. přenesená",J237,0)</f>
        <v>0</v>
      </c>
      <c r="BH237" s="227">
        <f>IF(N237="sníž. přenesená",J237,0)</f>
        <v>0</v>
      </c>
      <c r="BI237" s="227">
        <f>IF(N237="nulová",J237,0)</f>
        <v>0</v>
      </c>
      <c r="BJ237" s="20" t="s">
        <v>79</v>
      </c>
      <c r="BK237" s="227">
        <f>ROUND(I237*H237,2)</f>
        <v>0</v>
      </c>
      <c r="BL237" s="20" t="s">
        <v>153</v>
      </c>
      <c r="BM237" s="226" t="s">
        <v>331</v>
      </c>
    </row>
    <row r="238" s="2" customFormat="1">
      <c r="A238" s="41"/>
      <c r="B238" s="42"/>
      <c r="C238" s="43"/>
      <c r="D238" s="233" t="s">
        <v>157</v>
      </c>
      <c r="E238" s="43"/>
      <c r="F238" s="234" t="s">
        <v>332</v>
      </c>
      <c r="G238" s="43"/>
      <c r="H238" s="43"/>
      <c r="I238" s="230"/>
      <c r="J238" s="43"/>
      <c r="K238" s="43"/>
      <c r="L238" s="47"/>
      <c r="M238" s="231"/>
      <c r="N238" s="232"/>
      <c r="O238" s="87"/>
      <c r="P238" s="87"/>
      <c r="Q238" s="87"/>
      <c r="R238" s="87"/>
      <c r="S238" s="87"/>
      <c r="T238" s="88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T238" s="20" t="s">
        <v>157</v>
      </c>
      <c r="AU238" s="20" t="s">
        <v>81</v>
      </c>
    </row>
    <row r="239" s="2" customFormat="1" ht="24.15" customHeight="1">
      <c r="A239" s="41"/>
      <c r="B239" s="42"/>
      <c r="C239" s="215" t="s">
        <v>333</v>
      </c>
      <c r="D239" s="215" t="s">
        <v>148</v>
      </c>
      <c r="E239" s="216" t="s">
        <v>334</v>
      </c>
      <c r="F239" s="217" t="s">
        <v>335</v>
      </c>
      <c r="G239" s="218" t="s">
        <v>151</v>
      </c>
      <c r="H239" s="219">
        <v>5.2000000000000002</v>
      </c>
      <c r="I239" s="220"/>
      <c r="J239" s="221">
        <f>ROUND(I239*H239,2)</f>
        <v>0</v>
      </c>
      <c r="K239" s="217" t="s">
        <v>152</v>
      </c>
      <c r="L239" s="47"/>
      <c r="M239" s="222" t="s">
        <v>19</v>
      </c>
      <c r="N239" s="223" t="s">
        <v>43</v>
      </c>
      <c r="O239" s="87"/>
      <c r="P239" s="224">
        <f>O239*H239</f>
        <v>0</v>
      </c>
      <c r="Q239" s="224">
        <v>0</v>
      </c>
      <c r="R239" s="224">
        <f>Q239*H239</f>
        <v>0</v>
      </c>
      <c r="S239" s="224">
        <v>0.075999999999999998</v>
      </c>
      <c r="T239" s="225">
        <f>S239*H239</f>
        <v>0.3952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26" t="s">
        <v>153</v>
      </c>
      <c r="AT239" s="226" t="s">
        <v>148</v>
      </c>
      <c r="AU239" s="226" t="s">
        <v>81</v>
      </c>
      <c r="AY239" s="20" t="s">
        <v>145</v>
      </c>
      <c r="BE239" s="227">
        <f>IF(N239="základní",J239,0)</f>
        <v>0</v>
      </c>
      <c r="BF239" s="227">
        <f>IF(N239="snížená",J239,0)</f>
        <v>0</v>
      </c>
      <c r="BG239" s="227">
        <f>IF(N239="zákl. přenesená",J239,0)</f>
        <v>0</v>
      </c>
      <c r="BH239" s="227">
        <f>IF(N239="sníž. přenesená",J239,0)</f>
        <v>0</v>
      </c>
      <c r="BI239" s="227">
        <f>IF(N239="nulová",J239,0)</f>
        <v>0</v>
      </c>
      <c r="BJ239" s="20" t="s">
        <v>79</v>
      </c>
      <c r="BK239" s="227">
        <f>ROUND(I239*H239,2)</f>
        <v>0</v>
      </c>
      <c r="BL239" s="20" t="s">
        <v>153</v>
      </c>
      <c r="BM239" s="226" t="s">
        <v>336</v>
      </c>
    </row>
    <row r="240" s="2" customFormat="1">
      <c r="A240" s="41"/>
      <c r="B240" s="42"/>
      <c r="C240" s="43"/>
      <c r="D240" s="228" t="s">
        <v>155</v>
      </c>
      <c r="E240" s="43"/>
      <c r="F240" s="229" t="s">
        <v>337</v>
      </c>
      <c r="G240" s="43"/>
      <c r="H240" s="43"/>
      <c r="I240" s="230"/>
      <c r="J240" s="43"/>
      <c r="K240" s="43"/>
      <c r="L240" s="47"/>
      <c r="M240" s="231"/>
      <c r="N240" s="232"/>
      <c r="O240" s="87"/>
      <c r="P240" s="87"/>
      <c r="Q240" s="87"/>
      <c r="R240" s="87"/>
      <c r="S240" s="87"/>
      <c r="T240" s="88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20" t="s">
        <v>155</v>
      </c>
      <c r="AU240" s="20" t="s">
        <v>81</v>
      </c>
    </row>
    <row r="241" s="2" customFormat="1">
      <c r="A241" s="41"/>
      <c r="B241" s="42"/>
      <c r="C241" s="43"/>
      <c r="D241" s="233" t="s">
        <v>157</v>
      </c>
      <c r="E241" s="43"/>
      <c r="F241" s="234" t="s">
        <v>338</v>
      </c>
      <c r="G241" s="43"/>
      <c r="H241" s="43"/>
      <c r="I241" s="230"/>
      <c r="J241" s="43"/>
      <c r="K241" s="43"/>
      <c r="L241" s="47"/>
      <c r="M241" s="231"/>
      <c r="N241" s="232"/>
      <c r="O241" s="87"/>
      <c r="P241" s="87"/>
      <c r="Q241" s="87"/>
      <c r="R241" s="87"/>
      <c r="S241" s="87"/>
      <c r="T241" s="88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T241" s="20" t="s">
        <v>157</v>
      </c>
      <c r="AU241" s="20" t="s">
        <v>81</v>
      </c>
    </row>
    <row r="242" s="13" customFormat="1">
      <c r="A242" s="13"/>
      <c r="B242" s="235"/>
      <c r="C242" s="236"/>
      <c r="D242" s="233" t="s">
        <v>159</v>
      </c>
      <c r="E242" s="237" t="s">
        <v>19</v>
      </c>
      <c r="F242" s="238" t="s">
        <v>160</v>
      </c>
      <c r="G242" s="236"/>
      <c r="H242" s="237" t="s">
        <v>19</v>
      </c>
      <c r="I242" s="239"/>
      <c r="J242" s="236"/>
      <c r="K242" s="236"/>
      <c r="L242" s="240"/>
      <c r="M242" s="241"/>
      <c r="N242" s="242"/>
      <c r="O242" s="242"/>
      <c r="P242" s="242"/>
      <c r="Q242" s="242"/>
      <c r="R242" s="242"/>
      <c r="S242" s="242"/>
      <c r="T242" s="24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4" t="s">
        <v>159</v>
      </c>
      <c r="AU242" s="244" t="s">
        <v>81</v>
      </c>
      <c r="AV242" s="13" t="s">
        <v>79</v>
      </c>
      <c r="AW242" s="13" t="s">
        <v>34</v>
      </c>
      <c r="AX242" s="13" t="s">
        <v>72</v>
      </c>
      <c r="AY242" s="244" t="s">
        <v>145</v>
      </c>
    </row>
    <row r="243" s="14" customFormat="1">
      <c r="A243" s="14"/>
      <c r="B243" s="245"/>
      <c r="C243" s="246"/>
      <c r="D243" s="233" t="s">
        <v>159</v>
      </c>
      <c r="E243" s="247" t="s">
        <v>19</v>
      </c>
      <c r="F243" s="248" t="s">
        <v>339</v>
      </c>
      <c r="G243" s="246"/>
      <c r="H243" s="249">
        <v>1.8</v>
      </c>
      <c r="I243" s="250"/>
      <c r="J243" s="246"/>
      <c r="K243" s="246"/>
      <c r="L243" s="251"/>
      <c r="M243" s="252"/>
      <c r="N243" s="253"/>
      <c r="O243" s="253"/>
      <c r="P243" s="253"/>
      <c r="Q243" s="253"/>
      <c r="R243" s="253"/>
      <c r="S243" s="253"/>
      <c r="T243" s="25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5" t="s">
        <v>159</v>
      </c>
      <c r="AU243" s="255" t="s">
        <v>81</v>
      </c>
      <c r="AV243" s="14" t="s">
        <v>81</v>
      </c>
      <c r="AW243" s="14" t="s">
        <v>34</v>
      </c>
      <c r="AX243" s="14" t="s">
        <v>72</v>
      </c>
      <c r="AY243" s="255" t="s">
        <v>145</v>
      </c>
    </row>
    <row r="244" s="14" customFormat="1">
      <c r="A244" s="14"/>
      <c r="B244" s="245"/>
      <c r="C244" s="246"/>
      <c r="D244" s="233" t="s">
        <v>159</v>
      </c>
      <c r="E244" s="247" t="s">
        <v>19</v>
      </c>
      <c r="F244" s="248" t="s">
        <v>340</v>
      </c>
      <c r="G244" s="246"/>
      <c r="H244" s="249">
        <v>1.6000000000000001</v>
      </c>
      <c r="I244" s="250"/>
      <c r="J244" s="246"/>
      <c r="K244" s="246"/>
      <c r="L244" s="251"/>
      <c r="M244" s="252"/>
      <c r="N244" s="253"/>
      <c r="O244" s="253"/>
      <c r="P244" s="253"/>
      <c r="Q244" s="253"/>
      <c r="R244" s="253"/>
      <c r="S244" s="253"/>
      <c r="T244" s="25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5" t="s">
        <v>159</v>
      </c>
      <c r="AU244" s="255" t="s">
        <v>81</v>
      </c>
      <c r="AV244" s="14" t="s">
        <v>81</v>
      </c>
      <c r="AW244" s="14" t="s">
        <v>34</v>
      </c>
      <c r="AX244" s="14" t="s">
        <v>72</v>
      </c>
      <c r="AY244" s="255" t="s">
        <v>145</v>
      </c>
    </row>
    <row r="245" s="13" customFormat="1">
      <c r="A245" s="13"/>
      <c r="B245" s="235"/>
      <c r="C245" s="236"/>
      <c r="D245" s="233" t="s">
        <v>159</v>
      </c>
      <c r="E245" s="237" t="s">
        <v>19</v>
      </c>
      <c r="F245" s="238" t="s">
        <v>188</v>
      </c>
      <c r="G245" s="236"/>
      <c r="H245" s="237" t="s">
        <v>19</v>
      </c>
      <c r="I245" s="239"/>
      <c r="J245" s="236"/>
      <c r="K245" s="236"/>
      <c r="L245" s="240"/>
      <c r="M245" s="241"/>
      <c r="N245" s="242"/>
      <c r="O245" s="242"/>
      <c r="P245" s="242"/>
      <c r="Q245" s="242"/>
      <c r="R245" s="242"/>
      <c r="S245" s="242"/>
      <c r="T245" s="24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4" t="s">
        <v>159</v>
      </c>
      <c r="AU245" s="244" t="s">
        <v>81</v>
      </c>
      <c r="AV245" s="13" t="s">
        <v>79</v>
      </c>
      <c r="AW245" s="13" t="s">
        <v>34</v>
      </c>
      <c r="AX245" s="13" t="s">
        <v>72</v>
      </c>
      <c r="AY245" s="244" t="s">
        <v>145</v>
      </c>
    </row>
    <row r="246" s="14" customFormat="1">
      <c r="A246" s="14"/>
      <c r="B246" s="245"/>
      <c r="C246" s="246"/>
      <c r="D246" s="233" t="s">
        <v>159</v>
      </c>
      <c r="E246" s="247" t="s">
        <v>19</v>
      </c>
      <c r="F246" s="248" t="s">
        <v>339</v>
      </c>
      <c r="G246" s="246"/>
      <c r="H246" s="249">
        <v>1.8</v>
      </c>
      <c r="I246" s="250"/>
      <c r="J246" s="246"/>
      <c r="K246" s="246"/>
      <c r="L246" s="251"/>
      <c r="M246" s="252"/>
      <c r="N246" s="253"/>
      <c r="O246" s="253"/>
      <c r="P246" s="253"/>
      <c r="Q246" s="253"/>
      <c r="R246" s="253"/>
      <c r="S246" s="253"/>
      <c r="T246" s="25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5" t="s">
        <v>159</v>
      </c>
      <c r="AU246" s="255" t="s">
        <v>81</v>
      </c>
      <c r="AV246" s="14" t="s">
        <v>81</v>
      </c>
      <c r="AW246" s="14" t="s">
        <v>34</v>
      </c>
      <c r="AX246" s="14" t="s">
        <v>72</v>
      </c>
      <c r="AY246" s="255" t="s">
        <v>145</v>
      </c>
    </row>
    <row r="247" s="15" customFormat="1">
      <c r="A247" s="15"/>
      <c r="B247" s="256"/>
      <c r="C247" s="257"/>
      <c r="D247" s="233" t="s">
        <v>159</v>
      </c>
      <c r="E247" s="258" t="s">
        <v>19</v>
      </c>
      <c r="F247" s="259" t="s">
        <v>162</v>
      </c>
      <c r="G247" s="257"/>
      <c r="H247" s="260">
        <v>5.2000000000000002</v>
      </c>
      <c r="I247" s="261"/>
      <c r="J247" s="257"/>
      <c r="K247" s="257"/>
      <c r="L247" s="262"/>
      <c r="M247" s="263"/>
      <c r="N247" s="264"/>
      <c r="O247" s="264"/>
      <c r="P247" s="264"/>
      <c r="Q247" s="264"/>
      <c r="R247" s="264"/>
      <c r="S247" s="264"/>
      <c r="T247" s="26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T247" s="266" t="s">
        <v>159</v>
      </c>
      <c r="AU247" s="266" t="s">
        <v>81</v>
      </c>
      <c r="AV247" s="15" t="s">
        <v>153</v>
      </c>
      <c r="AW247" s="15" t="s">
        <v>34</v>
      </c>
      <c r="AX247" s="15" t="s">
        <v>79</v>
      </c>
      <c r="AY247" s="266" t="s">
        <v>145</v>
      </c>
    </row>
    <row r="248" s="2" customFormat="1" ht="24.15" customHeight="1">
      <c r="A248" s="41"/>
      <c r="B248" s="42"/>
      <c r="C248" s="215" t="s">
        <v>341</v>
      </c>
      <c r="D248" s="215" t="s">
        <v>148</v>
      </c>
      <c r="E248" s="216" t="s">
        <v>342</v>
      </c>
      <c r="F248" s="217" t="s">
        <v>343</v>
      </c>
      <c r="G248" s="218" t="s">
        <v>255</v>
      </c>
      <c r="H248" s="219">
        <v>10.060000000000001</v>
      </c>
      <c r="I248" s="220"/>
      <c r="J248" s="221">
        <f>ROUND(I248*H248,2)</f>
        <v>0</v>
      </c>
      <c r="K248" s="217" t="s">
        <v>152</v>
      </c>
      <c r="L248" s="47"/>
      <c r="M248" s="222" t="s">
        <v>19</v>
      </c>
      <c r="N248" s="223" t="s">
        <v>43</v>
      </c>
      <c r="O248" s="87"/>
      <c r="P248" s="224">
        <f>O248*H248</f>
        <v>0</v>
      </c>
      <c r="Q248" s="224">
        <v>0</v>
      </c>
      <c r="R248" s="224">
        <f>Q248*H248</f>
        <v>0</v>
      </c>
      <c r="S248" s="224">
        <v>0.021999999999999999</v>
      </c>
      <c r="T248" s="225">
        <f>S248*H248</f>
        <v>0.22131999999999999</v>
      </c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R248" s="226" t="s">
        <v>153</v>
      </c>
      <c r="AT248" s="226" t="s">
        <v>148</v>
      </c>
      <c r="AU248" s="226" t="s">
        <v>81</v>
      </c>
      <c r="AY248" s="20" t="s">
        <v>145</v>
      </c>
      <c r="BE248" s="227">
        <f>IF(N248="základní",J248,0)</f>
        <v>0</v>
      </c>
      <c r="BF248" s="227">
        <f>IF(N248="snížená",J248,0)</f>
        <v>0</v>
      </c>
      <c r="BG248" s="227">
        <f>IF(N248="zákl. přenesená",J248,0)</f>
        <v>0</v>
      </c>
      <c r="BH248" s="227">
        <f>IF(N248="sníž. přenesená",J248,0)</f>
        <v>0</v>
      </c>
      <c r="BI248" s="227">
        <f>IF(N248="nulová",J248,0)</f>
        <v>0</v>
      </c>
      <c r="BJ248" s="20" t="s">
        <v>79</v>
      </c>
      <c r="BK248" s="227">
        <f>ROUND(I248*H248,2)</f>
        <v>0</v>
      </c>
      <c r="BL248" s="20" t="s">
        <v>153</v>
      </c>
      <c r="BM248" s="226" t="s">
        <v>344</v>
      </c>
    </row>
    <row r="249" s="2" customFormat="1">
      <c r="A249" s="41"/>
      <c r="B249" s="42"/>
      <c r="C249" s="43"/>
      <c r="D249" s="228" t="s">
        <v>155</v>
      </c>
      <c r="E249" s="43"/>
      <c r="F249" s="229" t="s">
        <v>345</v>
      </c>
      <c r="G249" s="43"/>
      <c r="H249" s="43"/>
      <c r="I249" s="230"/>
      <c r="J249" s="43"/>
      <c r="K249" s="43"/>
      <c r="L249" s="47"/>
      <c r="M249" s="231"/>
      <c r="N249" s="232"/>
      <c r="O249" s="87"/>
      <c r="P249" s="87"/>
      <c r="Q249" s="87"/>
      <c r="R249" s="87"/>
      <c r="S249" s="87"/>
      <c r="T249" s="88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T249" s="20" t="s">
        <v>155</v>
      </c>
      <c r="AU249" s="20" t="s">
        <v>81</v>
      </c>
    </row>
    <row r="250" s="2" customFormat="1">
      <c r="A250" s="41"/>
      <c r="B250" s="42"/>
      <c r="C250" s="43"/>
      <c r="D250" s="233" t="s">
        <v>157</v>
      </c>
      <c r="E250" s="43"/>
      <c r="F250" s="234" t="s">
        <v>338</v>
      </c>
      <c r="G250" s="43"/>
      <c r="H250" s="43"/>
      <c r="I250" s="230"/>
      <c r="J250" s="43"/>
      <c r="K250" s="43"/>
      <c r="L250" s="47"/>
      <c r="M250" s="231"/>
      <c r="N250" s="232"/>
      <c r="O250" s="87"/>
      <c r="P250" s="87"/>
      <c r="Q250" s="87"/>
      <c r="R250" s="87"/>
      <c r="S250" s="87"/>
      <c r="T250" s="88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T250" s="20" t="s">
        <v>157</v>
      </c>
      <c r="AU250" s="20" t="s">
        <v>81</v>
      </c>
    </row>
    <row r="251" s="13" customFormat="1">
      <c r="A251" s="13"/>
      <c r="B251" s="235"/>
      <c r="C251" s="236"/>
      <c r="D251" s="233" t="s">
        <v>159</v>
      </c>
      <c r="E251" s="237" t="s">
        <v>19</v>
      </c>
      <c r="F251" s="238" t="s">
        <v>160</v>
      </c>
      <c r="G251" s="236"/>
      <c r="H251" s="237" t="s">
        <v>19</v>
      </c>
      <c r="I251" s="239"/>
      <c r="J251" s="236"/>
      <c r="K251" s="236"/>
      <c r="L251" s="240"/>
      <c r="M251" s="241"/>
      <c r="N251" s="242"/>
      <c r="O251" s="242"/>
      <c r="P251" s="242"/>
      <c r="Q251" s="242"/>
      <c r="R251" s="242"/>
      <c r="S251" s="242"/>
      <c r="T251" s="24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4" t="s">
        <v>159</v>
      </c>
      <c r="AU251" s="244" t="s">
        <v>81</v>
      </c>
      <c r="AV251" s="13" t="s">
        <v>79</v>
      </c>
      <c r="AW251" s="13" t="s">
        <v>34</v>
      </c>
      <c r="AX251" s="13" t="s">
        <v>72</v>
      </c>
      <c r="AY251" s="244" t="s">
        <v>145</v>
      </c>
    </row>
    <row r="252" s="14" customFormat="1">
      <c r="A252" s="14"/>
      <c r="B252" s="245"/>
      <c r="C252" s="246"/>
      <c r="D252" s="233" t="s">
        <v>159</v>
      </c>
      <c r="E252" s="247" t="s">
        <v>19</v>
      </c>
      <c r="F252" s="248" t="s">
        <v>346</v>
      </c>
      <c r="G252" s="246"/>
      <c r="H252" s="249">
        <v>2.3999999999999999</v>
      </c>
      <c r="I252" s="250"/>
      <c r="J252" s="246"/>
      <c r="K252" s="246"/>
      <c r="L252" s="251"/>
      <c r="M252" s="252"/>
      <c r="N252" s="253"/>
      <c r="O252" s="253"/>
      <c r="P252" s="253"/>
      <c r="Q252" s="253"/>
      <c r="R252" s="253"/>
      <c r="S252" s="253"/>
      <c r="T252" s="25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5" t="s">
        <v>159</v>
      </c>
      <c r="AU252" s="255" t="s">
        <v>81</v>
      </c>
      <c r="AV252" s="14" t="s">
        <v>81</v>
      </c>
      <c r="AW252" s="14" t="s">
        <v>34</v>
      </c>
      <c r="AX252" s="14" t="s">
        <v>72</v>
      </c>
      <c r="AY252" s="255" t="s">
        <v>145</v>
      </c>
    </row>
    <row r="253" s="14" customFormat="1">
      <c r="A253" s="14"/>
      <c r="B253" s="245"/>
      <c r="C253" s="246"/>
      <c r="D253" s="233" t="s">
        <v>159</v>
      </c>
      <c r="E253" s="247" t="s">
        <v>19</v>
      </c>
      <c r="F253" s="248" t="s">
        <v>347</v>
      </c>
      <c r="G253" s="246"/>
      <c r="H253" s="249">
        <v>1.1000000000000001</v>
      </c>
      <c r="I253" s="250"/>
      <c r="J253" s="246"/>
      <c r="K253" s="246"/>
      <c r="L253" s="251"/>
      <c r="M253" s="252"/>
      <c r="N253" s="253"/>
      <c r="O253" s="253"/>
      <c r="P253" s="253"/>
      <c r="Q253" s="253"/>
      <c r="R253" s="253"/>
      <c r="S253" s="253"/>
      <c r="T253" s="25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5" t="s">
        <v>159</v>
      </c>
      <c r="AU253" s="255" t="s">
        <v>81</v>
      </c>
      <c r="AV253" s="14" t="s">
        <v>81</v>
      </c>
      <c r="AW253" s="14" t="s">
        <v>34</v>
      </c>
      <c r="AX253" s="14" t="s">
        <v>72</v>
      </c>
      <c r="AY253" s="255" t="s">
        <v>145</v>
      </c>
    </row>
    <row r="254" s="13" customFormat="1">
      <c r="A254" s="13"/>
      <c r="B254" s="235"/>
      <c r="C254" s="236"/>
      <c r="D254" s="233" t="s">
        <v>159</v>
      </c>
      <c r="E254" s="237" t="s">
        <v>19</v>
      </c>
      <c r="F254" s="238" t="s">
        <v>188</v>
      </c>
      <c r="G254" s="236"/>
      <c r="H254" s="237" t="s">
        <v>19</v>
      </c>
      <c r="I254" s="239"/>
      <c r="J254" s="236"/>
      <c r="K254" s="236"/>
      <c r="L254" s="240"/>
      <c r="M254" s="241"/>
      <c r="N254" s="242"/>
      <c r="O254" s="242"/>
      <c r="P254" s="242"/>
      <c r="Q254" s="242"/>
      <c r="R254" s="242"/>
      <c r="S254" s="242"/>
      <c r="T254" s="24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4" t="s">
        <v>159</v>
      </c>
      <c r="AU254" s="244" t="s">
        <v>81</v>
      </c>
      <c r="AV254" s="13" t="s">
        <v>79</v>
      </c>
      <c r="AW254" s="13" t="s">
        <v>34</v>
      </c>
      <c r="AX254" s="13" t="s">
        <v>72</v>
      </c>
      <c r="AY254" s="244" t="s">
        <v>145</v>
      </c>
    </row>
    <row r="255" s="14" customFormat="1">
      <c r="A255" s="14"/>
      <c r="B255" s="245"/>
      <c r="C255" s="246"/>
      <c r="D255" s="233" t="s">
        <v>159</v>
      </c>
      <c r="E255" s="247" t="s">
        <v>19</v>
      </c>
      <c r="F255" s="248" t="s">
        <v>348</v>
      </c>
      <c r="G255" s="246"/>
      <c r="H255" s="249">
        <v>6.1600000000000001</v>
      </c>
      <c r="I255" s="250"/>
      <c r="J255" s="246"/>
      <c r="K255" s="246"/>
      <c r="L255" s="251"/>
      <c r="M255" s="252"/>
      <c r="N255" s="253"/>
      <c r="O255" s="253"/>
      <c r="P255" s="253"/>
      <c r="Q255" s="253"/>
      <c r="R255" s="253"/>
      <c r="S255" s="253"/>
      <c r="T255" s="25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5" t="s">
        <v>159</v>
      </c>
      <c r="AU255" s="255" t="s">
        <v>81</v>
      </c>
      <c r="AV255" s="14" t="s">
        <v>81</v>
      </c>
      <c r="AW255" s="14" t="s">
        <v>34</v>
      </c>
      <c r="AX255" s="14" t="s">
        <v>72</v>
      </c>
      <c r="AY255" s="255" t="s">
        <v>145</v>
      </c>
    </row>
    <row r="256" s="14" customFormat="1">
      <c r="A256" s="14"/>
      <c r="B256" s="245"/>
      <c r="C256" s="246"/>
      <c r="D256" s="233" t="s">
        <v>159</v>
      </c>
      <c r="E256" s="247" t="s">
        <v>19</v>
      </c>
      <c r="F256" s="248" t="s">
        <v>349</v>
      </c>
      <c r="G256" s="246"/>
      <c r="H256" s="249">
        <v>4.7999999999999998</v>
      </c>
      <c r="I256" s="250"/>
      <c r="J256" s="246"/>
      <c r="K256" s="246"/>
      <c r="L256" s="251"/>
      <c r="M256" s="252"/>
      <c r="N256" s="253"/>
      <c r="O256" s="253"/>
      <c r="P256" s="253"/>
      <c r="Q256" s="253"/>
      <c r="R256" s="253"/>
      <c r="S256" s="253"/>
      <c r="T256" s="25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5" t="s">
        <v>159</v>
      </c>
      <c r="AU256" s="255" t="s">
        <v>81</v>
      </c>
      <c r="AV256" s="14" t="s">
        <v>81</v>
      </c>
      <c r="AW256" s="14" t="s">
        <v>34</v>
      </c>
      <c r="AX256" s="14" t="s">
        <v>72</v>
      </c>
      <c r="AY256" s="255" t="s">
        <v>145</v>
      </c>
    </row>
    <row r="257" s="14" customFormat="1">
      <c r="A257" s="14"/>
      <c r="B257" s="245"/>
      <c r="C257" s="246"/>
      <c r="D257" s="233" t="s">
        <v>159</v>
      </c>
      <c r="E257" s="247" t="s">
        <v>19</v>
      </c>
      <c r="F257" s="248" t="s">
        <v>350</v>
      </c>
      <c r="G257" s="246"/>
      <c r="H257" s="249">
        <v>2.8999999999999999</v>
      </c>
      <c r="I257" s="250"/>
      <c r="J257" s="246"/>
      <c r="K257" s="246"/>
      <c r="L257" s="251"/>
      <c r="M257" s="252"/>
      <c r="N257" s="253"/>
      <c r="O257" s="253"/>
      <c r="P257" s="253"/>
      <c r="Q257" s="253"/>
      <c r="R257" s="253"/>
      <c r="S257" s="253"/>
      <c r="T257" s="25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5" t="s">
        <v>159</v>
      </c>
      <c r="AU257" s="255" t="s">
        <v>81</v>
      </c>
      <c r="AV257" s="14" t="s">
        <v>81</v>
      </c>
      <c r="AW257" s="14" t="s">
        <v>34</v>
      </c>
      <c r="AX257" s="14" t="s">
        <v>72</v>
      </c>
      <c r="AY257" s="255" t="s">
        <v>145</v>
      </c>
    </row>
    <row r="258" s="14" customFormat="1">
      <c r="A258" s="14"/>
      <c r="B258" s="245"/>
      <c r="C258" s="246"/>
      <c r="D258" s="233" t="s">
        <v>159</v>
      </c>
      <c r="E258" s="247" t="s">
        <v>19</v>
      </c>
      <c r="F258" s="248" t="s">
        <v>351</v>
      </c>
      <c r="G258" s="246"/>
      <c r="H258" s="249">
        <v>1.2</v>
      </c>
      <c r="I258" s="250"/>
      <c r="J258" s="246"/>
      <c r="K258" s="246"/>
      <c r="L258" s="251"/>
      <c r="M258" s="252"/>
      <c r="N258" s="253"/>
      <c r="O258" s="253"/>
      <c r="P258" s="253"/>
      <c r="Q258" s="253"/>
      <c r="R258" s="253"/>
      <c r="S258" s="253"/>
      <c r="T258" s="25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5" t="s">
        <v>159</v>
      </c>
      <c r="AU258" s="255" t="s">
        <v>81</v>
      </c>
      <c r="AV258" s="14" t="s">
        <v>81</v>
      </c>
      <c r="AW258" s="14" t="s">
        <v>34</v>
      </c>
      <c r="AX258" s="14" t="s">
        <v>72</v>
      </c>
      <c r="AY258" s="255" t="s">
        <v>145</v>
      </c>
    </row>
    <row r="259" s="13" customFormat="1">
      <c r="A259" s="13"/>
      <c r="B259" s="235"/>
      <c r="C259" s="236"/>
      <c r="D259" s="233" t="s">
        <v>159</v>
      </c>
      <c r="E259" s="237" t="s">
        <v>19</v>
      </c>
      <c r="F259" s="238" t="s">
        <v>352</v>
      </c>
      <c r="G259" s="236"/>
      <c r="H259" s="237" t="s">
        <v>19</v>
      </c>
      <c r="I259" s="239"/>
      <c r="J259" s="236"/>
      <c r="K259" s="236"/>
      <c r="L259" s="240"/>
      <c r="M259" s="241"/>
      <c r="N259" s="242"/>
      <c r="O259" s="242"/>
      <c r="P259" s="242"/>
      <c r="Q259" s="242"/>
      <c r="R259" s="242"/>
      <c r="S259" s="242"/>
      <c r="T259" s="24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4" t="s">
        <v>159</v>
      </c>
      <c r="AU259" s="244" t="s">
        <v>81</v>
      </c>
      <c r="AV259" s="13" t="s">
        <v>79</v>
      </c>
      <c r="AW259" s="13" t="s">
        <v>34</v>
      </c>
      <c r="AX259" s="13" t="s">
        <v>72</v>
      </c>
      <c r="AY259" s="244" t="s">
        <v>145</v>
      </c>
    </row>
    <row r="260" s="14" customFormat="1">
      <c r="A260" s="14"/>
      <c r="B260" s="245"/>
      <c r="C260" s="246"/>
      <c r="D260" s="233" t="s">
        <v>159</v>
      </c>
      <c r="E260" s="247" t="s">
        <v>19</v>
      </c>
      <c r="F260" s="248" t="s">
        <v>353</v>
      </c>
      <c r="G260" s="246"/>
      <c r="H260" s="249">
        <v>-8.5</v>
      </c>
      <c r="I260" s="250"/>
      <c r="J260" s="246"/>
      <c r="K260" s="246"/>
      <c r="L260" s="251"/>
      <c r="M260" s="252"/>
      <c r="N260" s="253"/>
      <c r="O260" s="253"/>
      <c r="P260" s="253"/>
      <c r="Q260" s="253"/>
      <c r="R260" s="253"/>
      <c r="S260" s="253"/>
      <c r="T260" s="25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5" t="s">
        <v>159</v>
      </c>
      <c r="AU260" s="255" t="s">
        <v>81</v>
      </c>
      <c r="AV260" s="14" t="s">
        <v>81</v>
      </c>
      <c r="AW260" s="14" t="s">
        <v>34</v>
      </c>
      <c r="AX260" s="14" t="s">
        <v>72</v>
      </c>
      <c r="AY260" s="255" t="s">
        <v>145</v>
      </c>
    </row>
    <row r="261" s="15" customFormat="1">
      <c r="A261" s="15"/>
      <c r="B261" s="256"/>
      <c r="C261" s="257"/>
      <c r="D261" s="233" t="s">
        <v>159</v>
      </c>
      <c r="E261" s="258" t="s">
        <v>19</v>
      </c>
      <c r="F261" s="259" t="s">
        <v>162</v>
      </c>
      <c r="G261" s="257"/>
      <c r="H261" s="260">
        <v>10.060000000000001</v>
      </c>
      <c r="I261" s="261"/>
      <c r="J261" s="257"/>
      <c r="K261" s="257"/>
      <c r="L261" s="262"/>
      <c r="M261" s="263"/>
      <c r="N261" s="264"/>
      <c r="O261" s="264"/>
      <c r="P261" s="264"/>
      <c r="Q261" s="264"/>
      <c r="R261" s="264"/>
      <c r="S261" s="264"/>
      <c r="T261" s="26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66" t="s">
        <v>159</v>
      </c>
      <c r="AU261" s="266" t="s">
        <v>81</v>
      </c>
      <c r="AV261" s="15" t="s">
        <v>153</v>
      </c>
      <c r="AW261" s="15" t="s">
        <v>34</v>
      </c>
      <c r="AX261" s="15" t="s">
        <v>79</v>
      </c>
      <c r="AY261" s="266" t="s">
        <v>145</v>
      </c>
    </row>
    <row r="262" s="2" customFormat="1" ht="24.15" customHeight="1">
      <c r="A262" s="41"/>
      <c r="B262" s="42"/>
      <c r="C262" s="215" t="s">
        <v>354</v>
      </c>
      <c r="D262" s="215" t="s">
        <v>148</v>
      </c>
      <c r="E262" s="216" t="s">
        <v>355</v>
      </c>
      <c r="F262" s="217" t="s">
        <v>356</v>
      </c>
      <c r="G262" s="218" t="s">
        <v>255</v>
      </c>
      <c r="H262" s="219">
        <v>24.41</v>
      </c>
      <c r="I262" s="220"/>
      <c r="J262" s="221">
        <f>ROUND(I262*H262,2)</f>
        <v>0</v>
      </c>
      <c r="K262" s="217" t="s">
        <v>152</v>
      </c>
      <c r="L262" s="47"/>
      <c r="M262" s="222" t="s">
        <v>19</v>
      </c>
      <c r="N262" s="223" t="s">
        <v>43</v>
      </c>
      <c r="O262" s="87"/>
      <c r="P262" s="224">
        <f>O262*H262</f>
        <v>0</v>
      </c>
      <c r="Q262" s="224">
        <v>0</v>
      </c>
      <c r="R262" s="224">
        <f>Q262*H262</f>
        <v>0</v>
      </c>
      <c r="S262" s="224">
        <v>0.066000000000000003</v>
      </c>
      <c r="T262" s="225">
        <f>S262*H262</f>
        <v>1.6110600000000002</v>
      </c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R262" s="226" t="s">
        <v>153</v>
      </c>
      <c r="AT262" s="226" t="s">
        <v>148</v>
      </c>
      <c r="AU262" s="226" t="s">
        <v>81</v>
      </c>
      <c r="AY262" s="20" t="s">
        <v>145</v>
      </c>
      <c r="BE262" s="227">
        <f>IF(N262="základní",J262,0)</f>
        <v>0</v>
      </c>
      <c r="BF262" s="227">
        <f>IF(N262="snížená",J262,0)</f>
        <v>0</v>
      </c>
      <c r="BG262" s="227">
        <f>IF(N262="zákl. přenesená",J262,0)</f>
        <v>0</v>
      </c>
      <c r="BH262" s="227">
        <f>IF(N262="sníž. přenesená",J262,0)</f>
        <v>0</v>
      </c>
      <c r="BI262" s="227">
        <f>IF(N262="nulová",J262,0)</f>
        <v>0</v>
      </c>
      <c r="BJ262" s="20" t="s">
        <v>79</v>
      </c>
      <c r="BK262" s="227">
        <f>ROUND(I262*H262,2)</f>
        <v>0</v>
      </c>
      <c r="BL262" s="20" t="s">
        <v>153</v>
      </c>
      <c r="BM262" s="226" t="s">
        <v>357</v>
      </c>
    </row>
    <row r="263" s="2" customFormat="1">
      <c r="A263" s="41"/>
      <c r="B263" s="42"/>
      <c r="C263" s="43"/>
      <c r="D263" s="228" t="s">
        <v>155</v>
      </c>
      <c r="E263" s="43"/>
      <c r="F263" s="229" t="s">
        <v>358</v>
      </c>
      <c r="G263" s="43"/>
      <c r="H263" s="43"/>
      <c r="I263" s="230"/>
      <c r="J263" s="43"/>
      <c r="K263" s="43"/>
      <c r="L263" s="47"/>
      <c r="M263" s="231"/>
      <c r="N263" s="232"/>
      <c r="O263" s="87"/>
      <c r="P263" s="87"/>
      <c r="Q263" s="87"/>
      <c r="R263" s="87"/>
      <c r="S263" s="87"/>
      <c r="T263" s="88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T263" s="20" t="s">
        <v>155</v>
      </c>
      <c r="AU263" s="20" t="s">
        <v>81</v>
      </c>
    </row>
    <row r="264" s="13" customFormat="1">
      <c r="A264" s="13"/>
      <c r="B264" s="235"/>
      <c r="C264" s="236"/>
      <c r="D264" s="233" t="s">
        <v>159</v>
      </c>
      <c r="E264" s="237" t="s">
        <v>19</v>
      </c>
      <c r="F264" s="238" t="s">
        <v>160</v>
      </c>
      <c r="G264" s="236"/>
      <c r="H264" s="237" t="s">
        <v>19</v>
      </c>
      <c r="I264" s="239"/>
      <c r="J264" s="236"/>
      <c r="K264" s="236"/>
      <c r="L264" s="240"/>
      <c r="M264" s="241"/>
      <c r="N264" s="242"/>
      <c r="O264" s="242"/>
      <c r="P264" s="242"/>
      <c r="Q264" s="242"/>
      <c r="R264" s="242"/>
      <c r="S264" s="242"/>
      <c r="T264" s="24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4" t="s">
        <v>159</v>
      </c>
      <c r="AU264" s="244" t="s">
        <v>81</v>
      </c>
      <c r="AV264" s="13" t="s">
        <v>79</v>
      </c>
      <c r="AW264" s="13" t="s">
        <v>34</v>
      </c>
      <c r="AX264" s="13" t="s">
        <v>72</v>
      </c>
      <c r="AY264" s="244" t="s">
        <v>145</v>
      </c>
    </row>
    <row r="265" s="14" customFormat="1">
      <c r="A265" s="14"/>
      <c r="B265" s="245"/>
      <c r="C265" s="246"/>
      <c r="D265" s="233" t="s">
        <v>159</v>
      </c>
      <c r="E265" s="247" t="s">
        <v>19</v>
      </c>
      <c r="F265" s="248" t="s">
        <v>359</v>
      </c>
      <c r="G265" s="246"/>
      <c r="H265" s="249">
        <v>12</v>
      </c>
      <c r="I265" s="250"/>
      <c r="J265" s="246"/>
      <c r="K265" s="246"/>
      <c r="L265" s="251"/>
      <c r="M265" s="252"/>
      <c r="N265" s="253"/>
      <c r="O265" s="253"/>
      <c r="P265" s="253"/>
      <c r="Q265" s="253"/>
      <c r="R265" s="253"/>
      <c r="S265" s="253"/>
      <c r="T265" s="25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5" t="s">
        <v>159</v>
      </c>
      <c r="AU265" s="255" t="s">
        <v>81</v>
      </c>
      <c r="AV265" s="14" t="s">
        <v>81</v>
      </c>
      <c r="AW265" s="14" t="s">
        <v>34</v>
      </c>
      <c r="AX265" s="14" t="s">
        <v>72</v>
      </c>
      <c r="AY265" s="255" t="s">
        <v>145</v>
      </c>
    </row>
    <row r="266" s="14" customFormat="1">
      <c r="A266" s="14"/>
      <c r="B266" s="245"/>
      <c r="C266" s="246"/>
      <c r="D266" s="233" t="s">
        <v>159</v>
      </c>
      <c r="E266" s="247" t="s">
        <v>19</v>
      </c>
      <c r="F266" s="248" t="s">
        <v>360</v>
      </c>
      <c r="G266" s="246"/>
      <c r="H266" s="249">
        <v>5.25</v>
      </c>
      <c r="I266" s="250"/>
      <c r="J266" s="246"/>
      <c r="K266" s="246"/>
      <c r="L266" s="251"/>
      <c r="M266" s="252"/>
      <c r="N266" s="253"/>
      <c r="O266" s="253"/>
      <c r="P266" s="253"/>
      <c r="Q266" s="253"/>
      <c r="R266" s="253"/>
      <c r="S266" s="253"/>
      <c r="T266" s="25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5" t="s">
        <v>159</v>
      </c>
      <c r="AU266" s="255" t="s">
        <v>81</v>
      </c>
      <c r="AV266" s="14" t="s">
        <v>81</v>
      </c>
      <c r="AW266" s="14" t="s">
        <v>34</v>
      </c>
      <c r="AX266" s="14" t="s">
        <v>72</v>
      </c>
      <c r="AY266" s="255" t="s">
        <v>145</v>
      </c>
    </row>
    <row r="267" s="14" customFormat="1">
      <c r="A267" s="14"/>
      <c r="B267" s="245"/>
      <c r="C267" s="246"/>
      <c r="D267" s="233" t="s">
        <v>159</v>
      </c>
      <c r="E267" s="247" t="s">
        <v>19</v>
      </c>
      <c r="F267" s="248" t="s">
        <v>361</v>
      </c>
      <c r="G267" s="246"/>
      <c r="H267" s="249">
        <v>2.7000000000000002</v>
      </c>
      <c r="I267" s="250"/>
      <c r="J267" s="246"/>
      <c r="K267" s="246"/>
      <c r="L267" s="251"/>
      <c r="M267" s="252"/>
      <c r="N267" s="253"/>
      <c r="O267" s="253"/>
      <c r="P267" s="253"/>
      <c r="Q267" s="253"/>
      <c r="R267" s="253"/>
      <c r="S267" s="253"/>
      <c r="T267" s="25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5" t="s">
        <v>159</v>
      </c>
      <c r="AU267" s="255" t="s">
        <v>81</v>
      </c>
      <c r="AV267" s="14" t="s">
        <v>81</v>
      </c>
      <c r="AW267" s="14" t="s">
        <v>34</v>
      </c>
      <c r="AX267" s="14" t="s">
        <v>72</v>
      </c>
      <c r="AY267" s="255" t="s">
        <v>145</v>
      </c>
    </row>
    <row r="268" s="13" customFormat="1">
      <c r="A268" s="13"/>
      <c r="B268" s="235"/>
      <c r="C268" s="236"/>
      <c r="D268" s="233" t="s">
        <v>159</v>
      </c>
      <c r="E268" s="237" t="s">
        <v>19</v>
      </c>
      <c r="F268" s="238" t="s">
        <v>188</v>
      </c>
      <c r="G268" s="236"/>
      <c r="H268" s="237" t="s">
        <v>19</v>
      </c>
      <c r="I268" s="239"/>
      <c r="J268" s="236"/>
      <c r="K268" s="236"/>
      <c r="L268" s="240"/>
      <c r="M268" s="241"/>
      <c r="N268" s="242"/>
      <c r="O268" s="242"/>
      <c r="P268" s="242"/>
      <c r="Q268" s="242"/>
      <c r="R268" s="242"/>
      <c r="S268" s="242"/>
      <c r="T268" s="24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4" t="s">
        <v>159</v>
      </c>
      <c r="AU268" s="244" t="s">
        <v>81</v>
      </c>
      <c r="AV268" s="13" t="s">
        <v>79</v>
      </c>
      <c r="AW268" s="13" t="s">
        <v>34</v>
      </c>
      <c r="AX268" s="13" t="s">
        <v>72</v>
      </c>
      <c r="AY268" s="244" t="s">
        <v>145</v>
      </c>
    </row>
    <row r="269" s="14" customFormat="1">
      <c r="A269" s="14"/>
      <c r="B269" s="245"/>
      <c r="C269" s="246"/>
      <c r="D269" s="233" t="s">
        <v>159</v>
      </c>
      <c r="E269" s="247" t="s">
        <v>19</v>
      </c>
      <c r="F269" s="248" t="s">
        <v>362</v>
      </c>
      <c r="G269" s="246"/>
      <c r="H269" s="249">
        <v>6.96</v>
      </c>
      <c r="I269" s="250"/>
      <c r="J269" s="246"/>
      <c r="K269" s="246"/>
      <c r="L269" s="251"/>
      <c r="M269" s="252"/>
      <c r="N269" s="253"/>
      <c r="O269" s="253"/>
      <c r="P269" s="253"/>
      <c r="Q269" s="253"/>
      <c r="R269" s="253"/>
      <c r="S269" s="253"/>
      <c r="T269" s="25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5" t="s">
        <v>159</v>
      </c>
      <c r="AU269" s="255" t="s">
        <v>81</v>
      </c>
      <c r="AV269" s="14" t="s">
        <v>81</v>
      </c>
      <c r="AW269" s="14" t="s">
        <v>34</v>
      </c>
      <c r="AX269" s="14" t="s">
        <v>72</v>
      </c>
      <c r="AY269" s="255" t="s">
        <v>145</v>
      </c>
    </row>
    <row r="270" s="13" customFormat="1">
      <c r="A270" s="13"/>
      <c r="B270" s="235"/>
      <c r="C270" s="236"/>
      <c r="D270" s="233" t="s">
        <v>159</v>
      </c>
      <c r="E270" s="237" t="s">
        <v>19</v>
      </c>
      <c r="F270" s="238" t="s">
        <v>352</v>
      </c>
      <c r="G270" s="236"/>
      <c r="H270" s="237" t="s">
        <v>19</v>
      </c>
      <c r="I270" s="239"/>
      <c r="J270" s="236"/>
      <c r="K270" s="236"/>
      <c r="L270" s="240"/>
      <c r="M270" s="241"/>
      <c r="N270" s="242"/>
      <c r="O270" s="242"/>
      <c r="P270" s="242"/>
      <c r="Q270" s="242"/>
      <c r="R270" s="242"/>
      <c r="S270" s="242"/>
      <c r="T270" s="24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4" t="s">
        <v>159</v>
      </c>
      <c r="AU270" s="244" t="s">
        <v>81</v>
      </c>
      <c r="AV270" s="13" t="s">
        <v>79</v>
      </c>
      <c r="AW270" s="13" t="s">
        <v>34</v>
      </c>
      <c r="AX270" s="13" t="s">
        <v>72</v>
      </c>
      <c r="AY270" s="244" t="s">
        <v>145</v>
      </c>
    </row>
    <row r="271" s="14" customFormat="1">
      <c r="A271" s="14"/>
      <c r="B271" s="245"/>
      <c r="C271" s="246"/>
      <c r="D271" s="233" t="s">
        <v>159</v>
      </c>
      <c r="E271" s="247" t="s">
        <v>19</v>
      </c>
      <c r="F271" s="248" t="s">
        <v>363</v>
      </c>
      <c r="G271" s="246"/>
      <c r="H271" s="249">
        <v>-2.5</v>
      </c>
      <c r="I271" s="250"/>
      <c r="J271" s="246"/>
      <c r="K271" s="246"/>
      <c r="L271" s="251"/>
      <c r="M271" s="252"/>
      <c r="N271" s="253"/>
      <c r="O271" s="253"/>
      <c r="P271" s="253"/>
      <c r="Q271" s="253"/>
      <c r="R271" s="253"/>
      <c r="S271" s="253"/>
      <c r="T271" s="25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5" t="s">
        <v>159</v>
      </c>
      <c r="AU271" s="255" t="s">
        <v>81</v>
      </c>
      <c r="AV271" s="14" t="s">
        <v>81</v>
      </c>
      <c r="AW271" s="14" t="s">
        <v>34</v>
      </c>
      <c r="AX271" s="14" t="s">
        <v>72</v>
      </c>
      <c r="AY271" s="255" t="s">
        <v>145</v>
      </c>
    </row>
    <row r="272" s="15" customFormat="1">
      <c r="A272" s="15"/>
      <c r="B272" s="256"/>
      <c r="C272" s="257"/>
      <c r="D272" s="233" t="s">
        <v>159</v>
      </c>
      <c r="E272" s="258" t="s">
        <v>19</v>
      </c>
      <c r="F272" s="259" t="s">
        <v>162</v>
      </c>
      <c r="G272" s="257"/>
      <c r="H272" s="260">
        <v>24.41</v>
      </c>
      <c r="I272" s="261"/>
      <c r="J272" s="257"/>
      <c r="K272" s="257"/>
      <c r="L272" s="262"/>
      <c r="M272" s="263"/>
      <c r="N272" s="264"/>
      <c r="O272" s="264"/>
      <c r="P272" s="264"/>
      <c r="Q272" s="264"/>
      <c r="R272" s="264"/>
      <c r="S272" s="264"/>
      <c r="T272" s="26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T272" s="266" t="s">
        <v>159</v>
      </c>
      <c r="AU272" s="266" t="s">
        <v>81</v>
      </c>
      <c r="AV272" s="15" t="s">
        <v>153</v>
      </c>
      <c r="AW272" s="15" t="s">
        <v>34</v>
      </c>
      <c r="AX272" s="15" t="s">
        <v>79</v>
      </c>
      <c r="AY272" s="266" t="s">
        <v>145</v>
      </c>
    </row>
    <row r="273" s="2" customFormat="1" ht="24.15" customHeight="1">
      <c r="A273" s="41"/>
      <c r="B273" s="42"/>
      <c r="C273" s="215" t="s">
        <v>364</v>
      </c>
      <c r="D273" s="215" t="s">
        <v>148</v>
      </c>
      <c r="E273" s="216" t="s">
        <v>365</v>
      </c>
      <c r="F273" s="217" t="s">
        <v>366</v>
      </c>
      <c r="G273" s="218" t="s">
        <v>255</v>
      </c>
      <c r="H273" s="219">
        <v>1.7</v>
      </c>
      <c r="I273" s="220"/>
      <c r="J273" s="221">
        <f>ROUND(I273*H273,2)</f>
        <v>0</v>
      </c>
      <c r="K273" s="217" t="s">
        <v>152</v>
      </c>
      <c r="L273" s="47"/>
      <c r="M273" s="222" t="s">
        <v>19</v>
      </c>
      <c r="N273" s="223" t="s">
        <v>43</v>
      </c>
      <c r="O273" s="87"/>
      <c r="P273" s="224">
        <f>O273*H273</f>
        <v>0</v>
      </c>
      <c r="Q273" s="224">
        <v>0</v>
      </c>
      <c r="R273" s="224">
        <f>Q273*H273</f>
        <v>0</v>
      </c>
      <c r="S273" s="224">
        <v>0.099000000000000005</v>
      </c>
      <c r="T273" s="225">
        <f>S273*H273</f>
        <v>0.16830000000000001</v>
      </c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R273" s="226" t="s">
        <v>153</v>
      </c>
      <c r="AT273" s="226" t="s">
        <v>148</v>
      </c>
      <c r="AU273" s="226" t="s">
        <v>81</v>
      </c>
      <c r="AY273" s="20" t="s">
        <v>145</v>
      </c>
      <c r="BE273" s="227">
        <f>IF(N273="základní",J273,0)</f>
        <v>0</v>
      </c>
      <c r="BF273" s="227">
        <f>IF(N273="snížená",J273,0)</f>
        <v>0</v>
      </c>
      <c r="BG273" s="227">
        <f>IF(N273="zákl. přenesená",J273,0)</f>
        <v>0</v>
      </c>
      <c r="BH273" s="227">
        <f>IF(N273="sníž. přenesená",J273,0)</f>
        <v>0</v>
      </c>
      <c r="BI273" s="227">
        <f>IF(N273="nulová",J273,0)</f>
        <v>0</v>
      </c>
      <c r="BJ273" s="20" t="s">
        <v>79</v>
      </c>
      <c r="BK273" s="227">
        <f>ROUND(I273*H273,2)</f>
        <v>0</v>
      </c>
      <c r="BL273" s="20" t="s">
        <v>153</v>
      </c>
      <c r="BM273" s="226" t="s">
        <v>367</v>
      </c>
    </row>
    <row r="274" s="2" customFormat="1">
      <c r="A274" s="41"/>
      <c r="B274" s="42"/>
      <c r="C274" s="43"/>
      <c r="D274" s="228" t="s">
        <v>155</v>
      </c>
      <c r="E274" s="43"/>
      <c r="F274" s="229" t="s">
        <v>368</v>
      </c>
      <c r="G274" s="43"/>
      <c r="H274" s="43"/>
      <c r="I274" s="230"/>
      <c r="J274" s="43"/>
      <c r="K274" s="43"/>
      <c r="L274" s="47"/>
      <c r="M274" s="231"/>
      <c r="N274" s="232"/>
      <c r="O274" s="87"/>
      <c r="P274" s="87"/>
      <c r="Q274" s="87"/>
      <c r="R274" s="87"/>
      <c r="S274" s="87"/>
      <c r="T274" s="88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T274" s="20" t="s">
        <v>155</v>
      </c>
      <c r="AU274" s="20" t="s">
        <v>81</v>
      </c>
    </row>
    <row r="275" s="13" customFormat="1">
      <c r="A275" s="13"/>
      <c r="B275" s="235"/>
      <c r="C275" s="236"/>
      <c r="D275" s="233" t="s">
        <v>159</v>
      </c>
      <c r="E275" s="237" t="s">
        <v>19</v>
      </c>
      <c r="F275" s="238" t="s">
        <v>160</v>
      </c>
      <c r="G275" s="236"/>
      <c r="H275" s="237" t="s">
        <v>19</v>
      </c>
      <c r="I275" s="239"/>
      <c r="J275" s="236"/>
      <c r="K275" s="236"/>
      <c r="L275" s="240"/>
      <c r="M275" s="241"/>
      <c r="N275" s="242"/>
      <c r="O275" s="242"/>
      <c r="P275" s="242"/>
      <c r="Q275" s="242"/>
      <c r="R275" s="242"/>
      <c r="S275" s="242"/>
      <c r="T275" s="24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4" t="s">
        <v>159</v>
      </c>
      <c r="AU275" s="244" t="s">
        <v>81</v>
      </c>
      <c r="AV275" s="13" t="s">
        <v>79</v>
      </c>
      <c r="AW275" s="13" t="s">
        <v>34</v>
      </c>
      <c r="AX275" s="13" t="s">
        <v>72</v>
      </c>
      <c r="AY275" s="244" t="s">
        <v>145</v>
      </c>
    </row>
    <row r="276" s="14" customFormat="1">
      <c r="A276" s="14"/>
      <c r="B276" s="245"/>
      <c r="C276" s="246"/>
      <c r="D276" s="233" t="s">
        <v>159</v>
      </c>
      <c r="E276" s="247" t="s">
        <v>19</v>
      </c>
      <c r="F276" s="248" t="s">
        <v>369</v>
      </c>
      <c r="G276" s="246"/>
      <c r="H276" s="249">
        <v>1.7</v>
      </c>
      <c r="I276" s="250"/>
      <c r="J276" s="246"/>
      <c r="K276" s="246"/>
      <c r="L276" s="251"/>
      <c r="M276" s="252"/>
      <c r="N276" s="253"/>
      <c r="O276" s="253"/>
      <c r="P276" s="253"/>
      <c r="Q276" s="253"/>
      <c r="R276" s="253"/>
      <c r="S276" s="253"/>
      <c r="T276" s="25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5" t="s">
        <v>159</v>
      </c>
      <c r="AU276" s="255" t="s">
        <v>81</v>
      </c>
      <c r="AV276" s="14" t="s">
        <v>81</v>
      </c>
      <c r="AW276" s="14" t="s">
        <v>34</v>
      </c>
      <c r="AX276" s="14" t="s">
        <v>72</v>
      </c>
      <c r="AY276" s="255" t="s">
        <v>145</v>
      </c>
    </row>
    <row r="277" s="15" customFormat="1">
      <c r="A277" s="15"/>
      <c r="B277" s="256"/>
      <c r="C277" s="257"/>
      <c r="D277" s="233" t="s">
        <v>159</v>
      </c>
      <c r="E277" s="258" t="s">
        <v>19</v>
      </c>
      <c r="F277" s="259" t="s">
        <v>162</v>
      </c>
      <c r="G277" s="257"/>
      <c r="H277" s="260">
        <v>1.7</v>
      </c>
      <c r="I277" s="261"/>
      <c r="J277" s="257"/>
      <c r="K277" s="257"/>
      <c r="L277" s="262"/>
      <c r="M277" s="263"/>
      <c r="N277" s="264"/>
      <c r="O277" s="264"/>
      <c r="P277" s="264"/>
      <c r="Q277" s="264"/>
      <c r="R277" s="264"/>
      <c r="S277" s="264"/>
      <c r="T277" s="26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66" t="s">
        <v>159</v>
      </c>
      <c r="AU277" s="266" t="s">
        <v>81</v>
      </c>
      <c r="AV277" s="15" t="s">
        <v>153</v>
      </c>
      <c r="AW277" s="15" t="s">
        <v>34</v>
      </c>
      <c r="AX277" s="15" t="s">
        <v>79</v>
      </c>
      <c r="AY277" s="266" t="s">
        <v>145</v>
      </c>
    </row>
    <row r="278" s="2" customFormat="1" ht="24.15" customHeight="1">
      <c r="A278" s="41"/>
      <c r="B278" s="42"/>
      <c r="C278" s="215" t="s">
        <v>370</v>
      </c>
      <c r="D278" s="215" t="s">
        <v>148</v>
      </c>
      <c r="E278" s="216" t="s">
        <v>371</v>
      </c>
      <c r="F278" s="217" t="s">
        <v>372</v>
      </c>
      <c r="G278" s="218" t="s">
        <v>277</v>
      </c>
      <c r="H278" s="219">
        <v>2</v>
      </c>
      <c r="I278" s="220"/>
      <c r="J278" s="221">
        <f>ROUND(I278*H278,2)</f>
        <v>0</v>
      </c>
      <c r="K278" s="217" t="s">
        <v>152</v>
      </c>
      <c r="L278" s="47"/>
      <c r="M278" s="222" t="s">
        <v>19</v>
      </c>
      <c r="N278" s="223" t="s">
        <v>43</v>
      </c>
      <c r="O278" s="87"/>
      <c r="P278" s="224">
        <f>O278*H278</f>
        <v>0</v>
      </c>
      <c r="Q278" s="224">
        <v>0</v>
      </c>
      <c r="R278" s="224">
        <f>Q278*H278</f>
        <v>0</v>
      </c>
      <c r="S278" s="224">
        <v>0.0089999999999999993</v>
      </c>
      <c r="T278" s="225">
        <f>S278*H278</f>
        <v>0.017999999999999999</v>
      </c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R278" s="226" t="s">
        <v>153</v>
      </c>
      <c r="AT278" s="226" t="s">
        <v>148</v>
      </c>
      <c r="AU278" s="226" t="s">
        <v>81</v>
      </c>
      <c r="AY278" s="20" t="s">
        <v>145</v>
      </c>
      <c r="BE278" s="227">
        <f>IF(N278="základní",J278,0)</f>
        <v>0</v>
      </c>
      <c r="BF278" s="227">
        <f>IF(N278="snížená",J278,0)</f>
        <v>0</v>
      </c>
      <c r="BG278" s="227">
        <f>IF(N278="zákl. přenesená",J278,0)</f>
        <v>0</v>
      </c>
      <c r="BH278" s="227">
        <f>IF(N278="sníž. přenesená",J278,0)</f>
        <v>0</v>
      </c>
      <c r="BI278" s="227">
        <f>IF(N278="nulová",J278,0)</f>
        <v>0</v>
      </c>
      <c r="BJ278" s="20" t="s">
        <v>79</v>
      </c>
      <c r="BK278" s="227">
        <f>ROUND(I278*H278,2)</f>
        <v>0</v>
      </c>
      <c r="BL278" s="20" t="s">
        <v>153</v>
      </c>
      <c r="BM278" s="226" t="s">
        <v>373</v>
      </c>
    </row>
    <row r="279" s="2" customFormat="1">
      <c r="A279" s="41"/>
      <c r="B279" s="42"/>
      <c r="C279" s="43"/>
      <c r="D279" s="228" t="s">
        <v>155</v>
      </c>
      <c r="E279" s="43"/>
      <c r="F279" s="229" t="s">
        <v>374</v>
      </c>
      <c r="G279" s="43"/>
      <c r="H279" s="43"/>
      <c r="I279" s="230"/>
      <c r="J279" s="43"/>
      <c r="K279" s="43"/>
      <c r="L279" s="47"/>
      <c r="M279" s="231"/>
      <c r="N279" s="232"/>
      <c r="O279" s="87"/>
      <c r="P279" s="87"/>
      <c r="Q279" s="87"/>
      <c r="R279" s="87"/>
      <c r="S279" s="87"/>
      <c r="T279" s="88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T279" s="20" t="s">
        <v>155</v>
      </c>
      <c r="AU279" s="20" t="s">
        <v>81</v>
      </c>
    </row>
    <row r="280" s="2" customFormat="1">
      <c r="A280" s="41"/>
      <c r="B280" s="42"/>
      <c r="C280" s="43"/>
      <c r="D280" s="233" t="s">
        <v>157</v>
      </c>
      <c r="E280" s="43"/>
      <c r="F280" s="234" t="s">
        <v>338</v>
      </c>
      <c r="G280" s="43"/>
      <c r="H280" s="43"/>
      <c r="I280" s="230"/>
      <c r="J280" s="43"/>
      <c r="K280" s="43"/>
      <c r="L280" s="47"/>
      <c r="M280" s="231"/>
      <c r="N280" s="232"/>
      <c r="O280" s="87"/>
      <c r="P280" s="87"/>
      <c r="Q280" s="87"/>
      <c r="R280" s="87"/>
      <c r="S280" s="87"/>
      <c r="T280" s="88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T280" s="20" t="s">
        <v>157</v>
      </c>
      <c r="AU280" s="20" t="s">
        <v>81</v>
      </c>
    </row>
    <row r="281" s="13" customFormat="1">
      <c r="A281" s="13"/>
      <c r="B281" s="235"/>
      <c r="C281" s="236"/>
      <c r="D281" s="233" t="s">
        <v>159</v>
      </c>
      <c r="E281" s="237" t="s">
        <v>19</v>
      </c>
      <c r="F281" s="238" t="s">
        <v>160</v>
      </c>
      <c r="G281" s="236"/>
      <c r="H281" s="237" t="s">
        <v>19</v>
      </c>
      <c r="I281" s="239"/>
      <c r="J281" s="236"/>
      <c r="K281" s="236"/>
      <c r="L281" s="240"/>
      <c r="M281" s="241"/>
      <c r="N281" s="242"/>
      <c r="O281" s="242"/>
      <c r="P281" s="242"/>
      <c r="Q281" s="242"/>
      <c r="R281" s="242"/>
      <c r="S281" s="242"/>
      <c r="T281" s="24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4" t="s">
        <v>159</v>
      </c>
      <c r="AU281" s="244" t="s">
        <v>81</v>
      </c>
      <c r="AV281" s="13" t="s">
        <v>79</v>
      </c>
      <c r="AW281" s="13" t="s">
        <v>34</v>
      </c>
      <c r="AX281" s="13" t="s">
        <v>72</v>
      </c>
      <c r="AY281" s="244" t="s">
        <v>145</v>
      </c>
    </row>
    <row r="282" s="14" customFormat="1">
      <c r="A282" s="14"/>
      <c r="B282" s="245"/>
      <c r="C282" s="246"/>
      <c r="D282" s="233" t="s">
        <v>159</v>
      </c>
      <c r="E282" s="247" t="s">
        <v>19</v>
      </c>
      <c r="F282" s="248" t="s">
        <v>292</v>
      </c>
      <c r="G282" s="246"/>
      <c r="H282" s="249">
        <v>2</v>
      </c>
      <c r="I282" s="250"/>
      <c r="J282" s="246"/>
      <c r="K282" s="246"/>
      <c r="L282" s="251"/>
      <c r="M282" s="252"/>
      <c r="N282" s="253"/>
      <c r="O282" s="253"/>
      <c r="P282" s="253"/>
      <c r="Q282" s="253"/>
      <c r="R282" s="253"/>
      <c r="S282" s="253"/>
      <c r="T282" s="25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5" t="s">
        <v>159</v>
      </c>
      <c r="AU282" s="255" t="s">
        <v>81</v>
      </c>
      <c r="AV282" s="14" t="s">
        <v>81</v>
      </c>
      <c r="AW282" s="14" t="s">
        <v>34</v>
      </c>
      <c r="AX282" s="14" t="s">
        <v>72</v>
      </c>
      <c r="AY282" s="255" t="s">
        <v>145</v>
      </c>
    </row>
    <row r="283" s="15" customFormat="1">
      <c r="A283" s="15"/>
      <c r="B283" s="256"/>
      <c r="C283" s="257"/>
      <c r="D283" s="233" t="s">
        <v>159</v>
      </c>
      <c r="E283" s="258" t="s">
        <v>19</v>
      </c>
      <c r="F283" s="259" t="s">
        <v>162</v>
      </c>
      <c r="G283" s="257"/>
      <c r="H283" s="260">
        <v>2</v>
      </c>
      <c r="I283" s="261"/>
      <c r="J283" s="257"/>
      <c r="K283" s="257"/>
      <c r="L283" s="262"/>
      <c r="M283" s="263"/>
      <c r="N283" s="264"/>
      <c r="O283" s="264"/>
      <c r="P283" s="264"/>
      <c r="Q283" s="264"/>
      <c r="R283" s="264"/>
      <c r="S283" s="264"/>
      <c r="T283" s="26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T283" s="266" t="s">
        <v>159</v>
      </c>
      <c r="AU283" s="266" t="s">
        <v>81</v>
      </c>
      <c r="AV283" s="15" t="s">
        <v>153</v>
      </c>
      <c r="AW283" s="15" t="s">
        <v>34</v>
      </c>
      <c r="AX283" s="15" t="s">
        <v>79</v>
      </c>
      <c r="AY283" s="266" t="s">
        <v>145</v>
      </c>
    </row>
    <row r="284" s="2" customFormat="1" ht="24.15" customHeight="1">
      <c r="A284" s="41"/>
      <c r="B284" s="42"/>
      <c r="C284" s="215" t="s">
        <v>375</v>
      </c>
      <c r="D284" s="215" t="s">
        <v>148</v>
      </c>
      <c r="E284" s="216" t="s">
        <v>376</v>
      </c>
      <c r="F284" s="217" t="s">
        <v>377</v>
      </c>
      <c r="G284" s="218" t="s">
        <v>151</v>
      </c>
      <c r="H284" s="219">
        <v>10.114000000000001</v>
      </c>
      <c r="I284" s="220"/>
      <c r="J284" s="221">
        <f>ROUND(I284*H284,2)</f>
        <v>0</v>
      </c>
      <c r="K284" s="217" t="s">
        <v>152</v>
      </c>
      <c r="L284" s="47"/>
      <c r="M284" s="222" t="s">
        <v>19</v>
      </c>
      <c r="N284" s="223" t="s">
        <v>43</v>
      </c>
      <c r="O284" s="87"/>
      <c r="P284" s="224">
        <f>O284*H284</f>
        <v>0</v>
      </c>
      <c r="Q284" s="224">
        <v>0</v>
      </c>
      <c r="R284" s="224">
        <f>Q284*H284</f>
        <v>0</v>
      </c>
      <c r="S284" s="224">
        <v>0.068000000000000005</v>
      </c>
      <c r="T284" s="225">
        <f>S284*H284</f>
        <v>0.68775200000000014</v>
      </c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R284" s="226" t="s">
        <v>153</v>
      </c>
      <c r="AT284" s="226" t="s">
        <v>148</v>
      </c>
      <c r="AU284" s="226" t="s">
        <v>81</v>
      </c>
      <c r="AY284" s="20" t="s">
        <v>145</v>
      </c>
      <c r="BE284" s="227">
        <f>IF(N284="základní",J284,0)</f>
        <v>0</v>
      </c>
      <c r="BF284" s="227">
        <f>IF(N284="snížená",J284,0)</f>
        <v>0</v>
      </c>
      <c r="BG284" s="227">
        <f>IF(N284="zákl. přenesená",J284,0)</f>
        <v>0</v>
      </c>
      <c r="BH284" s="227">
        <f>IF(N284="sníž. přenesená",J284,0)</f>
        <v>0</v>
      </c>
      <c r="BI284" s="227">
        <f>IF(N284="nulová",J284,0)</f>
        <v>0</v>
      </c>
      <c r="BJ284" s="20" t="s">
        <v>79</v>
      </c>
      <c r="BK284" s="227">
        <f>ROUND(I284*H284,2)</f>
        <v>0</v>
      </c>
      <c r="BL284" s="20" t="s">
        <v>153</v>
      </c>
      <c r="BM284" s="226" t="s">
        <v>378</v>
      </c>
    </row>
    <row r="285" s="2" customFormat="1">
      <c r="A285" s="41"/>
      <c r="B285" s="42"/>
      <c r="C285" s="43"/>
      <c r="D285" s="228" t="s">
        <v>155</v>
      </c>
      <c r="E285" s="43"/>
      <c r="F285" s="229" t="s">
        <v>379</v>
      </c>
      <c r="G285" s="43"/>
      <c r="H285" s="43"/>
      <c r="I285" s="230"/>
      <c r="J285" s="43"/>
      <c r="K285" s="43"/>
      <c r="L285" s="47"/>
      <c r="M285" s="231"/>
      <c r="N285" s="232"/>
      <c r="O285" s="87"/>
      <c r="P285" s="87"/>
      <c r="Q285" s="87"/>
      <c r="R285" s="87"/>
      <c r="S285" s="87"/>
      <c r="T285" s="88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T285" s="20" t="s">
        <v>155</v>
      </c>
      <c r="AU285" s="20" t="s">
        <v>81</v>
      </c>
    </row>
    <row r="286" s="2" customFormat="1">
      <c r="A286" s="41"/>
      <c r="B286" s="42"/>
      <c r="C286" s="43"/>
      <c r="D286" s="233" t="s">
        <v>157</v>
      </c>
      <c r="E286" s="43"/>
      <c r="F286" s="234" t="s">
        <v>380</v>
      </c>
      <c r="G286" s="43"/>
      <c r="H286" s="43"/>
      <c r="I286" s="230"/>
      <c r="J286" s="43"/>
      <c r="K286" s="43"/>
      <c r="L286" s="47"/>
      <c r="M286" s="231"/>
      <c r="N286" s="232"/>
      <c r="O286" s="87"/>
      <c r="P286" s="87"/>
      <c r="Q286" s="87"/>
      <c r="R286" s="87"/>
      <c r="S286" s="87"/>
      <c r="T286" s="88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T286" s="20" t="s">
        <v>157</v>
      </c>
      <c r="AU286" s="20" t="s">
        <v>81</v>
      </c>
    </row>
    <row r="287" s="13" customFormat="1">
      <c r="A287" s="13"/>
      <c r="B287" s="235"/>
      <c r="C287" s="236"/>
      <c r="D287" s="233" t="s">
        <v>159</v>
      </c>
      <c r="E287" s="237" t="s">
        <v>19</v>
      </c>
      <c r="F287" s="238" t="s">
        <v>160</v>
      </c>
      <c r="G287" s="236"/>
      <c r="H287" s="237" t="s">
        <v>19</v>
      </c>
      <c r="I287" s="239"/>
      <c r="J287" s="236"/>
      <c r="K287" s="236"/>
      <c r="L287" s="240"/>
      <c r="M287" s="241"/>
      <c r="N287" s="242"/>
      <c r="O287" s="242"/>
      <c r="P287" s="242"/>
      <c r="Q287" s="242"/>
      <c r="R287" s="242"/>
      <c r="S287" s="242"/>
      <c r="T287" s="24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4" t="s">
        <v>159</v>
      </c>
      <c r="AU287" s="244" t="s">
        <v>81</v>
      </c>
      <c r="AV287" s="13" t="s">
        <v>79</v>
      </c>
      <c r="AW287" s="13" t="s">
        <v>34</v>
      </c>
      <c r="AX287" s="13" t="s">
        <v>72</v>
      </c>
      <c r="AY287" s="244" t="s">
        <v>145</v>
      </c>
    </row>
    <row r="288" s="14" customFormat="1">
      <c r="A288" s="14"/>
      <c r="B288" s="245"/>
      <c r="C288" s="246"/>
      <c r="D288" s="233" t="s">
        <v>159</v>
      </c>
      <c r="E288" s="247" t="s">
        <v>19</v>
      </c>
      <c r="F288" s="248" t="s">
        <v>381</v>
      </c>
      <c r="G288" s="246"/>
      <c r="H288" s="249">
        <v>6.7140000000000004</v>
      </c>
      <c r="I288" s="250"/>
      <c r="J288" s="246"/>
      <c r="K288" s="246"/>
      <c r="L288" s="251"/>
      <c r="M288" s="252"/>
      <c r="N288" s="253"/>
      <c r="O288" s="253"/>
      <c r="P288" s="253"/>
      <c r="Q288" s="253"/>
      <c r="R288" s="253"/>
      <c r="S288" s="253"/>
      <c r="T288" s="25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5" t="s">
        <v>159</v>
      </c>
      <c r="AU288" s="255" t="s">
        <v>81</v>
      </c>
      <c r="AV288" s="14" t="s">
        <v>81</v>
      </c>
      <c r="AW288" s="14" t="s">
        <v>34</v>
      </c>
      <c r="AX288" s="14" t="s">
        <v>72</v>
      </c>
      <c r="AY288" s="255" t="s">
        <v>145</v>
      </c>
    </row>
    <row r="289" s="13" customFormat="1">
      <c r="A289" s="13"/>
      <c r="B289" s="235"/>
      <c r="C289" s="236"/>
      <c r="D289" s="233" t="s">
        <v>159</v>
      </c>
      <c r="E289" s="237" t="s">
        <v>19</v>
      </c>
      <c r="F289" s="238" t="s">
        <v>188</v>
      </c>
      <c r="G289" s="236"/>
      <c r="H289" s="237" t="s">
        <v>19</v>
      </c>
      <c r="I289" s="239"/>
      <c r="J289" s="236"/>
      <c r="K289" s="236"/>
      <c r="L289" s="240"/>
      <c r="M289" s="241"/>
      <c r="N289" s="242"/>
      <c r="O289" s="242"/>
      <c r="P289" s="242"/>
      <c r="Q289" s="242"/>
      <c r="R289" s="242"/>
      <c r="S289" s="242"/>
      <c r="T289" s="24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4" t="s">
        <v>159</v>
      </c>
      <c r="AU289" s="244" t="s">
        <v>81</v>
      </c>
      <c r="AV289" s="13" t="s">
        <v>79</v>
      </c>
      <c r="AW289" s="13" t="s">
        <v>34</v>
      </c>
      <c r="AX289" s="13" t="s">
        <v>72</v>
      </c>
      <c r="AY289" s="244" t="s">
        <v>145</v>
      </c>
    </row>
    <row r="290" s="14" customFormat="1">
      <c r="A290" s="14"/>
      <c r="B290" s="245"/>
      <c r="C290" s="246"/>
      <c r="D290" s="233" t="s">
        <v>159</v>
      </c>
      <c r="E290" s="247" t="s">
        <v>19</v>
      </c>
      <c r="F290" s="248" t="s">
        <v>382</v>
      </c>
      <c r="G290" s="246"/>
      <c r="H290" s="249">
        <v>3.3999999999999999</v>
      </c>
      <c r="I290" s="250"/>
      <c r="J290" s="246"/>
      <c r="K290" s="246"/>
      <c r="L290" s="251"/>
      <c r="M290" s="252"/>
      <c r="N290" s="253"/>
      <c r="O290" s="253"/>
      <c r="P290" s="253"/>
      <c r="Q290" s="253"/>
      <c r="R290" s="253"/>
      <c r="S290" s="253"/>
      <c r="T290" s="25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55" t="s">
        <v>159</v>
      </c>
      <c r="AU290" s="255" t="s">
        <v>81</v>
      </c>
      <c r="AV290" s="14" t="s">
        <v>81</v>
      </c>
      <c r="AW290" s="14" t="s">
        <v>34</v>
      </c>
      <c r="AX290" s="14" t="s">
        <v>72</v>
      </c>
      <c r="AY290" s="255" t="s">
        <v>145</v>
      </c>
    </row>
    <row r="291" s="15" customFormat="1">
      <c r="A291" s="15"/>
      <c r="B291" s="256"/>
      <c r="C291" s="257"/>
      <c r="D291" s="233" t="s">
        <v>159</v>
      </c>
      <c r="E291" s="258" t="s">
        <v>19</v>
      </c>
      <c r="F291" s="259" t="s">
        <v>162</v>
      </c>
      <c r="G291" s="257"/>
      <c r="H291" s="260">
        <v>10.114000000000001</v>
      </c>
      <c r="I291" s="261"/>
      <c r="J291" s="257"/>
      <c r="K291" s="257"/>
      <c r="L291" s="262"/>
      <c r="M291" s="263"/>
      <c r="N291" s="264"/>
      <c r="O291" s="264"/>
      <c r="P291" s="264"/>
      <c r="Q291" s="264"/>
      <c r="R291" s="264"/>
      <c r="S291" s="264"/>
      <c r="T291" s="26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T291" s="266" t="s">
        <v>159</v>
      </c>
      <c r="AU291" s="266" t="s">
        <v>81</v>
      </c>
      <c r="AV291" s="15" t="s">
        <v>153</v>
      </c>
      <c r="AW291" s="15" t="s">
        <v>34</v>
      </c>
      <c r="AX291" s="15" t="s">
        <v>79</v>
      </c>
      <c r="AY291" s="266" t="s">
        <v>145</v>
      </c>
    </row>
    <row r="292" s="12" customFormat="1" ht="22.8" customHeight="1">
      <c r="A292" s="12"/>
      <c r="B292" s="199"/>
      <c r="C292" s="200"/>
      <c r="D292" s="201" t="s">
        <v>71</v>
      </c>
      <c r="E292" s="213" t="s">
        <v>383</v>
      </c>
      <c r="F292" s="213" t="s">
        <v>384</v>
      </c>
      <c r="G292" s="200"/>
      <c r="H292" s="200"/>
      <c r="I292" s="203"/>
      <c r="J292" s="214">
        <f>BK292</f>
        <v>0</v>
      </c>
      <c r="K292" s="200"/>
      <c r="L292" s="205"/>
      <c r="M292" s="206"/>
      <c r="N292" s="207"/>
      <c r="O292" s="207"/>
      <c r="P292" s="208">
        <f>SUM(P293:P332)</f>
        <v>0</v>
      </c>
      <c r="Q292" s="207"/>
      <c r="R292" s="208">
        <f>SUM(R293:R332)</f>
        <v>0</v>
      </c>
      <c r="S292" s="207"/>
      <c r="T292" s="209">
        <f>SUM(T293:T332)</f>
        <v>0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210" t="s">
        <v>79</v>
      </c>
      <c r="AT292" s="211" t="s">
        <v>71</v>
      </c>
      <c r="AU292" s="211" t="s">
        <v>79</v>
      </c>
      <c r="AY292" s="210" t="s">
        <v>145</v>
      </c>
      <c r="BK292" s="212">
        <f>SUM(BK293:BK332)</f>
        <v>0</v>
      </c>
    </row>
    <row r="293" s="2" customFormat="1" ht="16.5" customHeight="1">
      <c r="A293" s="41"/>
      <c r="B293" s="42"/>
      <c r="C293" s="215" t="s">
        <v>385</v>
      </c>
      <c r="D293" s="215" t="s">
        <v>148</v>
      </c>
      <c r="E293" s="216" t="s">
        <v>386</v>
      </c>
      <c r="F293" s="217" t="s">
        <v>387</v>
      </c>
      <c r="G293" s="218" t="s">
        <v>165</v>
      </c>
      <c r="H293" s="219">
        <v>5.4889999999999999</v>
      </c>
      <c r="I293" s="220"/>
      <c r="J293" s="221">
        <f>ROUND(I293*H293,2)</f>
        <v>0</v>
      </c>
      <c r="K293" s="217" t="s">
        <v>152</v>
      </c>
      <c r="L293" s="47"/>
      <c r="M293" s="222" t="s">
        <v>19</v>
      </c>
      <c r="N293" s="223" t="s">
        <v>43</v>
      </c>
      <c r="O293" s="87"/>
      <c r="P293" s="224">
        <f>O293*H293</f>
        <v>0</v>
      </c>
      <c r="Q293" s="224">
        <v>0</v>
      </c>
      <c r="R293" s="224">
        <f>Q293*H293</f>
        <v>0</v>
      </c>
      <c r="S293" s="224">
        <v>0</v>
      </c>
      <c r="T293" s="225">
        <f>S293*H293</f>
        <v>0</v>
      </c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R293" s="226" t="s">
        <v>153</v>
      </c>
      <c r="AT293" s="226" t="s">
        <v>148</v>
      </c>
      <c r="AU293" s="226" t="s">
        <v>81</v>
      </c>
      <c r="AY293" s="20" t="s">
        <v>145</v>
      </c>
      <c r="BE293" s="227">
        <f>IF(N293="základní",J293,0)</f>
        <v>0</v>
      </c>
      <c r="BF293" s="227">
        <f>IF(N293="snížená",J293,0)</f>
        <v>0</v>
      </c>
      <c r="BG293" s="227">
        <f>IF(N293="zákl. přenesená",J293,0)</f>
        <v>0</v>
      </c>
      <c r="BH293" s="227">
        <f>IF(N293="sníž. přenesená",J293,0)</f>
        <v>0</v>
      </c>
      <c r="BI293" s="227">
        <f>IF(N293="nulová",J293,0)</f>
        <v>0</v>
      </c>
      <c r="BJ293" s="20" t="s">
        <v>79</v>
      </c>
      <c r="BK293" s="227">
        <f>ROUND(I293*H293,2)</f>
        <v>0</v>
      </c>
      <c r="BL293" s="20" t="s">
        <v>153</v>
      </c>
      <c r="BM293" s="226" t="s">
        <v>388</v>
      </c>
    </row>
    <row r="294" s="2" customFormat="1">
      <c r="A294" s="41"/>
      <c r="B294" s="42"/>
      <c r="C294" s="43"/>
      <c r="D294" s="228" t="s">
        <v>155</v>
      </c>
      <c r="E294" s="43"/>
      <c r="F294" s="229" t="s">
        <v>389</v>
      </c>
      <c r="G294" s="43"/>
      <c r="H294" s="43"/>
      <c r="I294" s="230"/>
      <c r="J294" s="43"/>
      <c r="K294" s="43"/>
      <c r="L294" s="47"/>
      <c r="M294" s="231"/>
      <c r="N294" s="232"/>
      <c r="O294" s="87"/>
      <c r="P294" s="87"/>
      <c r="Q294" s="87"/>
      <c r="R294" s="87"/>
      <c r="S294" s="87"/>
      <c r="T294" s="88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T294" s="20" t="s">
        <v>155</v>
      </c>
      <c r="AU294" s="20" t="s">
        <v>81</v>
      </c>
    </row>
    <row r="295" s="2" customFormat="1" ht="24.15" customHeight="1">
      <c r="A295" s="41"/>
      <c r="B295" s="42"/>
      <c r="C295" s="215" t="s">
        <v>390</v>
      </c>
      <c r="D295" s="215" t="s">
        <v>148</v>
      </c>
      <c r="E295" s="216" t="s">
        <v>391</v>
      </c>
      <c r="F295" s="217" t="s">
        <v>392</v>
      </c>
      <c r="G295" s="218" t="s">
        <v>165</v>
      </c>
      <c r="H295" s="219">
        <v>5.4889999999999999</v>
      </c>
      <c r="I295" s="220"/>
      <c r="J295" s="221">
        <f>ROUND(I295*H295,2)</f>
        <v>0</v>
      </c>
      <c r="K295" s="217" t="s">
        <v>152</v>
      </c>
      <c r="L295" s="47"/>
      <c r="M295" s="222" t="s">
        <v>19</v>
      </c>
      <c r="N295" s="223" t="s">
        <v>43</v>
      </c>
      <c r="O295" s="87"/>
      <c r="P295" s="224">
        <f>O295*H295</f>
        <v>0</v>
      </c>
      <c r="Q295" s="224">
        <v>0</v>
      </c>
      <c r="R295" s="224">
        <f>Q295*H295</f>
        <v>0</v>
      </c>
      <c r="S295" s="224">
        <v>0</v>
      </c>
      <c r="T295" s="225">
        <f>S295*H295</f>
        <v>0</v>
      </c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R295" s="226" t="s">
        <v>153</v>
      </c>
      <c r="AT295" s="226" t="s">
        <v>148</v>
      </c>
      <c r="AU295" s="226" t="s">
        <v>81</v>
      </c>
      <c r="AY295" s="20" t="s">
        <v>145</v>
      </c>
      <c r="BE295" s="227">
        <f>IF(N295="základní",J295,0)</f>
        <v>0</v>
      </c>
      <c r="BF295" s="227">
        <f>IF(N295="snížená",J295,0)</f>
        <v>0</v>
      </c>
      <c r="BG295" s="227">
        <f>IF(N295="zákl. přenesená",J295,0)</f>
        <v>0</v>
      </c>
      <c r="BH295" s="227">
        <f>IF(N295="sníž. přenesená",J295,0)</f>
        <v>0</v>
      </c>
      <c r="BI295" s="227">
        <f>IF(N295="nulová",J295,0)</f>
        <v>0</v>
      </c>
      <c r="BJ295" s="20" t="s">
        <v>79</v>
      </c>
      <c r="BK295" s="227">
        <f>ROUND(I295*H295,2)</f>
        <v>0</v>
      </c>
      <c r="BL295" s="20" t="s">
        <v>153</v>
      </c>
      <c r="BM295" s="226" t="s">
        <v>393</v>
      </c>
    </row>
    <row r="296" s="2" customFormat="1">
      <c r="A296" s="41"/>
      <c r="B296" s="42"/>
      <c r="C296" s="43"/>
      <c r="D296" s="228" t="s">
        <v>155</v>
      </c>
      <c r="E296" s="43"/>
      <c r="F296" s="229" t="s">
        <v>394</v>
      </c>
      <c r="G296" s="43"/>
      <c r="H296" s="43"/>
      <c r="I296" s="230"/>
      <c r="J296" s="43"/>
      <c r="K296" s="43"/>
      <c r="L296" s="47"/>
      <c r="M296" s="231"/>
      <c r="N296" s="232"/>
      <c r="O296" s="87"/>
      <c r="P296" s="87"/>
      <c r="Q296" s="87"/>
      <c r="R296" s="87"/>
      <c r="S296" s="87"/>
      <c r="T296" s="88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T296" s="20" t="s">
        <v>155</v>
      </c>
      <c r="AU296" s="20" t="s">
        <v>81</v>
      </c>
    </row>
    <row r="297" s="2" customFormat="1" ht="37.8" customHeight="1">
      <c r="A297" s="41"/>
      <c r="B297" s="42"/>
      <c r="C297" s="215" t="s">
        <v>395</v>
      </c>
      <c r="D297" s="215" t="s">
        <v>148</v>
      </c>
      <c r="E297" s="216" t="s">
        <v>396</v>
      </c>
      <c r="F297" s="217" t="s">
        <v>397</v>
      </c>
      <c r="G297" s="218" t="s">
        <v>165</v>
      </c>
      <c r="H297" s="219">
        <v>21.956</v>
      </c>
      <c r="I297" s="220"/>
      <c r="J297" s="221">
        <f>ROUND(I297*H297,2)</f>
        <v>0</v>
      </c>
      <c r="K297" s="217" t="s">
        <v>152</v>
      </c>
      <c r="L297" s="47"/>
      <c r="M297" s="222" t="s">
        <v>19</v>
      </c>
      <c r="N297" s="223" t="s">
        <v>43</v>
      </c>
      <c r="O297" s="87"/>
      <c r="P297" s="224">
        <f>O297*H297</f>
        <v>0</v>
      </c>
      <c r="Q297" s="224">
        <v>0</v>
      </c>
      <c r="R297" s="224">
        <f>Q297*H297</f>
        <v>0</v>
      </c>
      <c r="S297" s="224">
        <v>0</v>
      </c>
      <c r="T297" s="225">
        <f>S297*H297</f>
        <v>0</v>
      </c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R297" s="226" t="s">
        <v>153</v>
      </c>
      <c r="AT297" s="226" t="s">
        <v>148</v>
      </c>
      <c r="AU297" s="226" t="s">
        <v>81</v>
      </c>
      <c r="AY297" s="20" t="s">
        <v>145</v>
      </c>
      <c r="BE297" s="227">
        <f>IF(N297="základní",J297,0)</f>
        <v>0</v>
      </c>
      <c r="BF297" s="227">
        <f>IF(N297="snížená",J297,0)</f>
        <v>0</v>
      </c>
      <c r="BG297" s="227">
        <f>IF(N297="zákl. přenesená",J297,0)</f>
        <v>0</v>
      </c>
      <c r="BH297" s="227">
        <f>IF(N297="sníž. přenesená",J297,0)</f>
        <v>0</v>
      </c>
      <c r="BI297" s="227">
        <f>IF(N297="nulová",J297,0)</f>
        <v>0</v>
      </c>
      <c r="BJ297" s="20" t="s">
        <v>79</v>
      </c>
      <c r="BK297" s="227">
        <f>ROUND(I297*H297,2)</f>
        <v>0</v>
      </c>
      <c r="BL297" s="20" t="s">
        <v>153</v>
      </c>
      <c r="BM297" s="226" t="s">
        <v>398</v>
      </c>
    </row>
    <row r="298" s="2" customFormat="1">
      <c r="A298" s="41"/>
      <c r="B298" s="42"/>
      <c r="C298" s="43"/>
      <c r="D298" s="228" t="s">
        <v>155</v>
      </c>
      <c r="E298" s="43"/>
      <c r="F298" s="229" t="s">
        <v>399</v>
      </c>
      <c r="G298" s="43"/>
      <c r="H298" s="43"/>
      <c r="I298" s="230"/>
      <c r="J298" s="43"/>
      <c r="K298" s="43"/>
      <c r="L298" s="47"/>
      <c r="M298" s="231"/>
      <c r="N298" s="232"/>
      <c r="O298" s="87"/>
      <c r="P298" s="87"/>
      <c r="Q298" s="87"/>
      <c r="R298" s="87"/>
      <c r="S298" s="87"/>
      <c r="T298" s="88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T298" s="20" t="s">
        <v>155</v>
      </c>
      <c r="AU298" s="20" t="s">
        <v>81</v>
      </c>
    </row>
    <row r="299" s="14" customFormat="1">
      <c r="A299" s="14"/>
      <c r="B299" s="245"/>
      <c r="C299" s="246"/>
      <c r="D299" s="233" t="s">
        <v>159</v>
      </c>
      <c r="E299" s="246"/>
      <c r="F299" s="248" t="s">
        <v>400</v>
      </c>
      <c r="G299" s="246"/>
      <c r="H299" s="249">
        <v>21.956</v>
      </c>
      <c r="I299" s="250"/>
      <c r="J299" s="246"/>
      <c r="K299" s="246"/>
      <c r="L299" s="251"/>
      <c r="M299" s="252"/>
      <c r="N299" s="253"/>
      <c r="O299" s="253"/>
      <c r="P299" s="253"/>
      <c r="Q299" s="253"/>
      <c r="R299" s="253"/>
      <c r="S299" s="253"/>
      <c r="T299" s="25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55" t="s">
        <v>159</v>
      </c>
      <c r="AU299" s="255" t="s">
        <v>81</v>
      </c>
      <c r="AV299" s="14" t="s">
        <v>81</v>
      </c>
      <c r="AW299" s="14" t="s">
        <v>4</v>
      </c>
      <c r="AX299" s="14" t="s">
        <v>79</v>
      </c>
      <c r="AY299" s="255" t="s">
        <v>145</v>
      </c>
    </row>
    <row r="300" s="2" customFormat="1" ht="21.75" customHeight="1">
      <c r="A300" s="41"/>
      <c r="B300" s="42"/>
      <c r="C300" s="215" t="s">
        <v>401</v>
      </c>
      <c r="D300" s="215" t="s">
        <v>148</v>
      </c>
      <c r="E300" s="216" t="s">
        <v>402</v>
      </c>
      <c r="F300" s="217" t="s">
        <v>403</v>
      </c>
      <c r="G300" s="218" t="s">
        <v>165</v>
      </c>
      <c r="H300" s="219">
        <v>5.4889999999999999</v>
      </c>
      <c r="I300" s="220"/>
      <c r="J300" s="221">
        <f>ROUND(I300*H300,2)</f>
        <v>0</v>
      </c>
      <c r="K300" s="217" t="s">
        <v>152</v>
      </c>
      <c r="L300" s="47"/>
      <c r="M300" s="222" t="s">
        <v>19</v>
      </c>
      <c r="N300" s="223" t="s">
        <v>43</v>
      </c>
      <c r="O300" s="87"/>
      <c r="P300" s="224">
        <f>O300*H300</f>
        <v>0</v>
      </c>
      <c r="Q300" s="224">
        <v>0</v>
      </c>
      <c r="R300" s="224">
        <f>Q300*H300</f>
        <v>0</v>
      </c>
      <c r="S300" s="224">
        <v>0</v>
      </c>
      <c r="T300" s="225">
        <f>S300*H300</f>
        <v>0</v>
      </c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R300" s="226" t="s">
        <v>153</v>
      </c>
      <c r="AT300" s="226" t="s">
        <v>148</v>
      </c>
      <c r="AU300" s="226" t="s">
        <v>81</v>
      </c>
      <c r="AY300" s="20" t="s">
        <v>145</v>
      </c>
      <c r="BE300" s="227">
        <f>IF(N300="základní",J300,0)</f>
        <v>0</v>
      </c>
      <c r="BF300" s="227">
        <f>IF(N300="snížená",J300,0)</f>
        <v>0</v>
      </c>
      <c r="BG300" s="227">
        <f>IF(N300="zákl. přenesená",J300,0)</f>
        <v>0</v>
      </c>
      <c r="BH300" s="227">
        <f>IF(N300="sníž. přenesená",J300,0)</f>
        <v>0</v>
      </c>
      <c r="BI300" s="227">
        <f>IF(N300="nulová",J300,0)</f>
        <v>0</v>
      </c>
      <c r="BJ300" s="20" t="s">
        <v>79</v>
      </c>
      <c r="BK300" s="227">
        <f>ROUND(I300*H300,2)</f>
        <v>0</v>
      </c>
      <c r="BL300" s="20" t="s">
        <v>153</v>
      </c>
      <c r="BM300" s="226" t="s">
        <v>404</v>
      </c>
    </row>
    <row r="301" s="2" customFormat="1">
      <c r="A301" s="41"/>
      <c r="B301" s="42"/>
      <c r="C301" s="43"/>
      <c r="D301" s="228" t="s">
        <v>155</v>
      </c>
      <c r="E301" s="43"/>
      <c r="F301" s="229" t="s">
        <v>405</v>
      </c>
      <c r="G301" s="43"/>
      <c r="H301" s="43"/>
      <c r="I301" s="230"/>
      <c r="J301" s="43"/>
      <c r="K301" s="43"/>
      <c r="L301" s="47"/>
      <c r="M301" s="231"/>
      <c r="N301" s="232"/>
      <c r="O301" s="87"/>
      <c r="P301" s="87"/>
      <c r="Q301" s="87"/>
      <c r="R301" s="87"/>
      <c r="S301" s="87"/>
      <c r="T301" s="88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T301" s="20" t="s">
        <v>155</v>
      </c>
      <c r="AU301" s="20" t="s">
        <v>81</v>
      </c>
    </row>
    <row r="302" s="2" customFormat="1" ht="24.15" customHeight="1">
      <c r="A302" s="41"/>
      <c r="B302" s="42"/>
      <c r="C302" s="215" t="s">
        <v>406</v>
      </c>
      <c r="D302" s="215" t="s">
        <v>148</v>
      </c>
      <c r="E302" s="216" t="s">
        <v>407</v>
      </c>
      <c r="F302" s="217" t="s">
        <v>408</v>
      </c>
      <c r="G302" s="218" t="s">
        <v>165</v>
      </c>
      <c r="H302" s="219">
        <v>49.401000000000003</v>
      </c>
      <c r="I302" s="220"/>
      <c r="J302" s="221">
        <f>ROUND(I302*H302,2)</f>
        <v>0</v>
      </c>
      <c r="K302" s="217" t="s">
        <v>152</v>
      </c>
      <c r="L302" s="47"/>
      <c r="M302" s="222" t="s">
        <v>19</v>
      </c>
      <c r="N302" s="223" t="s">
        <v>43</v>
      </c>
      <c r="O302" s="87"/>
      <c r="P302" s="224">
        <f>O302*H302</f>
        <v>0</v>
      </c>
      <c r="Q302" s="224">
        <v>0</v>
      </c>
      <c r="R302" s="224">
        <f>Q302*H302</f>
        <v>0</v>
      </c>
      <c r="S302" s="224">
        <v>0</v>
      </c>
      <c r="T302" s="225">
        <f>S302*H302</f>
        <v>0</v>
      </c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R302" s="226" t="s">
        <v>153</v>
      </c>
      <c r="AT302" s="226" t="s">
        <v>148</v>
      </c>
      <c r="AU302" s="226" t="s">
        <v>81</v>
      </c>
      <c r="AY302" s="20" t="s">
        <v>145</v>
      </c>
      <c r="BE302" s="227">
        <f>IF(N302="základní",J302,0)</f>
        <v>0</v>
      </c>
      <c r="BF302" s="227">
        <f>IF(N302="snížená",J302,0)</f>
        <v>0</v>
      </c>
      <c r="BG302" s="227">
        <f>IF(N302="zákl. přenesená",J302,0)</f>
        <v>0</v>
      </c>
      <c r="BH302" s="227">
        <f>IF(N302="sníž. přenesená",J302,0)</f>
        <v>0</v>
      </c>
      <c r="BI302" s="227">
        <f>IF(N302="nulová",J302,0)</f>
        <v>0</v>
      </c>
      <c r="BJ302" s="20" t="s">
        <v>79</v>
      </c>
      <c r="BK302" s="227">
        <f>ROUND(I302*H302,2)</f>
        <v>0</v>
      </c>
      <c r="BL302" s="20" t="s">
        <v>153</v>
      </c>
      <c r="BM302" s="226" t="s">
        <v>409</v>
      </c>
    </row>
    <row r="303" s="2" customFormat="1">
      <c r="A303" s="41"/>
      <c r="B303" s="42"/>
      <c r="C303" s="43"/>
      <c r="D303" s="228" t="s">
        <v>155</v>
      </c>
      <c r="E303" s="43"/>
      <c r="F303" s="229" t="s">
        <v>410</v>
      </c>
      <c r="G303" s="43"/>
      <c r="H303" s="43"/>
      <c r="I303" s="230"/>
      <c r="J303" s="43"/>
      <c r="K303" s="43"/>
      <c r="L303" s="47"/>
      <c r="M303" s="231"/>
      <c r="N303" s="232"/>
      <c r="O303" s="87"/>
      <c r="P303" s="87"/>
      <c r="Q303" s="87"/>
      <c r="R303" s="87"/>
      <c r="S303" s="87"/>
      <c r="T303" s="88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T303" s="20" t="s">
        <v>155</v>
      </c>
      <c r="AU303" s="20" t="s">
        <v>81</v>
      </c>
    </row>
    <row r="304" s="2" customFormat="1">
      <c r="A304" s="41"/>
      <c r="B304" s="42"/>
      <c r="C304" s="43"/>
      <c r="D304" s="233" t="s">
        <v>157</v>
      </c>
      <c r="E304" s="43"/>
      <c r="F304" s="234" t="s">
        <v>411</v>
      </c>
      <c r="G304" s="43"/>
      <c r="H304" s="43"/>
      <c r="I304" s="230"/>
      <c r="J304" s="43"/>
      <c r="K304" s="43"/>
      <c r="L304" s="47"/>
      <c r="M304" s="231"/>
      <c r="N304" s="232"/>
      <c r="O304" s="87"/>
      <c r="P304" s="87"/>
      <c r="Q304" s="87"/>
      <c r="R304" s="87"/>
      <c r="S304" s="87"/>
      <c r="T304" s="88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T304" s="20" t="s">
        <v>157</v>
      </c>
      <c r="AU304" s="20" t="s">
        <v>81</v>
      </c>
    </row>
    <row r="305" s="14" customFormat="1">
      <c r="A305" s="14"/>
      <c r="B305" s="245"/>
      <c r="C305" s="246"/>
      <c r="D305" s="233" t="s">
        <v>159</v>
      </c>
      <c r="E305" s="246"/>
      <c r="F305" s="248" t="s">
        <v>412</v>
      </c>
      <c r="G305" s="246"/>
      <c r="H305" s="249">
        <v>49.401000000000003</v>
      </c>
      <c r="I305" s="250"/>
      <c r="J305" s="246"/>
      <c r="K305" s="246"/>
      <c r="L305" s="251"/>
      <c r="M305" s="252"/>
      <c r="N305" s="253"/>
      <c r="O305" s="253"/>
      <c r="P305" s="253"/>
      <c r="Q305" s="253"/>
      <c r="R305" s="253"/>
      <c r="S305" s="253"/>
      <c r="T305" s="25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5" t="s">
        <v>159</v>
      </c>
      <c r="AU305" s="255" t="s">
        <v>81</v>
      </c>
      <c r="AV305" s="14" t="s">
        <v>81</v>
      </c>
      <c r="AW305" s="14" t="s">
        <v>4</v>
      </c>
      <c r="AX305" s="14" t="s">
        <v>79</v>
      </c>
      <c r="AY305" s="255" t="s">
        <v>145</v>
      </c>
    </row>
    <row r="306" s="2" customFormat="1" ht="24.15" customHeight="1">
      <c r="A306" s="41"/>
      <c r="B306" s="42"/>
      <c r="C306" s="215" t="s">
        <v>413</v>
      </c>
      <c r="D306" s="215" t="s">
        <v>148</v>
      </c>
      <c r="E306" s="216" t="s">
        <v>414</v>
      </c>
      <c r="F306" s="217" t="s">
        <v>415</v>
      </c>
      <c r="G306" s="218" t="s">
        <v>165</v>
      </c>
      <c r="H306" s="219">
        <v>0.376</v>
      </c>
      <c r="I306" s="220"/>
      <c r="J306" s="221">
        <f>ROUND(I306*H306,2)</f>
        <v>0</v>
      </c>
      <c r="K306" s="217" t="s">
        <v>152</v>
      </c>
      <c r="L306" s="47"/>
      <c r="M306" s="222" t="s">
        <v>19</v>
      </c>
      <c r="N306" s="223" t="s">
        <v>43</v>
      </c>
      <c r="O306" s="87"/>
      <c r="P306" s="224">
        <f>O306*H306</f>
        <v>0</v>
      </c>
      <c r="Q306" s="224">
        <v>0</v>
      </c>
      <c r="R306" s="224">
        <f>Q306*H306</f>
        <v>0</v>
      </c>
      <c r="S306" s="224">
        <v>0</v>
      </c>
      <c r="T306" s="225">
        <f>S306*H306</f>
        <v>0</v>
      </c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R306" s="226" t="s">
        <v>153</v>
      </c>
      <c r="AT306" s="226" t="s">
        <v>148</v>
      </c>
      <c r="AU306" s="226" t="s">
        <v>81</v>
      </c>
      <c r="AY306" s="20" t="s">
        <v>145</v>
      </c>
      <c r="BE306" s="227">
        <f>IF(N306="základní",J306,0)</f>
        <v>0</v>
      </c>
      <c r="BF306" s="227">
        <f>IF(N306="snížená",J306,0)</f>
        <v>0</v>
      </c>
      <c r="BG306" s="227">
        <f>IF(N306="zákl. přenesená",J306,0)</f>
        <v>0</v>
      </c>
      <c r="BH306" s="227">
        <f>IF(N306="sníž. přenesená",J306,0)</f>
        <v>0</v>
      </c>
      <c r="BI306" s="227">
        <f>IF(N306="nulová",J306,0)</f>
        <v>0</v>
      </c>
      <c r="BJ306" s="20" t="s">
        <v>79</v>
      </c>
      <c r="BK306" s="227">
        <f>ROUND(I306*H306,2)</f>
        <v>0</v>
      </c>
      <c r="BL306" s="20" t="s">
        <v>153</v>
      </c>
      <c r="BM306" s="226" t="s">
        <v>416</v>
      </c>
    </row>
    <row r="307" s="2" customFormat="1">
      <c r="A307" s="41"/>
      <c r="B307" s="42"/>
      <c r="C307" s="43"/>
      <c r="D307" s="228" t="s">
        <v>155</v>
      </c>
      <c r="E307" s="43"/>
      <c r="F307" s="229" t="s">
        <v>417</v>
      </c>
      <c r="G307" s="43"/>
      <c r="H307" s="43"/>
      <c r="I307" s="230"/>
      <c r="J307" s="43"/>
      <c r="K307" s="43"/>
      <c r="L307" s="47"/>
      <c r="M307" s="231"/>
      <c r="N307" s="232"/>
      <c r="O307" s="87"/>
      <c r="P307" s="87"/>
      <c r="Q307" s="87"/>
      <c r="R307" s="87"/>
      <c r="S307" s="87"/>
      <c r="T307" s="88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T307" s="20" t="s">
        <v>155</v>
      </c>
      <c r="AU307" s="20" t="s">
        <v>81</v>
      </c>
    </row>
    <row r="308" s="13" customFormat="1">
      <c r="A308" s="13"/>
      <c r="B308" s="235"/>
      <c r="C308" s="236"/>
      <c r="D308" s="233" t="s">
        <v>159</v>
      </c>
      <c r="E308" s="237" t="s">
        <v>19</v>
      </c>
      <c r="F308" s="238" t="s">
        <v>418</v>
      </c>
      <c r="G308" s="236"/>
      <c r="H308" s="237" t="s">
        <v>19</v>
      </c>
      <c r="I308" s="239"/>
      <c r="J308" s="236"/>
      <c r="K308" s="236"/>
      <c r="L308" s="240"/>
      <c r="M308" s="241"/>
      <c r="N308" s="242"/>
      <c r="O308" s="242"/>
      <c r="P308" s="242"/>
      <c r="Q308" s="242"/>
      <c r="R308" s="242"/>
      <c r="S308" s="242"/>
      <c r="T308" s="24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4" t="s">
        <v>159</v>
      </c>
      <c r="AU308" s="244" t="s">
        <v>81</v>
      </c>
      <c r="AV308" s="13" t="s">
        <v>79</v>
      </c>
      <c r="AW308" s="13" t="s">
        <v>34</v>
      </c>
      <c r="AX308" s="13" t="s">
        <v>72</v>
      </c>
      <c r="AY308" s="244" t="s">
        <v>145</v>
      </c>
    </row>
    <row r="309" s="14" customFormat="1">
      <c r="A309" s="14"/>
      <c r="B309" s="245"/>
      <c r="C309" s="246"/>
      <c r="D309" s="233" t="s">
        <v>159</v>
      </c>
      <c r="E309" s="247" t="s">
        <v>19</v>
      </c>
      <c r="F309" s="248" t="s">
        <v>419</v>
      </c>
      <c r="G309" s="246"/>
      <c r="H309" s="249">
        <v>0.002</v>
      </c>
      <c r="I309" s="250"/>
      <c r="J309" s="246"/>
      <c r="K309" s="246"/>
      <c r="L309" s="251"/>
      <c r="M309" s="252"/>
      <c r="N309" s="253"/>
      <c r="O309" s="253"/>
      <c r="P309" s="253"/>
      <c r="Q309" s="253"/>
      <c r="R309" s="253"/>
      <c r="S309" s="253"/>
      <c r="T309" s="25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5" t="s">
        <v>159</v>
      </c>
      <c r="AU309" s="255" t="s">
        <v>81</v>
      </c>
      <c r="AV309" s="14" t="s">
        <v>81</v>
      </c>
      <c r="AW309" s="14" t="s">
        <v>34</v>
      </c>
      <c r="AX309" s="14" t="s">
        <v>72</v>
      </c>
      <c r="AY309" s="255" t="s">
        <v>145</v>
      </c>
    </row>
    <row r="310" s="13" customFormat="1">
      <c r="A310" s="13"/>
      <c r="B310" s="235"/>
      <c r="C310" s="236"/>
      <c r="D310" s="233" t="s">
        <v>159</v>
      </c>
      <c r="E310" s="237" t="s">
        <v>19</v>
      </c>
      <c r="F310" s="238" t="s">
        <v>420</v>
      </c>
      <c r="G310" s="236"/>
      <c r="H310" s="237" t="s">
        <v>19</v>
      </c>
      <c r="I310" s="239"/>
      <c r="J310" s="236"/>
      <c r="K310" s="236"/>
      <c r="L310" s="240"/>
      <c r="M310" s="241"/>
      <c r="N310" s="242"/>
      <c r="O310" s="242"/>
      <c r="P310" s="242"/>
      <c r="Q310" s="242"/>
      <c r="R310" s="242"/>
      <c r="S310" s="242"/>
      <c r="T310" s="24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4" t="s">
        <v>159</v>
      </c>
      <c r="AU310" s="244" t="s">
        <v>81</v>
      </c>
      <c r="AV310" s="13" t="s">
        <v>79</v>
      </c>
      <c r="AW310" s="13" t="s">
        <v>34</v>
      </c>
      <c r="AX310" s="13" t="s">
        <v>72</v>
      </c>
      <c r="AY310" s="244" t="s">
        <v>145</v>
      </c>
    </row>
    <row r="311" s="14" customFormat="1">
      <c r="A311" s="14"/>
      <c r="B311" s="245"/>
      <c r="C311" s="246"/>
      <c r="D311" s="233" t="s">
        <v>159</v>
      </c>
      <c r="E311" s="247" t="s">
        <v>19</v>
      </c>
      <c r="F311" s="248" t="s">
        <v>421</v>
      </c>
      <c r="G311" s="246"/>
      <c r="H311" s="249">
        <v>0.374</v>
      </c>
      <c r="I311" s="250"/>
      <c r="J311" s="246"/>
      <c r="K311" s="246"/>
      <c r="L311" s="251"/>
      <c r="M311" s="252"/>
      <c r="N311" s="253"/>
      <c r="O311" s="253"/>
      <c r="P311" s="253"/>
      <c r="Q311" s="253"/>
      <c r="R311" s="253"/>
      <c r="S311" s="253"/>
      <c r="T311" s="25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55" t="s">
        <v>159</v>
      </c>
      <c r="AU311" s="255" t="s">
        <v>81</v>
      </c>
      <c r="AV311" s="14" t="s">
        <v>81</v>
      </c>
      <c r="AW311" s="14" t="s">
        <v>34</v>
      </c>
      <c r="AX311" s="14" t="s">
        <v>72</v>
      </c>
      <c r="AY311" s="255" t="s">
        <v>145</v>
      </c>
    </row>
    <row r="312" s="15" customFormat="1">
      <c r="A312" s="15"/>
      <c r="B312" s="256"/>
      <c r="C312" s="257"/>
      <c r="D312" s="233" t="s">
        <v>159</v>
      </c>
      <c r="E312" s="258" t="s">
        <v>19</v>
      </c>
      <c r="F312" s="259" t="s">
        <v>162</v>
      </c>
      <c r="G312" s="257"/>
      <c r="H312" s="260">
        <v>0.376</v>
      </c>
      <c r="I312" s="261"/>
      <c r="J312" s="257"/>
      <c r="K312" s="257"/>
      <c r="L312" s="262"/>
      <c r="M312" s="263"/>
      <c r="N312" s="264"/>
      <c r="O312" s="264"/>
      <c r="P312" s="264"/>
      <c r="Q312" s="264"/>
      <c r="R312" s="264"/>
      <c r="S312" s="264"/>
      <c r="T312" s="26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T312" s="266" t="s">
        <v>159</v>
      </c>
      <c r="AU312" s="266" t="s">
        <v>81</v>
      </c>
      <c r="AV312" s="15" t="s">
        <v>153</v>
      </c>
      <c r="AW312" s="15" t="s">
        <v>34</v>
      </c>
      <c r="AX312" s="15" t="s">
        <v>79</v>
      </c>
      <c r="AY312" s="266" t="s">
        <v>145</v>
      </c>
    </row>
    <row r="313" s="2" customFormat="1" ht="33" customHeight="1">
      <c r="A313" s="41"/>
      <c r="B313" s="42"/>
      <c r="C313" s="215" t="s">
        <v>422</v>
      </c>
      <c r="D313" s="215" t="s">
        <v>148</v>
      </c>
      <c r="E313" s="216" t="s">
        <v>423</v>
      </c>
      <c r="F313" s="217" t="s">
        <v>424</v>
      </c>
      <c r="G313" s="218" t="s">
        <v>165</v>
      </c>
      <c r="H313" s="219">
        <v>3.4489999999999998</v>
      </c>
      <c r="I313" s="220"/>
      <c r="J313" s="221">
        <f>ROUND(I313*H313,2)</f>
        <v>0</v>
      </c>
      <c r="K313" s="217" t="s">
        <v>152</v>
      </c>
      <c r="L313" s="47"/>
      <c r="M313" s="222" t="s">
        <v>19</v>
      </c>
      <c r="N313" s="223" t="s">
        <v>43</v>
      </c>
      <c r="O313" s="87"/>
      <c r="P313" s="224">
        <f>O313*H313</f>
        <v>0</v>
      </c>
      <c r="Q313" s="224">
        <v>0</v>
      </c>
      <c r="R313" s="224">
        <f>Q313*H313</f>
        <v>0</v>
      </c>
      <c r="S313" s="224">
        <v>0</v>
      </c>
      <c r="T313" s="225">
        <f>S313*H313</f>
        <v>0</v>
      </c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R313" s="226" t="s">
        <v>153</v>
      </c>
      <c r="AT313" s="226" t="s">
        <v>148</v>
      </c>
      <c r="AU313" s="226" t="s">
        <v>81</v>
      </c>
      <c r="AY313" s="20" t="s">
        <v>145</v>
      </c>
      <c r="BE313" s="227">
        <f>IF(N313="základní",J313,0)</f>
        <v>0</v>
      </c>
      <c r="BF313" s="227">
        <f>IF(N313="snížená",J313,0)</f>
        <v>0</v>
      </c>
      <c r="BG313" s="227">
        <f>IF(N313="zákl. přenesená",J313,0)</f>
        <v>0</v>
      </c>
      <c r="BH313" s="227">
        <f>IF(N313="sníž. přenesená",J313,0)</f>
        <v>0</v>
      </c>
      <c r="BI313" s="227">
        <f>IF(N313="nulová",J313,0)</f>
        <v>0</v>
      </c>
      <c r="BJ313" s="20" t="s">
        <v>79</v>
      </c>
      <c r="BK313" s="227">
        <f>ROUND(I313*H313,2)</f>
        <v>0</v>
      </c>
      <c r="BL313" s="20" t="s">
        <v>153</v>
      </c>
      <c r="BM313" s="226" t="s">
        <v>425</v>
      </c>
    </row>
    <row r="314" s="2" customFormat="1">
      <c r="A314" s="41"/>
      <c r="B314" s="42"/>
      <c r="C314" s="43"/>
      <c r="D314" s="228" t="s">
        <v>155</v>
      </c>
      <c r="E314" s="43"/>
      <c r="F314" s="229" t="s">
        <v>426</v>
      </c>
      <c r="G314" s="43"/>
      <c r="H314" s="43"/>
      <c r="I314" s="230"/>
      <c r="J314" s="43"/>
      <c r="K314" s="43"/>
      <c r="L314" s="47"/>
      <c r="M314" s="231"/>
      <c r="N314" s="232"/>
      <c r="O314" s="87"/>
      <c r="P314" s="87"/>
      <c r="Q314" s="87"/>
      <c r="R314" s="87"/>
      <c r="S314" s="87"/>
      <c r="T314" s="88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T314" s="20" t="s">
        <v>155</v>
      </c>
      <c r="AU314" s="20" t="s">
        <v>81</v>
      </c>
    </row>
    <row r="315" s="13" customFormat="1">
      <c r="A315" s="13"/>
      <c r="B315" s="235"/>
      <c r="C315" s="236"/>
      <c r="D315" s="233" t="s">
        <v>159</v>
      </c>
      <c r="E315" s="237" t="s">
        <v>19</v>
      </c>
      <c r="F315" s="238" t="s">
        <v>427</v>
      </c>
      <c r="G315" s="236"/>
      <c r="H315" s="237" t="s">
        <v>19</v>
      </c>
      <c r="I315" s="239"/>
      <c r="J315" s="236"/>
      <c r="K315" s="236"/>
      <c r="L315" s="240"/>
      <c r="M315" s="241"/>
      <c r="N315" s="242"/>
      <c r="O315" s="242"/>
      <c r="P315" s="242"/>
      <c r="Q315" s="242"/>
      <c r="R315" s="242"/>
      <c r="S315" s="242"/>
      <c r="T315" s="24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4" t="s">
        <v>159</v>
      </c>
      <c r="AU315" s="244" t="s">
        <v>81</v>
      </c>
      <c r="AV315" s="13" t="s">
        <v>79</v>
      </c>
      <c r="AW315" s="13" t="s">
        <v>34</v>
      </c>
      <c r="AX315" s="13" t="s">
        <v>72</v>
      </c>
      <c r="AY315" s="244" t="s">
        <v>145</v>
      </c>
    </row>
    <row r="316" s="14" customFormat="1">
      <c r="A316" s="14"/>
      <c r="B316" s="245"/>
      <c r="C316" s="246"/>
      <c r="D316" s="233" t="s">
        <v>159</v>
      </c>
      <c r="E316" s="247" t="s">
        <v>19</v>
      </c>
      <c r="F316" s="248" t="s">
        <v>428</v>
      </c>
      <c r="G316" s="246"/>
      <c r="H316" s="249">
        <v>2</v>
      </c>
      <c r="I316" s="250"/>
      <c r="J316" s="246"/>
      <c r="K316" s="246"/>
      <c r="L316" s="251"/>
      <c r="M316" s="252"/>
      <c r="N316" s="253"/>
      <c r="O316" s="253"/>
      <c r="P316" s="253"/>
      <c r="Q316" s="253"/>
      <c r="R316" s="253"/>
      <c r="S316" s="253"/>
      <c r="T316" s="25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5" t="s">
        <v>159</v>
      </c>
      <c r="AU316" s="255" t="s">
        <v>81</v>
      </c>
      <c r="AV316" s="14" t="s">
        <v>81</v>
      </c>
      <c r="AW316" s="14" t="s">
        <v>34</v>
      </c>
      <c r="AX316" s="14" t="s">
        <v>72</v>
      </c>
      <c r="AY316" s="255" t="s">
        <v>145</v>
      </c>
    </row>
    <row r="317" s="13" customFormat="1">
      <c r="A317" s="13"/>
      <c r="B317" s="235"/>
      <c r="C317" s="236"/>
      <c r="D317" s="233" t="s">
        <v>159</v>
      </c>
      <c r="E317" s="237" t="s">
        <v>19</v>
      </c>
      <c r="F317" s="238" t="s">
        <v>429</v>
      </c>
      <c r="G317" s="236"/>
      <c r="H317" s="237" t="s">
        <v>19</v>
      </c>
      <c r="I317" s="239"/>
      <c r="J317" s="236"/>
      <c r="K317" s="236"/>
      <c r="L317" s="240"/>
      <c r="M317" s="241"/>
      <c r="N317" s="242"/>
      <c r="O317" s="242"/>
      <c r="P317" s="242"/>
      <c r="Q317" s="242"/>
      <c r="R317" s="242"/>
      <c r="S317" s="242"/>
      <c r="T317" s="24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4" t="s">
        <v>159</v>
      </c>
      <c r="AU317" s="244" t="s">
        <v>81</v>
      </c>
      <c r="AV317" s="13" t="s">
        <v>79</v>
      </c>
      <c r="AW317" s="13" t="s">
        <v>34</v>
      </c>
      <c r="AX317" s="13" t="s">
        <v>72</v>
      </c>
      <c r="AY317" s="244" t="s">
        <v>145</v>
      </c>
    </row>
    <row r="318" s="14" customFormat="1">
      <c r="A318" s="14"/>
      <c r="B318" s="245"/>
      <c r="C318" s="246"/>
      <c r="D318" s="233" t="s">
        <v>159</v>
      </c>
      <c r="E318" s="247" t="s">
        <v>19</v>
      </c>
      <c r="F318" s="248" t="s">
        <v>430</v>
      </c>
      <c r="G318" s="246"/>
      <c r="H318" s="249">
        <v>1.4490000000000001</v>
      </c>
      <c r="I318" s="250"/>
      <c r="J318" s="246"/>
      <c r="K318" s="246"/>
      <c r="L318" s="251"/>
      <c r="M318" s="252"/>
      <c r="N318" s="253"/>
      <c r="O318" s="253"/>
      <c r="P318" s="253"/>
      <c r="Q318" s="253"/>
      <c r="R318" s="253"/>
      <c r="S318" s="253"/>
      <c r="T318" s="25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55" t="s">
        <v>159</v>
      </c>
      <c r="AU318" s="255" t="s">
        <v>81</v>
      </c>
      <c r="AV318" s="14" t="s">
        <v>81</v>
      </c>
      <c r="AW318" s="14" t="s">
        <v>34</v>
      </c>
      <c r="AX318" s="14" t="s">
        <v>72</v>
      </c>
      <c r="AY318" s="255" t="s">
        <v>145</v>
      </c>
    </row>
    <row r="319" s="15" customFormat="1">
      <c r="A319" s="15"/>
      <c r="B319" s="256"/>
      <c r="C319" s="257"/>
      <c r="D319" s="233" t="s">
        <v>159</v>
      </c>
      <c r="E319" s="258" t="s">
        <v>19</v>
      </c>
      <c r="F319" s="259" t="s">
        <v>162</v>
      </c>
      <c r="G319" s="257"/>
      <c r="H319" s="260">
        <v>3.4489999999999998</v>
      </c>
      <c r="I319" s="261"/>
      <c r="J319" s="257"/>
      <c r="K319" s="257"/>
      <c r="L319" s="262"/>
      <c r="M319" s="263"/>
      <c r="N319" s="264"/>
      <c r="O319" s="264"/>
      <c r="P319" s="264"/>
      <c r="Q319" s="264"/>
      <c r="R319" s="264"/>
      <c r="S319" s="264"/>
      <c r="T319" s="26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T319" s="266" t="s">
        <v>159</v>
      </c>
      <c r="AU319" s="266" t="s">
        <v>81</v>
      </c>
      <c r="AV319" s="15" t="s">
        <v>153</v>
      </c>
      <c r="AW319" s="15" t="s">
        <v>34</v>
      </c>
      <c r="AX319" s="15" t="s">
        <v>79</v>
      </c>
      <c r="AY319" s="266" t="s">
        <v>145</v>
      </c>
    </row>
    <row r="320" s="2" customFormat="1" ht="24.15" customHeight="1">
      <c r="A320" s="41"/>
      <c r="B320" s="42"/>
      <c r="C320" s="215" t="s">
        <v>431</v>
      </c>
      <c r="D320" s="215" t="s">
        <v>148</v>
      </c>
      <c r="E320" s="216" t="s">
        <v>432</v>
      </c>
      <c r="F320" s="217" t="s">
        <v>433</v>
      </c>
      <c r="G320" s="218" t="s">
        <v>165</v>
      </c>
      <c r="H320" s="219">
        <v>1.665</v>
      </c>
      <c r="I320" s="220"/>
      <c r="J320" s="221">
        <f>ROUND(I320*H320,2)</f>
        <v>0</v>
      </c>
      <c r="K320" s="217" t="s">
        <v>152</v>
      </c>
      <c r="L320" s="47"/>
      <c r="M320" s="222" t="s">
        <v>19</v>
      </c>
      <c r="N320" s="223" t="s">
        <v>43</v>
      </c>
      <c r="O320" s="87"/>
      <c r="P320" s="224">
        <f>O320*H320</f>
        <v>0</v>
      </c>
      <c r="Q320" s="224">
        <v>0</v>
      </c>
      <c r="R320" s="224">
        <f>Q320*H320</f>
        <v>0</v>
      </c>
      <c r="S320" s="224">
        <v>0</v>
      </c>
      <c r="T320" s="225">
        <f>S320*H320</f>
        <v>0</v>
      </c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R320" s="226" t="s">
        <v>153</v>
      </c>
      <c r="AT320" s="226" t="s">
        <v>148</v>
      </c>
      <c r="AU320" s="226" t="s">
        <v>81</v>
      </c>
      <c r="AY320" s="20" t="s">
        <v>145</v>
      </c>
      <c r="BE320" s="227">
        <f>IF(N320="základní",J320,0)</f>
        <v>0</v>
      </c>
      <c r="BF320" s="227">
        <f>IF(N320="snížená",J320,0)</f>
        <v>0</v>
      </c>
      <c r="BG320" s="227">
        <f>IF(N320="zákl. přenesená",J320,0)</f>
        <v>0</v>
      </c>
      <c r="BH320" s="227">
        <f>IF(N320="sníž. přenesená",J320,0)</f>
        <v>0</v>
      </c>
      <c r="BI320" s="227">
        <f>IF(N320="nulová",J320,0)</f>
        <v>0</v>
      </c>
      <c r="BJ320" s="20" t="s">
        <v>79</v>
      </c>
      <c r="BK320" s="227">
        <f>ROUND(I320*H320,2)</f>
        <v>0</v>
      </c>
      <c r="BL320" s="20" t="s">
        <v>153</v>
      </c>
      <c r="BM320" s="226" t="s">
        <v>434</v>
      </c>
    </row>
    <row r="321" s="2" customFormat="1">
      <c r="A321" s="41"/>
      <c r="B321" s="42"/>
      <c r="C321" s="43"/>
      <c r="D321" s="228" t="s">
        <v>155</v>
      </c>
      <c r="E321" s="43"/>
      <c r="F321" s="229" t="s">
        <v>435</v>
      </c>
      <c r="G321" s="43"/>
      <c r="H321" s="43"/>
      <c r="I321" s="230"/>
      <c r="J321" s="43"/>
      <c r="K321" s="43"/>
      <c r="L321" s="47"/>
      <c r="M321" s="231"/>
      <c r="N321" s="232"/>
      <c r="O321" s="87"/>
      <c r="P321" s="87"/>
      <c r="Q321" s="87"/>
      <c r="R321" s="87"/>
      <c r="S321" s="87"/>
      <c r="T321" s="88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T321" s="20" t="s">
        <v>155</v>
      </c>
      <c r="AU321" s="20" t="s">
        <v>81</v>
      </c>
    </row>
    <row r="322" s="13" customFormat="1">
      <c r="A322" s="13"/>
      <c r="B322" s="235"/>
      <c r="C322" s="236"/>
      <c r="D322" s="233" t="s">
        <v>159</v>
      </c>
      <c r="E322" s="237" t="s">
        <v>19</v>
      </c>
      <c r="F322" s="238" t="s">
        <v>436</v>
      </c>
      <c r="G322" s="236"/>
      <c r="H322" s="237" t="s">
        <v>19</v>
      </c>
      <c r="I322" s="239"/>
      <c r="J322" s="236"/>
      <c r="K322" s="236"/>
      <c r="L322" s="240"/>
      <c r="M322" s="241"/>
      <c r="N322" s="242"/>
      <c r="O322" s="242"/>
      <c r="P322" s="242"/>
      <c r="Q322" s="242"/>
      <c r="R322" s="242"/>
      <c r="S322" s="242"/>
      <c r="T322" s="24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4" t="s">
        <v>159</v>
      </c>
      <c r="AU322" s="244" t="s">
        <v>81</v>
      </c>
      <c r="AV322" s="13" t="s">
        <v>79</v>
      </c>
      <c r="AW322" s="13" t="s">
        <v>34</v>
      </c>
      <c r="AX322" s="13" t="s">
        <v>72</v>
      </c>
      <c r="AY322" s="244" t="s">
        <v>145</v>
      </c>
    </row>
    <row r="323" s="14" customFormat="1">
      <c r="A323" s="14"/>
      <c r="B323" s="245"/>
      <c r="C323" s="246"/>
      <c r="D323" s="233" t="s">
        <v>159</v>
      </c>
      <c r="E323" s="247" t="s">
        <v>19</v>
      </c>
      <c r="F323" s="248" t="s">
        <v>437</v>
      </c>
      <c r="G323" s="246"/>
      <c r="H323" s="249">
        <v>0.41799999999999998</v>
      </c>
      <c r="I323" s="250"/>
      <c r="J323" s="246"/>
      <c r="K323" s="246"/>
      <c r="L323" s="251"/>
      <c r="M323" s="252"/>
      <c r="N323" s="253"/>
      <c r="O323" s="253"/>
      <c r="P323" s="253"/>
      <c r="Q323" s="253"/>
      <c r="R323" s="253"/>
      <c r="S323" s="253"/>
      <c r="T323" s="25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55" t="s">
        <v>159</v>
      </c>
      <c r="AU323" s="255" t="s">
        <v>81</v>
      </c>
      <c r="AV323" s="14" t="s">
        <v>81</v>
      </c>
      <c r="AW323" s="14" t="s">
        <v>34</v>
      </c>
      <c r="AX323" s="14" t="s">
        <v>72</v>
      </c>
      <c r="AY323" s="255" t="s">
        <v>145</v>
      </c>
    </row>
    <row r="324" s="13" customFormat="1">
      <c r="A324" s="13"/>
      <c r="B324" s="235"/>
      <c r="C324" s="236"/>
      <c r="D324" s="233" t="s">
        <v>159</v>
      </c>
      <c r="E324" s="237" t="s">
        <v>19</v>
      </c>
      <c r="F324" s="238" t="s">
        <v>438</v>
      </c>
      <c r="G324" s="236"/>
      <c r="H324" s="237" t="s">
        <v>19</v>
      </c>
      <c r="I324" s="239"/>
      <c r="J324" s="236"/>
      <c r="K324" s="236"/>
      <c r="L324" s="240"/>
      <c r="M324" s="241"/>
      <c r="N324" s="242"/>
      <c r="O324" s="242"/>
      <c r="P324" s="242"/>
      <c r="Q324" s="242"/>
      <c r="R324" s="242"/>
      <c r="S324" s="242"/>
      <c r="T324" s="24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4" t="s">
        <v>159</v>
      </c>
      <c r="AU324" s="244" t="s">
        <v>81</v>
      </c>
      <c r="AV324" s="13" t="s">
        <v>79</v>
      </c>
      <c r="AW324" s="13" t="s">
        <v>34</v>
      </c>
      <c r="AX324" s="13" t="s">
        <v>72</v>
      </c>
      <c r="AY324" s="244" t="s">
        <v>145</v>
      </c>
    </row>
    <row r="325" s="14" customFormat="1">
      <c r="A325" s="14"/>
      <c r="B325" s="245"/>
      <c r="C325" s="246"/>
      <c r="D325" s="233" t="s">
        <v>159</v>
      </c>
      <c r="E325" s="247" t="s">
        <v>19</v>
      </c>
      <c r="F325" s="248" t="s">
        <v>439</v>
      </c>
      <c r="G325" s="246"/>
      <c r="H325" s="249">
        <v>0.073999999999999996</v>
      </c>
      <c r="I325" s="250"/>
      <c r="J325" s="246"/>
      <c r="K325" s="246"/>
      <c r="L325" s="251"/>
      <c r="M325" s="252"/>
      <c r="N325" s="253"/>
      <c r="O325" s="253"/>
      <c r="P325" s="253"/>
      <c r="Q325" s="253"/>
      <c r="R325" s="253"/>
      <c r="S325" s="253"/>
      <c r="T325" s="25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55" t="s">
        <v>159</v>
      </c>
      <c r="AU325" s="255" t="s">
        <v>81</v>
      </c>
      <c r="AV325" s="14" t="s">
        <v>81</v>
      </c>
      <c r="AW325" s="14" t="s">
        <v>34</v>
      </c>
      <c r="AX325" s="14" t="s">
        <v>72</v>
      </c>
      <c r="AY325" s="255" t="s">
        <v>145</v>
      </c>
    </row>
    <row r="326" s="13" customFormat="1">
      <c r="A326" s="13"/>
      <c r="B326" s="235"/>
      <c r="C326" s="236"/>
      <c r="D326" s="233" t="s">
        <v>159</v>
      </c>
      <c r="E326" s="237" t="s">
        <v>19</v>
      </c>
      <c r="F326" s="238" t="s">
        <v>440</v>
      </c>
      <c r="G326" s="236"/>
      <c r="H326" s="237" t="s">
        <v>19</v>
      </c>
      <c r="I326" s="239"/>
      <c r="J326" s="236"/>
      <c r="K326" s="236"/>
      <c r="L326" s="240"/>
      <c r="M326" s="241"/>
      <c r="N326" s="242"/>
      <c r="O326" s="242"/>
      <c r="P326" s="242"/>
      <c r="Q326" s="242"/>
      <c r="R326" s="242"/>
      <c r="S326" s="242"/>
      <c r="T326" s="24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4" t="s">
        <v>159</v>
      </c>
      <c r="AU326" s="244" t="s">
        <v>81</v>
      </c>
      <c r="AV326" s="13" t="s">
        <v>79</v>
      </c>
      <c r="AW326" s="13" t="s">
        <v>34</v>
      </c>
      <c r="AX326" s="13" t="s">
        <v>72</v>
      </c>
      <c r="AY326" s="244" t="s">
        <v>145</v>
      </c>
    </row>
    <row r="327" s="14" customFormat="1">
      <c r="A327" s="14"/>
      <c r="B327" s="245"/>
      <c r="C327" s="246"/>
      <c r="D327" s="233" t="s">
        <v>159</v>
      </c>
      <c r="E327" s="247" t="s">
        <v>19</v>
      </c>
      <c r="F327" s="248" t="s">
        <v>441</v>
      </c>
      <c r="G327" s="246"/>
      <c r="H327" s="249">
        <v>0.36899999999999999</v>
      </c>
      <c r="I327" s="250"/>
      <c r="J327" s="246"/>
      <c r="K327" s="246"/>
      <c r="L327" s="251"/>
      <c r="M327" s="252"/>
      <c r="N327" s="253"/>
      <c r="O327" s="253"/>
      <c r="P327" s="253"/>
      <c r="Q327" s="253"/>
      <c r="R327" s="253"/>
      <c r="S327" s="253"/>
      <c r="T327" s="25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55" t="s">
        <v>159</v>
      </c>
      <c r="AU327" s="255" t="s">
        <v>81</v>
      </c>
      <c r="AV327" s="14" t="s">
        <v>81</v>
      </c>
      <c r="AW327" s="14" t="s">
        <v>34</v>
      </c>
      <c r="AX327" s="14" t="s">
        <v>72</v>
      </c>
      <c r="AY327" s="255" t="s">
        <v>145</v>
      </c>
    </row>
    <row r="328" s="13" customFormat="1">
      <c r="A328" s="13"/>
      <c r="B328" s="235"/>
      <c r="C328" s="236"/>
      <c r="D328" s="233" t="s">
        <v>159</v>
      </c>
      <c r="E328" s="237" t="s">
        <v>19</v>
      </c>
      <c r="F328" s="238" t="s">
        <v>442</v>
      </c>
      <c r="G328" s="236"/>
      <c r="H328" s="237" t="s">
        <v>19</v>
      </c>
      <c r="I328" s="239"/>
      <c r="J328" s="236"/>
      <c r="K328" s="236"/>
      <c r="L328" s="240"/>
      <c r="M328" s="241"/>
      <c r="N328" s="242"/>
      <c r="O328" s="242"/>
      <c r="P328" s="242"/>
      <c r="Q328" s="242"/>
      <c r="R328" s="242"/>
      <c r="S328" s="242"/>
      <c r="T328" s="24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4" t="s">
        <v>159</v>
      </c>
      <c r="AU328" s="244" t="s">
        <v>81</v>
      </c>
      <c r="AV328" s="13" t="s">
        <v>79</v>
      </c>
      <c r="AW328" s="13" t="s">
        <v>34</v>
      </c>
      <c r="AX328" s="13" t="s">
        <v>72</v>
      </c>
      <c r="AY328" s="244" t="s">
        <v>145</v>
      </c>
    </row>
    <row r="329" s="14" customFormat="1">
      <c r="A329" s="14"/>
      <c r="B329" s="245"/>
      <c r="C329" s="246"/>
      <c r="D329" s="233" t="s">
        <v>159</v>
      </c>
      <c r="E329" s="247" t="s">
        <v>19</v>
      </c>
      <c r="F329" s="248" t="s">
        <v>443</v>
      </c>
      <c r="G329" s="246"/>
      <c r="H329" s="249">
        <v>0.106</v>
      </c>
      <c r="I329" s="250"/>
      <c r="J329" s="246"/>
      <c r="K329" s="246"/>
      <c r="L329" s="251"/>
      <c r="M329" s="252"/>
      <c r="N329" s="253"/>
      <c r="O329" s="253"/>
      <c r="P329" s="253"/>
      <c r="Q329" s="253"/>
      <c r="R329" s="253"/>
      <c r="S329" s="253"/>
      <c r="T329" s="25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5" t="s">
        <v>159</v>
      </c>
      <c r="AU329" s="255" t="s">
        <v>81</v>
      </c>
      <c r="AV329" s="14" t="s">
        <v>81</v>
      </c>
      <c r="AW329" s="14" t="s">
        <v>34</v>
      </c>
      <c r="AX329" s="14" t="s">
        <v>72</v>
      </c>
      <c r="AY329" s="255" t="s">
        <v>145</v>
      </c>
    </row>
    <row r="330" s="13" customFormat="1">
      <c r="A330" s="13"/>
      <c r="B330" s="235"/>
      <c r="C330" s="236"/>
      <c r="D330" s="233" t="s">
        <v>159</v>
      </c>
      <c r="E330" s="237" t="s">
        <v>19</v>
      </c>
      <c r="F330" s="238" t="s">
        <v>444</v>
      </c>
      <c r="G330" s="236"/>
      <c r="H330" s="237" t="s">
        <v>19</v>
      </c>
      <c r="I330" s="239"/>
      <c r="J330" s="236"/>
      <c r="K330" s="236"/>
      <c r="L330" s="240"/>
      <c r="M330" s="241"/>
      <c r="N330" s="242"/>
      <c r="O330" s="242"/>
      <c r="P330" s="242"/>
      <c r="Q330" s="242"/>
      <c r="R330" s="242"/>
      <c r="S330" s="242"/>
      <c r="T330" s="24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4" t="s">
        <v>159</v>
      </c>
      <c r="AU330" s="244" t="s">
        <v>81</v>
      </c>
      <c r="AV330" s="13" t="s">
        <v>79</v>
      </c>
      <c r="AW330" s="13" t="s">
        <v>34</v>
      </c>
      <c r="AX330" s="13" t="s">
        <v>72</v>
      </c>
      <c r="AY330" s="244" t="s">
        <v>145</v>
      </c>
    </row>
    <row r="331" s="14" customFormat="1">
      <c r="A331" s="14"/>
      <c r="B331" s="245"/>
      <c r="C331" s="246"/>
      <c r="D331" s="233" t="s">
        <v>159</v>
      </c>
      <c r="E331" s="247" t="s">
        <v>19</v>
      </c>
      <c r="F331" s="248" t="s">
        <v>445</v>
      </c>
      <c r="G331" s="246"/>
      <c r="H331" s="249">
        <v>0.69799999999999995</v>
      </c>
      <c r="I331" s="250"/>
      <c r="J331" s="246"/>
      <c r="K331" s="246"/>
      <c r="L331" s="251"/>
      <c r="M331" s="252"/>
      <c r="N331" s="253"/>
      <c r="O331" s="253"/>
      <c r="P331" s="253"/>
      <c r="Q331" s="253"/>
      <c r="R331" s="253"/>
      <c r="S331" s="253"/>
      <c r="T331" s="25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55" t="s">
        <v>159</v>
      </c>
      <c r="AU331" s="255" t="s">
        <v>81</v>
      </c>
      <c r="AV331" s="14" t="s">
        <v>81</v>
      </c>
      <c r="AW331" s="14" t="s">
        <v>34</v>
      </c>
      <c r="AX331" s="14" t="s">
        <v>72</v>
      </c>
      <c r="AY331" s="255" t="s">
        <v>145</v>
      </c>
    </row>
    <row r="332" s="15" customFormat="1">
      <c r="A332" s="15"/>
      <c r="B332" s="256"/>
      <c r="C332" s="257"/>
      <c r="D332" s="233" t="s">
        <v>159</v>
      </c>
      <c r="E332" s="258" t="s">
        <v>19</v>
      </c>
      <c r="F332" s="259" t="s">
        <v>162</v>
      </c>
      <c r="G332" s="257"/>
      <c r="H332" s="260">
        <v>1.665</v>
      </c>
      <c r="I332" s="261"/>
      <c r="J332" s="257"/>
      <c r="K332" s="257"/>
      <c r="L332" s="262"/>
      <c r="M332" s="263"/>
      <c r="N332" s="264"/>
      <c r="O332" s="264"/>
      <c r="P332" s="264"/>
      <c r="Q332" s="264"/>
      <c r="R332" s="264"/>
      <c r="S332" s="264"/>
      <c r="T332" s="26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T332" s="266" t="s">
        <v>159</v>
      </c>
      <c r="AU332" s="266" t="s">
        <v>81</v>
      </c>
      <c r="AV332" s="15" t="s">
        <v>153</v>
      </c>
      <c r="AW332" s="15" t="s">
        <v>34</v>
      </c>
      <c r="AX332" s="15" t="s">
        <v>79</v>
      </c>
      <c r="AY332" s="266" t="s">
        <v>145</v>
      </c>
    </row>
    <row r="333" s="12" customFormat="1" ht="22.8" customHeight="1">
      <c r="A333" s="12"/>
      <c r="B333" s="199"/>
      <c r="C333" s="200"/>
      <c r="D333" s="201" t="s">
        <v>71</v>
      </c>
      <c r="E333" s="213" t="s">
        <v>446</v>
      </c>
      <c r="F333" s="213" t="s">
        <v>447</v>
      </c>
      <c r="G333" s="200"/>
      <c r="H333" s="200"/>
      <c r="I333" s="203"/>
      <c r="J333" s="214">
        <f>BK333</f>
        <v>0</v>
      </c>
      <c r="K333" s="200"/>
      <c r="L333" s="205"/>
      <c r="M333" s="206"/>
      <c r="N333" s="207"/>
      <c r="O333" s="207"/>
      <c r="P333" s="208">
        <f>SUM(P334:P335)</f>
        <v>0</v>
      </c>
      <c r="Q333" s="207"/>
      <c r="R333" s="208">
        <f>SUM(R334:R335)</f>
        <v>0</v>
      </c>
      <c r="S333" s="207"/>
      <c r="T333" s="209">
        <f>SUM(T334:T335)</f>
        <v>0</v>
      </c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R333" s="210" t="s">
        <v>79</v>
      </c>
      <c r="AT333" s="211" t="s">
        <v>71</v>
      </c>
      <c r="AU333" s="211" t="s">
        <v>79</v>
      </c>
      <c r="AY333" s="210" t="s">
        <v>145</v>
      </c>
      <c r="BK333" s="212">
        <f>SUM(BK334:BK335)</f>
        <v>0</v>
      </c>
    </row>
    <row r="334" s="2" customFormat="1" ht="33" customHeight="1">
      <c r="A334" s="41"/>
      <c r="B334" s="42"/>
      <c r="C334" s="215" t="s">
        <v>448</v>
      </c>
      <c r="D334" s="215" t="s">
        <v>148</v>
      </c>
      <c r="E334" s="216" t="s">
        <v>449</v>
      </c>
      <c r="F334" s="217" t="s">
        <v>450</v>
      </c>
      <c r="G334" s="218" t="s">
        <v>165</v>
      </c>
      <c r="H334" s="219">
        <v>7.4480000000000004</v>
      </c>
      <c r="I334" s="220"/>
      <c r="J334" s="221">
        <f>ROUND(I334*H334,2)</f>
        <v>0</v>
      </c>
      <c r="K334" s="217" t="s">
        <v>152</v>
      </c>
      <c r="L334" s="47"/>
      <c r="M334" s="222" t="s">
        <v>19</v>
      </c>
      <c r="N334" s="223" t="s">
        <v>43</v>
      </c>
      <c r="O334" s="87"/>
      <c r="P334" s="224">
        <f>O334*H334</f>
        <v>0</v>
      </c>
      <c r="Q334" s="224">
        <v>0</v>
      </c>
      <c r="R334" s="224">
        <f>Q334*H334</f>
        <v>0</v>
      </c>
      <c r="S334" s="224">
        <v>0</v>
      </c>
      <c r="T334" s="225">
        <f>S334*H334</f>
        <v>0</v>
      </c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R334" s="226" t="s">
        <v>153</v>
      </c>
      <c r="AT334" s="226" t="s">
        <v>148</v>
      </c>
      <c r="AU334" s="226" t="s">
        <v>81</v>
      </c>
      <c r="AY334" s="20" t="s">
        <v>145</v>
      </c>
      <c r="BE334" s="227">
        <f>IF(N334="základní",J334,0)</f>
        <v>0</v>
      </c>
      <c r="BF334" s="227">
        <f>IF(N334="snížená",J334,0)</f>
        <v>0</v>
      </c>
      <c r="BG334" s="227">
        <f>IF(N334="zákl. přenesená",J334,0)</f>
        <v>0</v>
      </c>
      <c r="BH334" s="227">
        <f>IF(N334="sníž. přenesená",J334,0)</f>
        <v>0</v>
      </c>
      <c r="BI334" s="227">
        <f>IF(N334="nulová",J334,0)</f>
        <v>0</v>
      </c>
      <c r="BJ334" s="20" t="s">
        <v>79</v>
      </c>
      <c r="BK334" s="227">
        <f>ROUND(I334*H334,2)</f>
        <v>0</v>
      </c>
      <c r="BL334" s="20" t="s">
        <v>153</v>
      </c>
      <c r="BM334" s="226" t="s">
        <v>451</v>
      </c>
    </row>
    <row r="335" s="2" customFormat="1">
      <c r="A335" s="41"/>
      <c r="B335" s="42"/>
      <c r="C335" s="43"/>
      <c r="D335" s="228" t="s">
        <v>155</v>
      </c>
      <c r="E335" s="43"/>
      <c r="F335" s="229" t="s">
        <v>452</v>
      </c>
      <c r="G335" s="43"/>
      <c r="H335" s="43"/>
      <c r="I335" s="230"/>
      <c r="J335" s="43"/>
      <c r="K335" s="43"/>
      <c r="L335" s="47"/>
      <c r="M335" s="231"/>
      <c r="N335" s="232"/>
      <c r="O335" s="87"/>
      <c r="P335" s="87"/>
      <c r="Q335" s="87"/>
      <c r="R335" s="87"/>
      <c r="S335" s="87"/>
      <c r="T335" s="88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T335" s="20" t="s">
        <v>155</v>
      </c>
      <c r="AU335" s="20" t="s">
        <v>81</v>
      </c>
    </row>
    <row r="336" s="12" customFormat="1" ht="25.92" customHeight="1">
      <c r="A336" s="12"/>
      <c r="B336" s="199"/>
      <c r="C336" s="200"/>
      <c r="D336" s="201" t="s">
        <v>71</v>
      </c>
      <c r="E336" s="202" t="s">
        <v>453</v>
      </c>
      <c r="F336" s="202" t="s">
        <v>454</v>
      </c>
      <c r="G336" s="200"/>
      <c r="H336" s="200"/>
      <c r="I336" s="203"/>
      <c r="J336" s="204">
        <f>BK336</f>
        <v>0</v>
      </c>
      <c r="K336" s="200"/>
      <c r="L336" s="205"/>
      <c r="M336" s="206"/>
      <c r="N336" s="207"/>
      <c r="O336" s="207"/>
      <c r="P336" s="208">
        <f>P337+P358+P363+P373+P375+P412+P472+P489+P546+P591+P609+P729</f>
        <v>0</v>
      </c>
      <c r="Q336" s="207"/>
      <c r="R336" s="208">
        <f>R337+R358+R363+R373+R375+R412+R472+R489+R546+R591+R609+R729</f>
        <v>5.3120402672670002</v>
      </c>
      <c r="S336" s="207"/>
      <c r="T336" s="209">
        <f>T337+T358+T363+T373+T375+T412+T472+T489+T546+T591+T609+T729</f>
        <v>2.38477154</v>
      </c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R336" s="210" t="s">
        <v>81</v>
      </c>
      <c r="AT336" s="211" t="s">
        <v>71</v>
      </c>
      <c r="AU336" s="211" t="s">
        <v>72</v>
      </c>
      <c r="AY336" s="210" t="s">
        <v>145</v>
      </c>
      <c r="BK336" s="212">
        <f>BK337+BK358+BK363+BK373+BK375+BK412+BK472+BK489+BK546+BK591+BK609+BK729</f>
        <v>0</v>
      </c>
    </row>
    <row r="337" s="12" customFormat="1" ht="22.8" customHeight="1">
      <c r="A337" s="12"/>
      <c r="B337" s="199"/>
      <c r="C337" s="200"/>
      <c r="D337" s="201" t="s">
        <v>71</v>
      </c>
      <c r="E337" s="213" t="s">
        <v>455</v>
      </c>
      <c r="F337" s="213" t="s">
        <v>456</v>
      </c>
      <c r="G337" s="200"/>
      <c r="H337" s="200"/>
      <c r="I337" s="203"/>
      <c r="J337" s="214">
        <f>BK337</f>
        <v>0</v>
      </c>
      <c r="K337" s="200"/>
      <c r="L337" s="205"/>
      <c r="M337" s="206"/>
      <c r="N337" s="207"/>
      <c r="O337" s="207"/>
      <c r="P337" s="208">
        <f>SUM(P338:P357)</f>
        <v>0</v>
      </c>
      <c r="Q337" s="207"/>
      <c r="R337" s="208">
        <f>SUM(R338:R357)</f>
        <v>0</v>
      </c>
      <c r="S337" s="207"/>
      <c r="T337" s="209">
        <f>SUM(T338:T357)</f>
        <v>0.078300000000000008</v>
      </c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R337" s="210" t="s">
        <v>81</v>
      </c>
      <c r="AT337" s="211" t="s">
        <v>71</v>
      </c>
      <c r="AU337" s="211" t="s">
        <v>79</v>
      </c>
      <c r="AY337" s="210" t="s">
        <v>145</v>
      </c>
      <c r="BK337" s="212">
        <f>SUM(BK338:BK357)</f>
        <v>0</v>
      </c>
    </row>
    <row r="338" s="2" customFormat="1" ht="16.5" customHeight="1">
      <c r="A338" s="41"/>
      <c r="B338" s="42"/>
      <c r="C338" s="215" t="s">
        <v>457</v>
      </c>
      <c r="D338" s="215" t="s">
        <v>148</v>
      </c>
      <c r="E338" s="216" t="s">
        <v>458</v>
      </c>
      <c r="F338" s="217" t="s">
        <v>459</v>
      </c>
      <c r="G338" s="218" t="s">
        <v>460</v>
      </c>
      <c r="H338" s="219">
        <v>8</v>
      </c>
      <c r="I338" s="220"/>
      <c r="J338" s="221">
        <f>ROUND(I338*H338,2)</f>
        <v>0</v>
      </c>
      <c r="K338" s="217" t="s">
        <v>19</v>
      </c>
      <c r="L338" s="47"/>
      <c r="M338" s="222" t="s">
        <v>19</v>
      </c>
      <c r="N338" s="223" t="s">
        <v>43</v>
      </c>
      <c r="O338" s="87"/>
      <c r="P338" s="224">
        <f>O338*H338</f>
        <v>0</v>
      </c>
      <c r="Q338" s="224">
        <v>0</v>
      </c>
      <c r="R338" s="224">
        <f>Q338*H338</f>
        <v>0</v>
      </c>
      <c r="S338" s="224">
        <v>0</v>
      </c>
      <c r="T338" s="225">
        <f>S338*H338</f>
        <v>0</v>
      </c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R338" s="226" t="s">
        <v>252</v>
      </c>
      <c r="AT338" s="226" t="s">
        <v>148</v>
      </c>
      <c r="AU338" s="226" t="s">
        <v>81</v>
      </c>
      <c r="AY338" s="20" t="s">
        <v>145</v>
      </c>
      <c r="BE338" s="227">
        <f>IF(N338="základní",J338,0)</f>
        <v>0</v>
      </c>
      <c r="BF338" s="227">
        <f>IF(N338="snížená",J338,0)</f>
        <v>0</v>
      </c>
      <c r="BG338" s="227">
        <f>IF(N338="zákl. přenesená",J338,0)</f>
        <v>0</v>
      </c>
      <c r="BH338" s="227">
        <f>IF(N338="sníž. přenesená",J338,0)</f>
        <v>0</v>
      </c>
      <c r="BI338" s="227">
        <f>IF(N338="nulová",J338,0)</f>
        <v>0</v>
      </c>
      <c r="BJ338" s="20" t="s">
        <v>79</v>
      </c>
      <c r="BK338" s="227">
        <f>ROUND(I338*H338,2)</f>
        <v>0</v>
      </c>
      <c r="BL338" s="20" t="s">
        <v>252</v>
      </c>
      <c r="BM338" s="226" t="s">
        <v>461</v>
      </c>
    </row>
    <row r="339" s="2" customFormat="1" ht="16.5" customHeight="1">
      <c r="A339" s="41"/>
      <c r="B339" s="42"/>
      <c r="C339" s="215" t="s">
        <v>462</v>
      </c>
      <c r="D339" s="215" t="s">
        <v>148</v>
      </c>
      <c r="E339" s="216" t="s">
        <v>463</v>
      </c>
      <c r="F339" s="217" t="s">
        <v>464</v>
      </c>
      <c r="G339" s="218" t="s">
        <v>465</v>
      </c>
      <c r="H339" s="219">
        <v>1</v>
      </c>
      <c r="I339" s="220"/>
      <c r="J339" s="221">
        <f>ROUND(I339*H339,2)</f>
        <v>0</v>
      </c>
      <c r="K339" s="217" t="s">
        <v>152</v>
      </c>
      <c r="L339" s="47"/>
      <c r="M339" s="222" t="s">
        <v>19</v>
      </c>
      <c r="N339" s="223" t="s">
        <v>43</v>
      </c>
      <c r="O339" s="87"/>
      <c r="P339" s="224">
        <f>O339*H339</f>
        <v>0</v>
      </c>
      <c r="Q339" s="224">
        <v>0</v>
      </c>
      <c r="R339" s="224">
        <f>Q339*H339</f>
        <v>0</v>
      </c>
      <c r="S339" s="224">
        <v>0.034700000000000002</v>
      </c>
      <c r="T339" s="225">
        <f>S339*H339</f>
        <v>0.034700000000000002</v>
      </c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R339" s="226" t="s">
        <v>252</v>
      </c>
      <c r="AT339" s="226" t="s">
        <v>148</v>
      </c>
      <c r="AU339" s="226" t="s">
        <v>81</v>
      </c>
      <c r="AY339" s="20" t="s">
        <v>145</v>
      </c>
      <c r="BE339" s="227">
        <f>IF(N339="základní",J339,0)</f>
        <v>0</v>
      </c>
      <c r="BF339" s="227">
        <f>IF(N339="snížená",J339,0)</f>
        <v>0</v>
      </c>
      <c r="BG339" s="227">
        <f>IF(N339="zákl. přenesená",J339,0)</f>
        <v>0</v>
      </c>
      <c r="BH339" s="227">
        <f>IF(N339="sníž. přenesená",J339,0)</f>
        <v>0</v>
      </c>
      <c r="BI339" s="227">
        <f>IF(N339="nulová",J339,0)</f>
        <v>0</v>
      </c>
      <c r="BJ339" s="20" t="s">
        <v>79</v>
      </c>
      <c r="BK339" s="227">
        <f>ROUND(I339*H339,2)</f>
        <v>0</v>
      </c>
      <c r="BL339" s="20" t="s">
        <v>252</v>
      </c>
      <c r="BM339" s="226" t="s">
        <v>466</v>
      </c>
    </row>
    <row r="340" s="2" customFormat="1">
      <c r="A340" s="41"/>
      <c r="B340" s="42"/>
      <c r="C340" s="43"/>
      <c r="D340" s="228" t="s">
        <v>155</v>
      </c>
      <c r="E340" s="43"/>
      <c r="F340" s="229" t="s">
        <v>467</v>
      </c>
      <c r="G340" s="43"/>
      <c r="H340" s="43"/>
      <c r="I340" s="230"/>
      <c r="J340" s="43"/>
      <c r="K340" s="43"/>
      <c r="L340" s="47"/>
      <c r="M340" s="231"/>
      <c r="N340" s="232"/>
      <c r="O340" s="87"/>
      <c r="P340" s="87"/>
      <c r="Q340" s="87"/>
      <c r="R340" s="87"/>
      <c r="S340" s="87"/>
      <c r="T340" s="88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T340" s="20" t="s">
        <v>155</v>
      </c>
      <c r="AU340" s="20" t="s">
        <v>81</v>
      </c>
    </row>
    <row r="341" s="13" customFormat="1">
      <c r="A341" s="13"/>
      <c r="B341" s="235"/>
      <c r="C341" s="236"/>
      <c r="D341" s="233" t="s">
        <v>159</v>
      </c>
      <c r="E341" s="237" t="s">
        <v>19</v>
      </c>
      <c r="F341" s="238" t="s">
        <v>160</v>
      </c>
      <c r="G341" s="236"/>
      <c r="H341" s="237" t="s">
        <v>19</v>
      </c>
      <c r="I341" s="239"/>
      <c r="J341" s="236"/>
      <c r="K341" s="236"/>
      <c r="L341" s="240"/>
      <c r="M341" s="241"/>
      <c r="N341" s="242"/>
      <c r="O341" s="242"/>
      <c r="P341" s="242"/>
      <c r="Q341" s="242"/>
      <c r="R341" s="242"/>
      <c r="S341" s="242"/>
      <c r="T341" s="24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4" t="s">
        <v>159</v>
      </c>
      <c r="AU341" s="244" t="s">
        <v>81</v>
      </c>
      <c r="AV341" s="13" t="s">
        <v>79</v>
      </c>
      <c r="AW341" s="13" t="s">
        <v>34</v>
      </c>
      <c r="AX341" s="13" t="s">
        <v>72</v>
      </c>
      <c r="AY341" s="244" t="s">
        <v>145</v>
      </c>
    </row>
    <row r="342" s="14" customFormat="1">
      <c r="A342" s="14"/>
      <c r="B342" s="245"/>
      <c r="C342" s="246"/>
      <c r="D342" s="233" t="s">
        <v>159</v>
      </c>
      <c r="E342" s="247" t="s">
        <v>19</v>
      </c>
      <c r="F342" s="248" t="s">
        <v>79</v>
      </c>
      <c r="G342" s="246"/>
      <c r="H342" s="249">
        <v>1</v>
      </c>
      <c r="I342" s="250"/>
      <c r="J342" s="246"/>
      <c r="K342" s="246"/>
      <c r="L342" s="251"/>
      <c r="M342" s="252"/>
      <c r="N342" s="253"/>
      <c r="O342" s="253"/>
      <c r="P342" s="253"/>
      <c r="Q342" s="253"/>
      <c r="R342" s="253"/>
      <c r="S342" s="253"/>
      <c r="T342" s="25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55" t="s">
        <v>159</v>
      </c>
      <c r="AU342" s="255" t="s">
        <v>81</v>
      </c>
      <c r="AV342" s="14" t="s">
        <v>81</v>
      </c>
      <c r="AW342" s="14" t="s">
        <v>34</v>
      </c>
      <c r="AX342" s="14" t="s">
        <v>72</v>
      </c>
      <c r="AY342" s="255" t="s">
        <v>145</v>
      </c>
    </row>
    <row r="343" s="15" customFormat="1">
      <c r="A343" s="15"/>
      <c r="B343" s="256"/>
      <c r="C343" s="257"/>
      <c r="D343" s="233" t="s">
        <v>159</v>
      </c>
      <c r="E343" s="258" t="s">
        <v>19</v>
      </c>
      <c r="F343" s="259" t="s">
        <v>162</v>
      </c>
      <c r="G343" s="257"/>
      <c r="H343" s="260">
        <v>1</v>
      </c>
      <c r="I343" s="261"/>
      <c r="J343" s="257"/>
      <c r="K343" s="257"/>
      <c r="L343" s="262"/>
      <c r="M343" s="263"/>
      <c r="N343" s="264"/>
      <c r="O343" s="264"/>
      <c r="P343" s="264"/>
      <c r="Q343" s="264"/>
      <c r="R343" s="264"/>
      <c r="S343" s="264"/>
      <c r="T343" s="26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T343" s="266" t="s">
        <v>159</v>
      </c>
      <c r="AU343" s="266" t="s">
        <v>81</v>
      </c>
      <c r="AV343" s="15" t="s">
        <v>153</v>
      </c>
      <c r="AW343" s="15" t="s">
        <v>34</v>
      </c>
      <c r="AX343" s="15" t="s">
        <v>79</v>
      </c>
      <c r="AY343" s="266" t="s">
        <v>145</v>
      </c>
    </row>
    <row r="344" s="2" customFormat="1" ht="16.5" customHeight="1">
      <c r="A344" s="41"/>
      <c r="B344" s="42"/>
      <c r="C344" s="215" t="s">
        <v>468</v>
      </c>
      <c r="D344" s="215" t="s">
        <v>148</v>
      </c>
      <c r="E344" s="216" t="s">
        <v>469</v>
      </c>
      <c r="F344" s="217" t="s">
        <v>470</v>
      </c>
      <c r="G344" s="218" t="s">
        <v>465</v>
      </c>
      <c r="H344" s="219">
        <v>2</v>
      </c>
      <c r="I344" s="220"/>
      <c r="J344" s="221">
        <f>ROUND(I344*H344,2)</f>
        <v>0</v>
      </c>
      <c r="K344" s="217" t="s">
        <v>152</v>
      </c>
      <c r="L344" s="47"/>
      <c r="M344" s="222" t="s">
        <v>19</v>
      </c>
      <c r="N344" s="223" t="s">
        <v>43</v>
      </c>
      <c r="O344" s="87"/>
      <c r="P344" s="224">
        <f>O344*H344</f>
        <v>0</v>
      </c>
      <c r="Q344" s="224">
        <v>0</v>
      </c>
      <c r="R344" s="224">
        <f>Q344*H344</f>
        <v>0</v>
      </c>
      <c r="S344" s="224">
        <v>0.019460000000000002</v>
      </c>
      <c r="T344" s="225">
        <f>S344*H344</f>
        <v>0.038920000000000003</v>
      </c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R344" s="226" t="s">
        <v>252</v>
      </c>
      <c r="AT344" s="226" t="s">
        <v>148</v>
      </c>
      <c r="AU344" s="226" t="s">
        <v>81</v>
      </c>
      <c r="AY344" s="20" t="s">
        <v>145</v>
      </c>
      <c r="BE344" s="227">
        <f>IF(N344="základní",J344,0)</f>
        <v>0</v>
      </c>
      <c r="BF344" s="227">
        <f>IF(N344="snížená",J344,0)</f>
        <v>0</v>
      </c>
      <c r="BG344" s="227">
        <f>IF(N344="zákl. přenesená",J344,0)</f>
        <v>0</v>
      </c>
      <c r="BH344" s="227">
        <f>IF(N344="sníž. přenesená",J344,0)</f>
        <v>0</v>
      </c>
      <c r="BI344" s="227">
        <f>IF(N344="nulová",J344,0)</f>
        <v>0</v>
      </c>
      <c r="BJ344" s="20" t="s">
        <v>79</v>
      </c>
      <c r="BK344" s="227">
        <f>ROUND(I344*H344,2)</f>
        <v>0</v>
      </c>
      <c r="BL344" s="20" t="s">
        <v>252</v>
      </c>
      <c r="BM344" s="226" t="s">
        <v>471</v>
      </c>
    </row>
    <row r="345" s="2" customFormat="1">
      <c r="A345" s="41"/>
      <c r="B345" s="42"/>
      <c r="C345" s="43"/>
      <c r="D345" s="228" t="s">
        <v>155</v>
      </c>
      <c r="E345" s="43"/>
      <c r="F345" s="229" t="s">
        <v>472</v>
      </c>
      <c r="G345" s="43"/>
      <c r="H345" s="43"/>
      <c r="I345" s="230"/>
      <c r="J345" s="43"/>
      <c r="K345" s="43"/>
      <c r="L345" s="47"/>
      <c r="M345" s="231"/>
      <c r="N345" s="232"/>
      <c r="O345" s="87"/>
      <c r="P345" s="87"/>
      <c r="Q345" s="87"/>
      <c r="R345" s="87"/>
      <c r="S345" s="87"/>
      <c r="T345" s="88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T345" s="20" t="s">
        <v>155</v>
      </c>
      <c r="AU345" s="20" t="s">
        <v>81</v>
      </c>
    </row>
    <row r="346" s="13" customFormat="1">
      <c r="A346" s="13"/>
      <c r="B346" s="235"/>
      <c r="C346" s="236"/>
      <c r="D346" s="233" t="s">
        <v>159</v>
      </c>
      <c r="E346" s="237" t="s">
        <v>19</v>
      </c>
      <c r="F346" s="238" t="s">
        <v>160</v>
      </c>
      <c r="G346" s="236"/>
      <c r="H346" s="237" t="s">
        <v>19</v>
      </c>
      <c r="I346" s="239"/>
      <c r="J346" s="236"/>
      <c r="K346" s="236"/>
      <c r="L346" s="240"/>
      <c r="M346" s="241"/>
      <c r="N346" s="242"/>
      <c r="O346" s="242"/>
      <c r="P346" s="242"/>
      <c r="Q346" s="242"/>
      <c r="R346" s="242"/>
      <c r="S346" s="242"/>
      <c r="T346" s="24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4" t="s">
        <v>159</v>
      </c>
      <c r="AU346" s="244" t="s">
        <v>81</v>
      </c>
      <c r="AV346" s="13" t="s">
        <v>79</v>
      </c>
      <c r="AW346" s="13" t="s">
        <v>34</v>
      </c>
      <c r="AX346" s="13" t="s">
        <v>72</v>
      </c>
      <c r="AY346" s="244" t="s">
        <v>145</v>
      </c>
    </row>
    <row r="347" s="14" customFormat="1">
      <c r="A347" s="14"/>
      <c r="B347" s="245"/>
      <c r="C347" s="246"/>
      <c r="D347" s="233" t="s">
        <v>159</v>
      </c>
      <c r="E347" s="247" t="s">
        <v>19</v>
      </c>
      <c r="F347" s="248" t="s">
        <v>79</v>
      </c>
      <c r="G347" s="246"/>
      <c r="H347" s="249">
        <v>1</v>
      </c>
      <c r="I347" s="250"/>
      <c r="J347" s="246"/>
      <c r="K347" s="246"/>
      <c r="L347" s="251"/>
      <c r="M347" s="252"/>
      <c r="N347" s="253"/>
      <c r="O347" s="253"/>
      <c r="P347" s="253"/>
      <c r="Q347" s="253"/>
      <c r="R347" s="253"/>
      <c r="S347" s="253"/>
      <c r="T347" s="25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55" t="s">
        <v>159</v>
      </c>
      <c r="AU347" s="255" t="s">
        <v>81</v>
      </c>
      <c r="AV347" s="14" t="s">
        <v>81</v>
      </c>
      <c r="AW347" s="14" t="s">
        <v>34</v>
      </c>
      <c r="AX347" s="14" t="s">
        <v>72</v>
      </c>
      <c r="AY347" s="255" t="s">
        <v>145</v>
      </c>
    </row>
    <row r="348" s="13" customFormat="1">
      <c r="A348" s="13"/>
      <c r="B348" s="235"/>
      <c r="C348" s="236"/>
      <c r="D348" s="233" t="s">
        <v>159</v>
      </c>
      <c r="E348" s="237" t="s">
        <v>19</v>
      </c>
      <c r="F348" s="238" t="s">
        <v>473</v>
      </c>
      <c r="G348" s="236"/>
      <c r="H348" s="237" t="s">
        <v>19</v>
      </c>
      <c r="I348" s="239"/>
      <c r="J348" s="236"/>
      <c r="K348" s="236"/>
      <c r="L348" s="240"/>
      <c r="M348" s="241"/>
      <c r="N348" s="242"/>
      <c r="O348" s="242"/>
      <c r="P348" s="242"/>
      <c r="Q348" s="242"/>
      <c r="R348" s="242"/>
      <c r="S348" s="242"/>
      <c r="T348" s="24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4" t="s">
        <v>159</v>
      </c>
      <c r="AU348" s="244" t="s">
        <v>81</v>
      </c>
      <c r="AV348" s="13" t="s">
        <v>79</v>
      </c>
      <c r="AW348" s="13" t="s">
        <v>34</v>
      </c>
      <c r="AX348" s="13" t="s">
        <v>72</v>
      </c>
      <c r="AY348" s="244" t="s">
        <v>145</v>
      </c>
    </row>
    <row r="349" s="14" customFormat="1">
      <c r="A349" s="14"/>
      <c r="B349" s="245"/>
      <c r="C349" s="246"/>
      <c r="D349" s="233" t="s">
        <v>159</v>
      </c>
      <c r="E349" s="247" t="s">
        <v>19</v>
      </c>
      <c r="F349" s="248" t="s">
        <v>79</v>
      </c>
      <c r="G349" s="246"/>
      <c r="H349" s="249">
        <v>1</v>
      </c>
      <c r="I349" s="250"/>
      <c r="J349" s="246"/>
      <c r="K349" s="246"/>
      <c r="L349" s="251"/>
      <c r="M349" s="252"/>
      <c r="N349" s="253"/>
      <c r="O349" s="253"/>
      <c r="P349" s="253"/>
      <c r="Q349" s="253"/>
      <c r="R349" s="253"/>
      <c r="S349" s="253"/>
      <c r="T349" s="25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55" t="s">
        <v>159</v>
      </c>
      <c r="AU349" s="255" t="s">
        <v>81</v>
      </c>
      <c r="AV349" s="14" t="s">
        <v>81</v>
      </c>
      <c r="AW349" s="14" t="s">
        <v>34</v>
      </c>
      <c r="AX349" s="14" t="s">
        <v>72</v>
      </c>
      <c r="AY349" s="255" t="s">
        <v>145</v>
      </c>
    </row>
    <row r="350" s="15" customFormat="1">
      <c r="A350" s="15"/>
      <c r="B350" s="256"/>
      <c r="C350" s="257"/>
      <c r="D350" s="233" t="s">
        <v>159</v>
      </c>
      <c r="E350" s="258" t="s">
        <v>19</v>
      </c>
      <c r="F350" s="259" t="s">
        <v>162</v>
      </c>
      <c r="G350" s="257"/>
      <c r="H350" s="260">
        <v>2</v>
      </c>
      <c r="I350" s="261"/>
      <c r="J350" s="257"/>
      <c r="K350" s="257"/>
      <c r="L350" s="262"/>
      <c r="M350" s="263"/>
      <c r="N350" s="264"/>
      <c r="O350" s="264"/>
      <c r="P350" s="264"/>
      <c r="Q350" s="264"/>
      <c r="R350" s="264"/>
      <c r="S350" s="264"/>
      <c r="T350" s="26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T350" s="266" t="s">
        <v>159</v>
      </c>
      <c r="AU350" s="266" t="s">
        <v>81</v>
      </c>
      <c r="AV350" s="15" t="s">
        <v>153</v>
      </c>
      <c r="AW350" s="15" t="s">
        <v>34</v>
      </c>
      <c r="AX350" s="15" t="s">
        <v>79</v>
      </c>
      <c r="AY350" s="266" t="s">
        <v>145</v>
      </c>
    </row>
    <row r="351" s="2" customFormat="1" ht="16.5" customHeight="1">
      <c r="A351" s="41"/>
      <c r="B351" s="42"/>
      <c r="C351" s="215" t="s">
        <v>474</v>
      </c>
      <c r="D351" s="215" t="s">
        <v>148</v>
      </c>
      <c r="E351" s="216" t="s">
        <v>475</v>
      </c>
      <c r="F351" s="217" t="s">
        <v>476</v>
      </c>
      <c r="G351" s="218" t="s">
        <v>465</v>
      </c>
      <c r="H351" s="219">
        <v>3</v>
      </c>
      <c r="I351" s="220"/>
      <c r="J351" s="221">
        <f>ROUND(I351*H351,2)</f>
        <v>0</v>
      </c>
      <c r="K351" s="217" t="s">
        <v>152</v>
      </c>
      <c r="L351" s="47"/>
      <c r="M351" s="222" t="s">
        <v>19</v>
      </c>
      <c r="N351" s="223" t="s">
        <v>43</v>
      </c>
      <c r="O351" s="87"/>
      <c r="P351" s="224">
        <f>O351*H351</f>
        <v>0</v>
      </c>
      <c r="Q351" s="224">
        <v>0</v>
      </c>
      <c r="R351" s="224">
        <f>Q351*H351</f>
        <v>0</v>
      </c>
      <c r="S351" s="224">
        <v>0.00156</v>
      </c>
      <c r="T351" s="225">
        <f>S351*H351</f>
        <v>0.0046800000000000001</v>
      </c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R351" s="226" t="s">
        <v>252</v>
      </c>
      <c r="AT351" s="226" t="s">
        <v>148</v>
      </c>
      <c r="AU351" s="226" t="s">
        <v>81</v>
      </c>
      <c r="AY351" s="20" t="s">
        <v>145</v>
      </c>
      <c r="BE351" s="227">
        <f>IF(N351="základní",J351,0)</f>
        <v>0</v>
      </c>
      <c r="BF351" s="227">
        <f>IF(N351="snížená",J351,0)</f>
        <v>0</v>
      </c>
      <c r="BG351" s="227">
        <f>IF(N351="zákl. přenesená",J351,0)</f>
        <v>0</v>
      </c>
      <c r="BH351" s="227">
        <f>IF(N351="sníž. přenesená",J351,0)</f>
        <v>0</v>
      </c>
      <c r="BI351" s="227">
        <f>IF(N351="nulová",J351,0)</f>
        <v>0</v>
      </c>
      <c r="BJ351" s="20" t="s">
        <v>79</v>
      </c>
      <c r="BK351" s="227">
        <f>ROUND(I351*H351,2)</f>
        <v>0</v>
      </c>
      <c r="BL351" s="20" t="s">
        <v>252</v>
      </c>
      <c r="BM351" s="226" t="s">
        <v>477</v>
      </c>
    </row>
    <row r="352" s="2" customFormat="1">
      <c r="A352" s="41"/>
      <c r="B352" s="42"/>
      <c r="C352" s="43"/>
      <c r="D352" s="228" t="s">
        <v>155</v>
      </c>
      <c r="E352" s="43"/>
      <c r="F352" s="229" t="s">
        <v>478</v>
      </c>
      <c r="G352" s="43"/>
      <c r="H352" s="43"/>
      <c r="I352" s="230"/>
      <c r="J352" s="43"/>
      <c r="K352" s="43"/>
      <c r="L352" s="47"/>
      <c r="M352" s="231"/>
      <c r="N352" s="232"/>
      <c r="O352" s="87"/>
      <c r="P352" s="87"/>
      <c r="Q352" s="87"/>
      <c r="R352" s="87"/>
      <c r="S352" s="87"/>
      <c r="T352" s="88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T352" s="20" t="s">
        <v>155</v>
      </c>
      <c r="AU352" s="20" t="s">
        <v>81</v>
      </c>
    </row>
    <row r="353" s="13" customFormat="1">
      <c r="A353" s="13"/>
      <c r="B353" s="235"/>
      <c r="C353" s="236"/>
      <c r="D353" s="233" t="s">
        <v>159</v>
      </c>
      <c r="E353" s="237" t="s">
        <v>19</v>
      </c>
      <c r="F353" s="238" t="s">
        <v>160</v>
      </c>
      <c r="G353" s="236"/>
      <c r="H353" s="237" t="s">
        <v>19</v>
      </c>
      <c r="I353" s="239"/>
      <c r="J353" s="236"/>
      <c r="K353" s="236"/>
      <c r="L353" s="240"/>
      <c r="M353" s="241"/>
      <c r="N353" s="242"/>
      <c r="O353" s="242"/>
      <c r="P353" s="242"/>
      <c r="Q353" s="242"/>
      <c r="R353" s="242"/>
      <c r="S353" s="242"/>
      <c r="T353" s="24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4" t="s">
        <v>159</v>
      </c>
      <c r="AU353" s="244" t="s">
        <v>81</v>
      </c>
      <c r="AV353" s="13" t="s">
        <v>79</v>
      </c>
      <c r="AW353" s="13" t="s">
        <v>34</v>
      </c>
      <c r="AX353" s="13" t="s">
        <v>72</v>
      </c>
      <c r="AY353" s="244" t="s">
        <v>145</v>
      </c>
    </row>
    <row r="354" s="14" customFormat="1">
      <c r="A354" s="14"/>
      <c r="B354" s="245"/>
      <c r="C354" s="246"/>
      <c r="D354" s="233" t="s">
        <v>159</v>
      </c>
      <c r="E354" s="247" t="s">
        <v>19</v>
      </c>
      <c r="F354" s="248" t="s">
        <v>292</v>
      </c>
      <c r="G354" s="246"/>
      <c r="H354" s="249">
        <v>2</v>
      </c>
      <c r="I354" s="250"/>
      <c r="J354" s="246"/>
      <c r="K354" s="246"/>
      <c r="L354" s="251"/>
      <c r="M354" s="252"/>
      <c r="N354" s="253"/>
      <c r="O354" s="253"/>
      <c r="P354" s="253"/>
      <c r="Q354" s="253"/>
      <c r="R354" s="253"/>
      <c r="S354" s="253"/>
      <c r="T354" s="25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55" t="s">
        <v>159</v>
      </c>
      <c r="AU354" s="255" t="s">
        <v>81</v>
      </c>
      <c r="AV354" s="14" t="s">
        <v>81</v>
      </c>
      <c r="AW354" s="14" t="s">
        <v>34</v>
      </c>
      <c r="AX354" s="14" t="s">
        <v>72</v>
      </c>
      <c r="AY354" s="255" t="s">
        <v>145</v>
      </c>
    </row>
    <row r="355" s="13" customFormat="1">
      <c r="A355" s="13"/>
      <c r="B355" s="235"/>
      <c r="C355" s="236"/>
      <c r="D355" s="233" t="s">
        <v>159</v>
      </c>
      <c r="E355" s="237" t="s">
        <v>19</v>
      </c>
      <c r="F355" s="238" t="s">
        <v>473</v>
      </c>
      <c r="G355" s="236"/>
      <c r="H355" s="237" t="s">
        <v>19</v>
      </c>
      <c r="I355" s="239"/>
      <c r="J355" s="236"/>
      <c r="K355" s="236"/>
      <c r="L355" s="240"/>
      <c r="M355" s="241"/>
      <c r="N355" s="242"/>
      <c r="O355" s="242"/>
      <c r="P355" s="242"/>
      <c r="Q355" s="242"/>
      <c r="R355" s="242"/>
      <c r="S355" s="242"/>
      <c r="T355" s="24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4" t="s">
        <v>159</v>
      </c>
      <c r="AU355" s="244" t="s">
        <v>81</v>
      </c>
      <c r="AV355" s="13" t="s">
        <v>79</v>
      </c>
      <c r="AW355" s="13" t="s">
        <v>34</v>
      </c>
      <c r="AX355" s="13" t="s">
        <v>72</v>
      </c>
      <c r="AY355" s="244" t="s">
        <v>145</v>
      </c>
    </row>
    <row r="356" s="14" customFormat="1">
      <c r="A356" s="14"/>
      <c r="B356" s="245"/>
      <c r="C356" s="246"/>
      <c r="D356" s="233" t="s">
        <v>159</v>
      </c>
      <c r="E356" s="247" t="s">
        <v>19</v>
      </c>
      <c r="F356" s="248" t="s">
        <v>79</v>
      </c>
      <c r="G356" s="246"/>
      <c r="H356" s="249">
        <v>1</v>
      </c>
      <c r="I356" s="250"/>
      <c r="J356" s="246"/>
      <c r="K356" s="246"/>
      <c r="L356" s="251"/>
      <c r="M356" s="252"/>
      <c r="N356" s="253"/>
      <c r="O356" s="253"/>
      <c r="P356" s="253"/>
      <c r="Q356" s="253"/>
      <c r="R356" s="253"/>
      <c r="S356" s="253"/>
      <c r="T356" s="25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55" t="s">
        <v>159</v>
      </c>
      <c r="AU356" s="255" t="s">
        <v>81</v>
      </c>
      <c r="AV356" s="14" t="s">
        <v>81</v>
      </c>
      <c r="AW356" s="14" t="s">
        <v>34</v>
      </c>
      <c r="AX356" s="14" t="s">
        <v>72</v>
      </c>
      <c r="AY356" s="255" t="s">
        <v>145</v>
      </c>
    </row>
    <row r="357" s="15" customFormat="1">
      <c r="A357" s="15"/>
      <c r="B357" s="256"/>
      <c r="C357" s="257"/>
      <c r="D357" s="233" t="s">
        <v>159</v>
      </c>
      <c r="E357" s="258" t="s">
        <v>19</v>
      </c>
      <c r="F357" s="259" t="s">
        <v>162</v>
      </c>
      <c r="G357" s="257"/>
      <c r="H357" s="260">
        <v>3</v>
      </c>
      <c r="I357" s="261"/>
      <c r="J357" s="257"/>
      <c r="K357" s="257"/>
      <c r="L357" s="262"/>
      <c r="M357" s="263"/>
      <c r="N357" s="264"/>
      <c r="O357" s="264"/>
      <c r="P357" s="264"/>
      <c r="Q357" s="264"/>
      <c r="R357" s="264"/>
      <c r="S357" s="264"/>
      <c r="T357" s="26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T357" s="266" t="s">
        <v>159</v>
      </c>
      <c r="AU357" s="266" t="s">
        <v>81</v>
      </c>
      <c r="AV357" s="15" t="s">
        <v>153</v>
      </c>
      <c r="AW357" s="15" t="s">
        <v>34</v>
      </c>
      <c r="AX357" s="15" t="s">
        <v>79</v>
      </c>
      <c r="AY357" s="266" t="s">
        <v>145</v>
      </c>
    </row>
    <row r="358" s="12" customFormat="1" ht="22.8" customHeight="1">
      <c r="A358" s="12"/>
      <c r="B358" s="199"/>
      <c r="C358" s="200"/>
      <c r="D358" s="201" t="s">
        <v>71</v>
      </c>
      <c r="E358" s="213" t="s">
        <v>479</v>
      </c>
      <c r="F358" s="213" t="s">
        <v>480</v>
      </c>
      <c r="G358" s="200"/>
      <c r="H358" s="200"/>
      <c r="I358" s="203"/>
      <c r="J358" s="214">
        <f>BK358</f>
        <v>0</v>
      </c>
      <c r="K358" s="200"/>
      <c r="L358" s="205"/>
      <c r="M358" s="206"/>
      <c r="N358" s="207"/>
      <c r="O358" s="207"/>
      <c r="P358" s="208">
        <f>SUM(P359:P362)</f>
        <v>0</v>
      </c>
      <c r="Q358" s="207"/>
      <c r="R358" s="208">
        <f>SUM(R359:R362)</f>
        <v>0.00348</v>
      </c>
      <c r="S358" s="207"/>
      <c r="T358" s="209">
        <f>SUM(T359:T362)</f>
        <v>0</v>
      </c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R358" s="210" t="s">
        <v>81</v>
      </c>
      <c r="AT358" s="211" t="s">
        <v>71</v>
      </c>
      <c r="AU358" s="211" t="s">
        <v>79</v>
      </c>
      <c r="AY358" s="210" t="s">
        <v>145</v>
      </c>
      <c r="BK358" s="212">
        <f>SUM(BK359:BK362)</f>
        <v>0</v>
      </c>
    </row>
    <row r="359" s="2" customFormat="1" ht="16.5" customHeight="1">
      <c r="A359" s="41"/>
      <c r="B359" s="42"/>
      <c r="C359" s="215" t="s">
        <v>481</v>
      </c>
      <c r="D359" s="215" t="s">
        <v>148</v>
      </c>
      <c r="E359" s="216" t="s">
        <v>482</v>
      </c>
      <c r="F359" s="217" t="s">
        <v>483</v>
      </c>
      <c r="G359" s="218" t="s">
        <v>277</v>
      </c>
      <c r="H359" s="219">
        <v>6</v>
      </c>
      <c r="I359" s="220"/>
      <c r="J359" s="221">
        <f>ROUND(I359*H359,2)</f>
        <v>0</v>
      </c>
      <c r="K359" s="217" t="s">
        <v>152</v>
      </c>
      <c r="L359" s="47"/>
      <c r="M359" s="222" t="s">
        <v>19</v>
      </c>
      <c r="N359" s="223" t="s">
        <v>43</v>
      </c>
      <c r="O359" s="87"/>
      <c r="P359" s="224">
        <f>O359*H359</f>
        <v>0</v>
      </c>
      <c r="Q359" s="224">
        <v>0</v>
      </c>
      <c r="R359" s="224">
        <f>Q359*H359</f>
        <v>0</v>
      </c>
      <c r="S359" s="224">
        <v>0</v>
      </c>
      <c r="T359" s="225">
        <f>S359*H359</f>
        <v>0</v>
      </c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R359" s="226" t="s">
        <v>252</v>
      </c>
      <c r="AT359" s="226" t="s">
        <v>148</v>
      </c>
      <c r="AU359" s="226" t="s">
        <v>81</v>
      </c>
      <c r="AY359" s="20" t="s">
        <v>145</v>
      </c>
      <c r="BE359" s="227">
        <f>IF(N359="základní",J359,0)</f>
        <v>0</v>
      </c>
      <c r="BF359" s="227">
        <f>IF(N359="snížená",J359,0)</f>
        <v>0</v>
      </c>
      <c r="BG359" s="227">
        <f>IF(N359="zákl. přenesená",J359,0)</f>
        <v>0</v>
      </c>
      <c r="BH359" s="227">
        <f>IF(N359="sníž. přenesená",J359,0)</f>
        <v>0</v>
      </c>
      <c r="BI359" s="227">
        <f>IF(N359="nulová",J359,0)</f>
        <v>0</v>
      </c>
      <c r="BJ359" s="20" t="s">
        <v>79</v>
      </c>
      <c r="BK359" s="227">
        <f>ROUND(I359*H359,2)</f>
        <v>0</v>
      </c>
      <c r="BL359" s="20" t="s">
        <v>252</v>
      </c>
      <c r="BM359" s="226" t="s">
        <v>484</v>
      </c>
    </row>
    <row r="360" s="2" customFormat="1">
      <c r="A360" s="41"/>
      <c r="B360" s="42"/>
      <c r="C360" s="43"/>
      <c r="D360" s="228" t="s">
        <v>155</v>
      </c>
      <c r="E360" s="43"/>
      <c r="F360" s="229" t="s">
        <v>485</v>
      </c>
      <c r="G360" s="43"/>
      <c r="H360" s="43"/>
      <c r="I360" s="230"/>
      <c r="J360" s="43"/>
      <c r="K360" s="43"/>
      <c r="L360" s="47"/>
      <c r="M360" s="231"/>
      <c r="N360" s="232"/>
      <c r="O360" s="87"/>
      <c r="P360" s="87"/>
      <c r="Q360" s="87"/>
      <c r="R360" s="87"/>
      <c r="S360" s="87"/>
      <c r="T360" s="88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T360" s="20" t="s">
        <v>155</v>
      </c>
      <c r="AU360" s="20" t="s">
        <v>81</v>
      </c>
    </row>
    <row r="361" s="2" customFormat="1">
      <c r="A361" s="41"/>
      <c r="B361" s="42"/>
      <c r="C361" s="43"/>
      <c r="D361" s="233" t="s">
        <v>157</v>
      </c>
      <c r="E361" s="43"/>
      <c r="F361" s="234" t="s">
        <v>486</v>
      </c>
      <c r="G361" s="43"/>
      <c r="H361" s="43"/>
      <c r="I361" s="230"/>
      <c r="J361" s="43"/>
      <c r="K361" s="43"/>
      <c r="L361" s="47"/>
      <c r="M361" s="231"/>
      <c r="N361" s="232"/>
      <c r="O361" s="87"/>
      <c r="P361" s="87"/>
      <c r="Q361" s="87"/>
      <c r="R361" s="87"/>
      <c r="S361" s="87"/>
      <c r="T361" s="88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T361" s="20" t="s">
        <v>157</v>
      </c>
      <c r="AU361" s="20" t="s">
        <v>81</v>
      </c>
    </row>
    <row r="362" s="2" customFormat="1" ht="16.5" customHeight="1">
      <c r="A362" s="41"/>
      <c r="B362" s="42"/>
      <c r="C362" s="267" t="s">
        <v>487</v>
      </c>
      <c r="D362" s="267" t="s">
        <v>169</v>
      </c>
      <c r="E362" s="268" t="s">
        <v>488</v>
      </c>
      <c r="F362" s="269" t="s">
        <v>489</v>
      </c>
      <c r="G362" s="270" t="s">
        <v>277</v>
      </c>
      <c r="H362" s="271">
        <v>6</v>
      </c>
      <c r="I362" s="272"/>
      <c r="J362" s="273">
        <f>ROUND(I362*H362,2)</f>
        <v>0</v>
      </c>
      <c r="K362" s="269" t="s">
        <v>19</v>
      </c>
      <c r="L362" s="274"/>
      <c r="M362" s="275" t="s">
        <v>19</v>
      </c>
      <c r="N362" s="276" t="s">
        <v>43</v>
      </c>
      <c r="O362" s="87"/>
      <c r="P362" s="224">
        <f>O362*H362</f>
        <v>0</v>
      </c>
      <c r="Q362" s="224">
        <v>0.00058</v>
      </c>
      <c r="R362" s="224">
        <f>Q362*H362</f>
        <v>0.00348</v>
      </c>
      <c r="S362" s="224">
        <v>0</v>
      </c>
      <c r="T362" s="225">
        <f>S362*H362</f>
        <v>0</v>
      </c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R362" s="226" t="s">
        <v>354</v>
      </c>
      <c r="AT362" s="226" t="s">
        <v>169</v>
      </c>
      <c r="AU362" s="226" t="s">
        <v>81</v>
      </c>
      <c r="AY362" s="20" t="s">
        <v>145</v>
      </c>
      <c r="BE362" s="227">
        <f>IF(N362="základní",J362,0)</f>
        <v>0</v>
      </c>
      <c r="BF362" s="227">
        <f>IF(N362="snížená",J362,0)</f>
        <v>0</v>
      </c>
      <c r="BG362" s="227">
        <f>IF(N362="zákl. přenesená",J362,0)</f>
        <v>0</v>
      </c>
      <c r="BH362" s="227">
        <f>IF(N362="sníž. přenesená",J362,0)</f>
        <v>0</v>
      </c>
      <c r="BI362" s="227">
        <f>IF(N362="nulová",J362,0)</f>
        <v>0</v>
      </c>
      <c r="BJ362" s="20" t="s">
        <v>79</v>
      </c>
      <c r="BK362" s="227">
        <f>ROUND(I362*H362,2)</f>
        <v>0</v>
      </c>
      <c r="BL362" s="20" t="s">
        <v>252</v>
      </c>
      <c r="BM362" s="226" t="s">
        <v>490</v>
      </c>
    </row>
    <row r="363" s="12" customFormat="1" ht="22.8" customHeight="1">
      <c r="A363" s="12"/>
      <c r="B363" s="199"/>
      <c r="C363" s="200"/>
      <c r="D363" s="201" t="s">
        <v>71</v>
      </c>
      <c r="E363" s="213" t="s">
        <v>491</v>
      </c>
      <c r="F363" s="213" t="s">
        <v>492</v>
      </c>
      <c r="G363" s="200"/>
      <c r="H363" s="200"/>
      <c r="I363" s="203"/>
      <c r="J363" s="214">
        <f>BK363</f>
        <v>0</v>
      </c>
      <c r="K363" s="200"/>
      <c r="L363" s="205"/>
      <c r="M363" s="206"/>
      <c r="N363" s="207"/>
      <c r="O363" s="207"/>
      <c r="P363" s="208">
        <f>SUM(P364:P372)</f>
        <v>0</v>
      </c>
      <c r="Q363" s="207"/>
      <c r="R363" s="208">
        <f>SUM(R364:R372)</f>
        <v>0</v>
      </c>
      <c r="S363" s="207"/>
      <c r="T363" s="209">
        <f>SUM(T364:T372)</f>
        <v>0</v>
      </c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R363" s="210" t="s">
        <v>81</v>
      </c>
      <c r="AT363" s="211" t="s">
        <v>71</v>
      </c>
      <c r="AU363" s="211" t="s">
        <v>79</v>
      </c>
      <c r="AY363" s="210" t="s">
        <v>145</v>
      </c>
      <c r="BK363" s="212">
        <f>SUM(BK364:BK372)</f>
        <v>0</v>
      </c>
    </row>
    <row r="364" s="2" customFormat="1" ht="16.5" customHeight="1">
      <c r="A364" s="41"/>
      <c r="B364" s="42"/>
      <c r="C364" s="215" t="s">
        <v>493</v>
      </c>
      <c r="D364" s="215" t="s">
        <v>148</v>
      </c>
      <c r="E364" s="216" t="s">
        <v>494</v>
      </c>
      <c r="F364" s="217" t="s">
        <v>495</v>
      </c>
      <c r="G364" s="218" t="s">
        <v>465</v>
      </c>
      <c r="H364" s="219">
        <v>1</v>
      </c>
      <c r="I364" s="220"/>
      <c r="J364" s="221">
        <f>ROUND(I364*H364,2)</f>
        <v>0</v>
      </c>
      <c r="K364" s="217" t="s">
        <v>19</v>
      </c>
      <c r="L364" s="47"/>
      <c r="M364" s="222" t="s">
        <v>19</v>
      </c>
      <c r="N364" s="223" t="s">
        <v>43</v>
      </c>
      <c r="O364" s="87"/>
      <c r="P364" s="224">
        <f>O364*H364</f>
        <v>0</v>
      </c>
      <c r="Q364" s="224">
        <v>0</v>
      </c>
      <c r="R364" s="224">
        <f>Q364*H364</f>
        <v>0</v>
      </c>
      <c r="S364" s="224">
        <v>0</v>
      </c>
      <c r="T364" s="225">
        <f>S364*H364</f>
        <v>0</v>
      </c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R364" s="226" t="s">
        <v>252</v>
      </c>
      <c r="AT364" s="226" t="s">
        <v>148</v>
      </c>
      <c r="AU364" s="226" t="s">
        <v>81</v>
      </c>
      <c r="AY364" s="20" t="s">
        <v>145</v>
      </c>
      <c r="BE364" s="227">
        <f>IF(N364="základní",J364,0)</f>
        <v>0</v>
      </c>
      <c r="BF364" s="227">
        <f>IF(N364="snížená",J364,0)</f>
        <v>0</v>
      </c>
      <c r="BG364" s="227">
        <f>IF(N364="zákl. přenesená",J364,0)</f>
        <v>0</v>
      </c>
      <c r="BH364" s="227">
        <f>IF(N364="sníž. přenesená",J364,0)</f>
        <v>0</v>
      </c>
      <c r="BI364" s="227">
        <f>IF(N364="nulová",J364,0)</f>
        <v>0</v>
      </c>
      <c r="BJ364" s="20" t="s">
        <v>79</v>
      </c>
      <c r="BK364" s="227">
        <f>ROUND(I364*H364,2)</f>
        <v>0</v>
      </c>
      <c r="BL364" s="20" t="s">
        <v>252</v>
      </c>
      <c r="BM364" s="226" t="s">
        <v>496</v>
      </c>
    </row>
    <row r="365" s="2" customFormat="1" ht="16.5" customHeight="1">
      <c r="A365" s="41"/>
      <c r="B365" s="42"/>
      <c r="C365" s="215" t="s">
        <v>497</v>
      </c>
      <c r="D365" s="215" t="s">
        <v>148</v>
      </c>
      <c r="E365" s="216" t="s">
        <v>498</v>
      </c>
      <c r="F365" s="217" t="s">
        <v>499</v>
      </c>
      <c r="G365" s="218" t="s">
        <v>151</v>
      </c>
      <c r="H365" s="219">
        <v>50.399999999999999</v>
      </c>
      <c r="I365" s="220"/>
      <c r="J365" s="221">
        <f>ROUND(I365*H365,2)</f>
        <v>0</v>
      </c>
      <c r="K365" s="217" t="s">
        <v>19</v>
      </c>
      <c r="L365" s="47"/>
      <c r="M365" s="222" t="s">
        <v>19</v>
      </c>
      <c r="N365" s="223" t="s">
        <v>43</v>
      </c>
      <c r="O365" s="87"/>
      <c r="P365" s="224">
        <f>O365*H365</f>
        <v>0</v>
      </c>
      <c r="Q365" s="224">
        <v>0</v>
      </c>
      <c r="R365" s="224">
        <f>Q365*H365</f>
        <v>0</v>
      </c>
      <c r="S365" s="224">
        <v>0</v>
      </c>
      <c r="T365" s="225">
        <f>S365*H365</f>
        <v>0</v>
      </c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R365" s="226" t="s">
        <v>252</v>
      </c>
      <c r="AT365" s="226" t="s">
        <v>148</v>
      </c>
      <c r="AU365" s="226" t="s">
        <v>81</v>
      </c>
      <c r="AY365" s="20" t="s">
        <v>145</v>
      </c>
      <c r="BE365" s="227">
        <f>IF(N365="základní",J365,0)</f>
        <v>0</v>
      </c>
      <c r="BF365" s="227">
        <f>IF(N365="snížená",J365,0)</f>
        <v>0</v>
      </c>
      <c r="BG365" s="227">
        <f>IF(N365="zákl. přenesená",J365,0)</f>
        <v>0</v>
      </c>
      <c r="BH365" s="227">
        <f>IF(N365="sníž. přenesená",J365,0)</f>
        <v>0</v>
      </c>
      <c r="BI365" s="227">
        <f>IF(N365="nulová",J365,0)</f>
        <v>0</v>
      </c>
      <c r="BJ365" s="20" t="s">
        <v>79</v>
      </c>
      <c r="BK365" s="227">
        <f>ROUND(I365*H365,2)</f>
        <v>0</v>
      </c>
      <c r="BL365" s="20" t="s">
        <v>252</v>
      </c>
      <c r="BM365" s="226" t="s">
        <v>500</v>
      </c>
    </row>
    <row r="366" s="14" customFormat="1">
      <c r="A366" s="14"/>
      <c r="B366" s="245"/>
      <c r="C366" s="246"/>
      <c r="D366" s="233" t="s">
        <v>159</v>
      </c>
      <c r="E366" s="247" t="s">
        <v>19</v>
      </c>
      <c r="F366" s="248" t="s">
        <v>501</v>
      </c>
      <c r="G366" s="246"/>
      <c r="H366" s="249">
        <v>50.399999999999999</v>
      </c>
      <c r="I366" s="250"/>
      <c r="J366" s="246"/>
      <c r="K366" s="246"/>
      <c r="L366" s="251"/>
      <c r="M366" s="252"/>
      <c r="N366" s="253"/>
      <c r="O366" s="253"/>
      <c r="P366" s="253"/>
      <c r="Q366" s="253"/>
      <c r="R366" s="253"/>
      <c r="S366" s="253"/>
      <c r="T366" s="25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55" t="s">
        <v>159</v>
      </c>
      <c r="AU366" s="255" t="s">
        <v>81</v>
      </c>
      <c r="AV366" s="14" t="s">
        <v>81</v>
      </c>
      <c r="AW366" s="14" t="s">
        <v>34</v>
      </c>
      <c r="AX366" s="14" t="s">
        <v>72</v>
      </c>
      <c r="AY366" s="255" t="s">
        <v>145</v>
      </c>
    </row>
    <row r="367" s="15" customFormat="1">
      <c r="A367" s="15"/>
      <c r="B367" s="256"/>
      <c r="C367" s="257"/>
      <c r="D367" s="233" t="s">
        <v>159</v>
      </c>
      <c r="E367" s="258" t="s">
        <v>19</v>
      </c>
      <c r="F367" s="259" t="s">
        <v>162</v>
      </c>
      <c r="G367" s="257"/>
      <c r="H367" s="260">
        <v>50.399999999999999</v>
      </c>
      <c r="I367" s="261"/>
      <c r="J367" s="257"/>
      <c r="K367" s="257"/>
      <c r="L367" s="262"/>
      <c r="M367" s="263"/>
      <c r="N367" s="264"/>
      <c r="O367" s="264"/>
      <c r="P367" s="264"/>
      <c r="Q367" s="264"/>
      <c r="R367" s="264"/>
      <c r="S367" s="264"/>
      <c r="T367" s="26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T367" s="266" t="s">
        <v>159</v>
      </c>
      <c r="AU367" s="266" t="s">
        <v>81</v>
      </c>
      <c r="AV367" s="15" t="s">
        <v>153</v>
      </c>
      <c r="AW367" s="15" t="s">
        <v>34</v>
      </c>
      <c r="AX367" s="15" t="s">
        <v>79</v>
      </c>
      <c r="AY367" s="266" t="s">
        <v>145</v>
      </c>
    </row>
    <row r="368" s="2" customFormat="1" ht="16.5" customHeight="1">
      <c r="A368" s="41"/>
      <c r="B368" s="42"/>
      <c r="C368" s="215" t="s">
        <v>502</v>
      </c>
      <c r="D368" s="215" t="s">
        <v>148</v>
      </c>
      <c r="E368" s="216" t="s">
        <v>503</v>
      </c>
      <c r="F368" s="217" t="s">
        <v>504</v>
      </c>
      <c r="G368" s="218" t="s">
        <v>151</v>
      </c>
      <c r="H368" s="219">
        <v>50.399999999999999</v>
      </c>
      <c r="I368" s="220"/>
      <c r="J368" s="221">
        <f>ROUND(I368*H368,2)</f>
        <v>0</v>
      </c>
      <c r="K368" s="217" t="s">
        <v>19</v>
      </c>
      <c r="L368" s="47"/>
      <c r="M368" s="222" t="s">
        <v>19</v>
      </c>
      <c r="N368" s="223" t="s">
        <v>43</v>
      </c>
      <c r="O368" s="87"/>
      <c r="P368" s="224">
        <f>O368*H368</f>
        <v>0</v>
      </c>
      <c r="Q368" s="224">
        <v>0</v>
      </c>
      <c r="R368" s="224">
        <f>Q368*H368</f>
        <v>0</v>
      </c>
      <c r="S368" s="224">
        <v>0</v>
      </c>
      <c r="T368" s="225">
        <f>S368*H368</f>
        <v>0</v>
      </c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R368" s="226" t="s">
        <v>252</v>
      </c>
      <c r="AT368" s="226" t="s">
        <v>148</v>
      </c>
      <c r="AU368" s="226" t="s">
        <v>81</v>
      </c>
      <c r="AY368" s="20" t="s">
        <v>145</v>
      </c>
      <c r="BE368" s="227">
        <f>IF(N368="základní",J368,0)</f>
        <v>0</v>
      </c>
      <c r="BF368" s="227">
        <f>IF(N368="snížená",J368,0)</f>
        <v>0</v>
      </c>
      <c r="BG368" s="227">
        <f>IF(N368="zákl. přenesená",J368,0)</f>
        <v>0</v>
      </c>
      <c r="BH368" s="227">
        <f>IF(N368="sníž. přenesená",J368,0)</f>
        <v>0</v>
      </c>
      <c r="BI368" s="227">
        <f>IF(N368="nulová",J368,0)</f>
        <v>0</v>
      </c>
      <c r="BJ368" s="20" t="s">
        <v>79</v>
      </c>
      <c r="BK368" s="227">
        <f>ROUND(I368*H368,2)</f>
        <v>0</v>
      </c>
      <c r="BL368" s="20" t="s">
        <v>252</v>
      </c>
      <c r="BM368" s="226" t="s">
        <v>505</v>
      </c>
    </row>
    <row r="369" s="2" customFormat="1" ht="24.15" customHeight="1">
      <c r="A369" s="41"/>
      <c r="B369" s="42"/>
      <c r="C369" s="215" t="s">
        <v>506</v>
      </c>
      <c r="D369" s="215" t="s">
        <v>148</v>
      </c>
      <c r="E369" s="216" t="s">
        <v>507</v>
      </c>
      <c r="F369" s="217" t="s">
        <v>508</v>
      </c>
      <c r="G369" s="218" t="s">
        <v>509</v>
      </c>
      <c r="H369" s="288"/>
      <c r="I369" s="220"/>
      <c r="J369" s="221">
        <f>ROUND(I369*H369,2)</f>
        <v>0</v>
      </c>
      <c r="K369" s="217" t="s">
        <v>152</v>
      </c>
      <c r="L369" s="47"/>
      <c r="M369" s="222" t="s">
        <v>19</v>
      </c>
      <c r="N369" s="223" t="s">
        <v>43</v>
      </c>
      <c r="O369" s="87"/>
      <c r="P369" s="224">
        <f>O369*H369</f>
        <v>0</v>
      </c>
      <c r="Q369" s="224">
        <v>0</v>
      </c>
      <c r="R369" s="224">
        <f>Q369*H369</f>
        <v>0</v>
      </c>
      <c r="S369" s="224">
        <v>0</v>
      </c>
      <c r="T369" s="225">
        <f>S369*H369</f>
        <v>0</v>
      </c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R369" s="226" t="s">
        <v>252</v>
      </c>
      <c r="AT369" s="226" t="s">
        <v>148</v>
      </c>
      <c r="AU369" s="226" t="s">
        <v>81</v>
      </c>
      <c r="AY369" s="20" t="s">
        <v>145</v>
      </c>
      <c r="BE369" s="227">
        <f>IF(N369="základní",J369,0)</f>
        <v>0</v>
      </c>
      <c r="BF369" s="227">
        <f>IF(N369="snížená",J369,0)</f>
        <v>0</v>
      </c>
      <c r="BG369" s="227">
        <f>IF(N369="zákl. přenesená",J369,0)</f>
        <v>0</v>
      </c>
      <c r="BH369" s="227">
        <f>IF(N369="sníž. přenesená",J369,0)</f>
        <v>0</v>
      </c>
      <c r="BI369" s="227">
        <f>IF(N369="nulová",J369,0)</f>
        <v>0</v>
      </c>
      <c r="BJ369" s="20" t="s">
        <v>79</v>
      </c>
      <c r="BK369" s="227">
        <f>ROUND(I369*H369,2)</f>
        <v>0</v>
      </c>
      <c r="BL369" s="20" t="s">
        <v>252</v>
      </c>
      <c r="BM369" s="226" t="s">
        <v>510</v>
      </c>
    </row>
    <row r="370" s="2" customFormat="1">
      <c r="A370" s="41"/>
      <c r="B370" s="42"/>
      <c r="C370" s="43"/>
      <c r="D370" s="228" t="s">
        <v>155</v>
      </c>
      <c r="E370" s="43"/>
      <c r="F370" s="229" t="s">
        <v>511</v>
      </c>
      <c r="G370" s="43"/>
      <c r="H370" s="43"/>
      <c r="I370" s="230"/>
      <c r="J370" s="43"/>
      <c r="K370" s="43"/>
      <c r="L370" s="47"/>
      <c r="M370" s="231"/>
      <c r="N370" s="232"/>
      <c r="O370" s="87"/>
      <c r="P370" s="87"/>
      <c r="Q370" s="87"/>
      <c r="R370" s="87"/>
      <c r="S370" s="87"/>
      <c r="T370" s="88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T370" s="20" t="s">
        <v>155</v>
      </c>
      <c r="AU370" s="20" t="s">
        <v>81</v>
      </c>
    </row>
    <row r="371" s="2" customFormat="1" ht="33" customHeight="1">
      <c r="A371" s="41"/>
      <c r="B371" s="42"/>
      <c r="C371" s="215" t="s">
        <v>512</v>
      </c>
      <c r="D371" s="215" t="s">
        <v>148</v>
      </c>
      <c r="E371" s="216" t="s">
        <v>513</v>
      </c>
      <c r="F371" s="217" t="s">
        <v>514</v>
      </c>
      <c r="G371" s="218" t="s">
        <v>509</v>
      </c>
      <c r="H371" s="288"/>
      <c r="I371" s="220"/>
      <c r="J371" s="221">
        <f>ROUND(I371*H371,2)</f>
        <v>0</v>
      </c>
      <c r="K371" s="217" t="s">
        <v>152</v>
      </c>
      <c r="L371" s="47"/>
      <c r="M371" s="222" t="s">
        <v>19</v>
      </c>
      <c r="N371" s="223" t="s">
        <v>43</v>
      </c>
      <c r="O371" s="87"/>
      <c r="P371" s="224">
        <f>O371*H371</f>
        <v>0</v>
      </c>
      <c r="Q371" s="224">
        <v>0</v>
      </c>
      <c r="R371" s="224">
        <f>Q371*H371</f>
        <v>0</v>
      </c>
      <c r="S371" s="224">
        <v>0</v>
      </c>
      <c r="T371" s="225">
        <f>S371*H371</f>
        <v>0</v>
      </c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R371" s="226" t="s">
        <v>252</v>
      </c>
      <c r="AT371" s="226" t="s">
        <v>148</v>
      </c>
      <c r="AU371" s="226" t="s">
        <v>81</v>
      </c>
      <c r="AY371" s="20" t="s">
        <v>145</v>
      </c>
      <c r="BE371" s="227">
        <f>IF(N371="základní",J371,0)</f>
        <v>0</v>
      </c>
      <c r="BF371" s="227">
        <f>IF(N371="snížená",J371,0)</f>
        <v>0</v>
      </c>
      <c r="BG371" s="227">
        <f>IF(N371="zákl. přenesená",J371,0)</f>
        <v>0</v>
      </c>
      <c r="BH371" s="227">
        <f>IF(N371="sníž. přenesená",J371,0)</f>
        <v>0</v>
      </c>
      <c r="BI371" s="227">
        <f>IF(N371="nulová",J371,0)</f>
        <v>0</v>
      </c>
      <c r="BJ371" s="20" t="s">
        <v>79</v>
      </c>
      <c r="BK371" s="227">
        <f>ROUND(I371*H371,2)</f>
        <v>0</v>
      </c>
      <c r="BL371" s="20" t="s">
        <v>252</v>
      </c>
      <c r="BM371" s="226" t="s">
        <v>515</v>
      </c>
    </row>
    <row r="372" s="2" customFormat="1">
      <c r="A372" s="41"/>
      <c r="B372" s="42"/>
      <c r="C372" s="43"/>
      <c r="D372" s="228" t="s">
        <v>155</v>
      </c>
      <c r="E372" s="43"/>
      <c r="F372" s="229" t="s">
        <v>516</v>
      </c>
      <c r="G372" s="43"/>
      <c r="H372" s="43"/>
      <c r="I372" s="230"/>
      <c r="J372" s="43"/>
      <c r="K372" s="43"/>
      <c r="L372" s="47"/>
      <c r="M372" s="231"/>
      <c r="N372" s="232"/>
      <c r="O372" s="87"/>
      <c r="P372" s="87"/>
      <c r="Q372" s="87"/>
      <c r="R372" s="87"/>
      <c r="S372" s="87"/>
      <c r="T372" s="88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T372" s="20" t="s">
        <v>155</v>
      </c>
      <c r="AU372" s="20" t="s">
        <v>81</v>
      </c>
    </row>
    <row r="373" s="12" customFormat="1" ht="22.8" customHeight="1">
      <c r="A373" s="12"/>
      <c r="B373" s="199"/>
      <c r="C373" s="200"/>
      <c r="D373" s="201" t="s">
        <v>71</v>
      </c>
      <c r="E373" s="213" t="s">
        <v>517</v>
      </c>
      <c r="F373" s="213" t="s">
        <v>94</v>
      </c>
      <c r="G373" s="200"/>
      <c r="H373" s="200"/>
      <c r="I373" s="203"/>
      <c r="J373" s="214">
        <f>BK373</f>
        <v>0</v>
      </c>
      <c r="K373" s="200"/>
      <c r="L373" s="205"/>
      <c r="M373" s="206"/>
      <c r="N373" s="207"/>
      <c r="O373" s="207"/>
      <c r="P373" s="208">
        <f>P374</f>
        <v>0</v>
      </c>
      <c r="Q373" s="207"/>
      <c r="R373" s="208">
        <f>R374</f>
        <v>0</v>
      </c>
      <c r="S373" s="207"/>
      <c r="T373" s="209">
        <f>T374</f>
        <v>0</v>
      </c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R373" s="210" t="s">
        <v>81</v>
      </c>
      <c r="AT373" s="211" t="s">
        <v>71</v>
      </c>
      <c r="AU373" s="211" t="s">
        <v>79</v>
      </c>
      <c r="AY373" s="210" t="s">
        <v>145</v>
      </c>
      <c r="BK373" s="212">
        <f>BK374</f>
        <v>0</v>
      </c>
    </row>
    <row r="374" s="2" customFormat="1" ht="16.5" customHeight="1">
      <c r="A374" s="41"/>
      <c r="B374" s="42"/>
      <c r="C374" s="215" t="s">
        <v>518</v>
      </c>
      <c r="D374" s="215" t="s">
        <v>148</v>
      </c>
      <c r="E374" s="216" t="s">
        <v>519</v>
      </c>
      <c r="F374" s="217" t="s">
        <v>520</v>
      </c>
      <c r="G374" s="218" t="s">
        <v>460</v>
      </c>
      <c r="H374" s="219">
        <v>4</v>
      </c>
      <c r="I374" s="220"/>
      <c r="J374" s="221">
        <f>ROUND(I374*H374,2)</f>
        <v>0</v>
      </c>
      <c r="K374" s="217" t="s">
        <v>19</v>
      </c>
      <c r="L374" s="47"/>
      <c r="M374" s="222" t="s">
        <v>19</v>
      </c>
      <c r="N374" s="223" t="s">
        <v>43</v>
      </c>
      <c r="O374" s="87"/>
      <c r="P374" s="224">
        <f>O374*H374</f>
        <v>0</v>
      </c>
      <c r="Q374" s="224">
        <v>0</v>
      </c>
      <c r="R374" s="224">
        <f>Q374*H374</f>
        <v>0</v>
      </c>
      <c r="S374" s="224">
        <v>0</v>
      </c>
      <c r="T374" s="225">
        <f>S374*H374</f>
        <v>0</v>
      </c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R374" s="226" t="s">
        <v>252</v>
      </c>
      <c r="AT374" s="226" t="s">
        <v>148</v>
      </c>
      <c r="AU374" s="226" t="s">
        <v>81</v>
      </c>
      <c r="AY374" s="20" t="s">
        <v>145</v>
      </c>
      <c r="BE374" s="227">
        <f>IF(N374="základní",J374,0)</f>
        <v>0</v>
      </c>
      <c r="BF374" s="227">
        <f>IF(N374="snížená",J374,0)</f>
        <v>0</v>
      </c>
      <c r="BG374" s="227">
        <f>IF(N374="zákl. přenesená",J374,0)</f>
        <v>0</v>
      </c>
      <c r="BH374" s="227">
        <f>IF(N374="sníž. přenesená",J374,0)</f>
        <v>0</v>
      </c>
      <c r="BI374" s="227">
        <f>IF(N374="nulová",J374,0)</f>
        <v>0</v>
      </c>
      <c r="BJ374" s="20" t="s">
        <v>79</v>
      </c>
      <c r="BK374" s="227">
        <f>ROUND(I374*H374,2)</f>
        <v>0</v>
      </c>
      <c r="BL374" s="20" t="s">
        <v>252</v>
      </c>
      <c r="BM374" s="226" t="s">
        <v>521</v>
      </c>
    </row>
    <row r="375" s="12" customFormat="1" ht="22.8" customHeight="1">
      <c r="A375" s="12"/>
      <c r="B375" s="199"/>
      <c r="C375" s="200"/>
      <c r="D375" s="201" t="s">
        <v>71</v>
      </c>
      <c r="E375" s="213" t="s">
        <v>522</v>
      </c>
      <c r="F375" s="213" t="s">
        <v>523</v>
      </c>
      <c r="G375" s="200"/>
      <c r="H375" s="200"/>
      <c r="I375" s="203"/>
      <c r="J375" s="214">
        <f>BK375</f>
        <v>0</v>
      </c>
      <c r="K375" s="200"/>
      <c r="L375" s="205"/>
      <c r="M375" s="206"/>
      <c r="N375" s="207"/>
      <c r="O375" s="207"/>
      <c r="P375" s="208">
        <f>SUM(P376:P411)</f>
        <v>0</v>
      </c>
      <c r="Q375" s="207"/>
      <c r="R375" s="208">
        <f>SUM(R376:R411)</f>
        <v>1.6880643663669999</v>
      </c>
      <c r="S375" s="207"/>
      <c r="T375" s="209">
        <f>SUM(T376:T411)</f>
        <v>0.36799999999999994</v>
      </c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R375" s="210" t="s">
        <v>81</v>
      </c>
      <c r="AT375" s="211" t="s">
        <v>71</v>
      </c>
      <c r="AU375" s="211" t="s">
        <v>79</v>
      </c>
      <c r="AY375" s="210" t="s">
        <v>145</v>
      </c>
      <c r="BK375" s="212">
        <f>SUM(BK376:BK411)</f>
        <v>0</v>
      </c>
    </row>
    <row r="376" s="2" customFormat="1" ht="24.15" customHeight="1">
      <c r="A376" s="41"/>
      <c r="B376" s="42"/>
      <c r="C376" s="215" t="s">
        <v>524</v>
      </c>
      <c r="D376" s="215" t="s">
        <v>148</v>
      </c>
      <c r="E376" s="216" t="s">
        <v>525</v>
      </c>
      <c r="F376" s="217" t="s">
        <v>526</v>
      </c>
      <c r="G376" s="218" t="s">
        <v>151</v>
      </c>
      <c r="H376" s="219">
        <v>19.629999999999999</v>
      </c>
      <c r="I376" s="220"/>
      <c r="J376" s="221">
        <f>ROUND(I376*H376,2)</f>
        <v>0</v>
      </c>
      <c r="K376" s="217" t="s">
        <v>152</v>
      </c>
      <c r="L376" s="47"/>
      <c r="M376" s="222" t="s">
        <v>19</v>
      </c>
      <c r="N376" s="223" t="s">
        <v>43</v>
      </c>
      <c r="O376" s="87"/>
      <c r="P376" s="224">
        <f>O376*H376</f>
        <v>0</v>
      </c>
      <c r="Q376" s="224">
        <v>0.012201490900000001</v>
      </c>
      <c r="R376" s="224">
        <f>Q376*H376</f>
        <v>0.23951526636699999</v>
      </c>
      <c r="S376" s="224">
        <v>0</v>
      </c>
      <c r="T376" s="225">
        <f>S376*H376</f>
        <v>0</v>
      </c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R376" s="226" t="s">
        <v>252</v>
      </c>
      <c r="AT376" s="226" t="s">
        <v>148</v>
      </c>
      <c r="AU376" s="226" t="s">
        <v>81</v>
      </c>
      <c r="AY376" s="20" t="s">
        <v>145</v>
      </c>
      <c r="BE376" s="227">
        <f>IF(N376="základní",J376,0)</f>
        <v>0</v>
      </c>
      <c r="BF376" s="227">
        <f>IF(N376="snížená",J376,0)</f>
        <v>0</v>
      </c>
      <c r="BG376" s="227">
        <f>IF(N376="zákl. přenesená",J376,0)</f>
        <v>0</v>
      </c>
      <c r="BH376" s="227">
        <f>IF(N376="sníž. přenesená",J376,0)</f>
        <v>0</v>
      </c>
      <c r="BI376" s="227">
        <f>IF(N376="nulová",J376,0)</f>
        <v>0</v>
      </c>
      <c r="BJ376" s="20" t="s">
        <v>79</v>
      </c>
      <c r="BK376" s="227">
        <f>ROUND(I376*H376,2)</f>
        <v>0</v>
      </c>
      <c r="BL376" s="20" t="s">
        <v>252</v>
      </c>
      <c r="BM376" s="226" t="s">
        <v>527</v>
      </c>
    </row>
    <row r="377" s="2" customFormat="1">
      <c r="A377" s="41"/>
      <c r="B377" s="42"/>
      <c r="C377" s="43"/>
      <c r="D377" s="228" t="s">
        <v>155</v>
      </c>
      <c r="E377" s="43"/>
      <c r="F377" s="229" t="s">
        <v>528</v>
      </c>
      <c r="G377" s="43"/>
      <c r="H377" s="43"/>
      <c r="I377" s="230"/>
      <c r="J377" s="43"/>
      <c r="K377" s="43"/>
      <c r="L377" s="47"/>
      <c r="M377" s="231"/>
      <c r="N377" s="232"/>
      <c r="O377" s="87"/>
      <c r="P377" s="87"/>
      <c r="Q377" s="87"/>
      <c r="R377" s="87"/>
      <c r="S377" s="87"/>
      <c r="T377" s="88"/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T377" s="20" t="s">
        <v>155</v>
      </c>
      <c r="AU377" s="20" t="s">
        <v>81</v>
      </c>
    </row>
    <row r="378" s="2" customFormat="1">
      <c r="A378" s="41"/>
      <c r="B378" s="42"/>
      <c r="C378" s="43"/>
      <c r="D378" s="233" t="s">
        <v>157</v>
      </c>
      <c r="E378" s="43"/>
      <c r="F378" s="234" t="s">
        <v>529</v>
      </c>
      <c r="G378" s="43"/>
      <c r="H378" s="43"/>
      <c r="I378" s="230"/>
      <c r="J378" s="43"/>
      <c r="K378" s="43"/>
      <c r="L378" s="47"/>
      <c r="M378" s="231"/>
      <c r="N378" s="232"/>
      <c r="O378" s="87"/>
      <c r="P378" s="87"/>
      <c r="Q378" s="87"/>
      <c r="R378" s="87"/>
      <c r="S378" s="87"/>
      <c r="T378" s="88"/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T378" s="20" t="s">
        <v>157</v>
      </c>
      <c r="AU378" s="20" t="s">
        <v>81</v>
      </c>
    </row>
    <row r="379" s="13" customFormat="1">
      <c r="A379" s="13"/>
      <c r="B379" s="235"/>
      <c r="C379" s="236"/>
      <c r="D379" s="233" t="s">
        <v>159</v>
      </c>
      <c r="E379" s="237" t="s">
        <v>19</v>
      </c>
      <c r="F379" s="238" t="s">
        <v>160</v>
      </c>
      <c r="G379" s="236"/>
      <c r="H379" s="237" t="s">
        <v>19</v>
      </c>
      <c r="I379" s="239"/>
      <c r="J379" s="236"/>
      <c r="K379" s="236"/>
      <c r="L379" s="240"/>
      <c r="M379" s="241"/>
      <c r="N379" s="242"/>
      <c r="O379" s="242"/>
      <c r="P379" s="242"/>
      <c r="Q379" s="242"/>
      <c r="R379" s="242"/>
      <c r="S379" s="242"/>
      <c r="T379" s="24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4" t="s">
        <v>159</v>
      </c>
      <c r="AU379" s="244" t="s">
        <v>81</v>
      </c>
      <c r="AV379" s="13" t="s">
        <v>79</v>
      </c>
      <c r="AW379" s="13" t="s">
        <v>34</v>
      </c>
      <c r="AX379" s="13" t="s">
        <v>72</v>
      </c>
      <c r="AY379" s="244" t="s">
        <v>145</v>
      </c>
    </row>
    <row r="380" s="14" customFormat="1">
      <c r="A380" s="14"/>
      <c r="B380" s="245"/>
      <c r="C380" s="246"/>
      <c r="D380" s="233" t="s">
        <v>159</v>
      </c>
      <c r="E380" s="247" t="s">
        <v>19</v>
      </c>
      <c r="F380" s="248" t="s">
        <v>530</v>
      </c>
      <c r="G380" s="246"/>
      <c r="H380" s="249">
        <v>12.651999999999999</v>
      </c>
      <c r="I380" s="250"/>
      <c r="J380" s="246"/>
      <c r="K380" s="246"/>
      <c r="L380" s="251"/>
      <c r="M380" s="252"/>
      <c r="N380" s="253"/>
      <c r="O380" s="253"/>
      <c r="P380" s="253"/>
      <c r="Q380" s="253"/>
      <c r="R380" s="253"/>
      <c r="S380" s="253"/>
      <c r="T380" s="25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55" t="s">
        <v>159</v>
      </c>
      <c r="AU380" s="255" t="s">
        <v>81</v>
      </c>
      <c r="AV380" s="14" t="s">
        <v>81</v>
      </c>
      <c r="AW380" s="14" t="s">
        <v>34</v>
      </c>
      <c r="AX380" s="14" t="s">
        <v>72</v>
      </c>
      <c r="AY380" s="255" t="s">
        <v>145</v>
      </c>
    </row>
    <row r="381" s="13" customFormat="1">
      <c r="A381" s="13"/>
      <c r="B381" s="235"/>
      <c r="C381" s="236"/>
      <c r="D381" s="233" t="s">
        <v>159</v>
      </c>
      <c r="E381" s="237" t="s">
        <v>19</v>
      </c>
      <c r="F381" s="238" t="s">
        <v>188</v>
      </c>
      <c r="G381" s="236"/>
      <c r="H381" s="237" t="s">
        <v>19</v>
      </c>
      <c r="I381" s="239"/>
      <c r="J381" s="236"/>
      <c r="K381" s="236"/>
      <c r="L381" s="240"/>
      <c r="M381" s="241"/>
      <c r="N381" s="242"/>
      <c r="O381" s="242"/>
      <c r="P381" s="242"/>
      <c r="Q381" s="242"/>
      <c r="R381" s="242"/>
      <c r="S381" s="242"/>
      <c r="T381" s="24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44" t="s">
        <v>159</v>
      </c>
      <c r="AU381" s="244" t="s">
        <v>81</v>
      </c>
      <c r="AV381" s="13" t="s">
        <v>79</v>
      </c>
      <c r="AW381" s="13" t="s">
        <v>34</v>
      </c>
      <c r="AX381" s="13" t="s">
        <v>72</v>
      </c>
      <c r="AY381" s="244" t="s">
        <v>145</v>
      </c>
    </row>
    <row r="382" s="14" customFormat="1">
      <c r="A382" s="14"/>
      <c r="B382" s="245"/>
      <c r="C382" s="246"/>
      <c r="D382" s="233" t="s">
        <v>159</v>
      </c>
      <c r="E382" s="247" t="s">
        <v>19</v>
      </c>
      <c r="F382" s="248" t="s">
        <v>531</v>
      </c>
      <c r="G382" s="246"/>
      <c r="H382" s="249">
        <v>6.9779999999999998</v>
      </c>
      <c r="I382" s="250"/>
      <c r="J382" s="246"/>
      <c r="K382" s="246"/>
      <c r="L382" s="251"/>
      <c r="M382" s="252"/>
      <c r="N382" s="253"/>
      <c r="O382" s="253"/>
      <c r="P382" s="253"/>
      <c r="Q382" s="253"/>
      <c r="R382" s="253"/>
      <c r="S382" s="253"/>
      <c r="T382" s="25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55" t="s">
        <v>159</v>
      </c>
      <c r="AU382" s="255" t="s">
        <v>81</v>
      </c>
      <c r="AV382" s="14" t="s">
        <v>81</v>
      </c>
      <c r="AW382" s="14" t="s">
        <v>34</v>
      </c>
      <c r="AX382" s="14" t="s">
        <v>72</v>
      </c>
      <c r="AY382" s="255" t="s">
        <v>145</v>
      </c>
    </row>
    <row r="383" s="15" customFormat="1">
      <c r="A383" s="15"/>
      <c r="B383" s="256"/>
      <c r="C383" s="257"/>
      <c r="D383" s="233" t="s">
        <v>159</v>
      </c>
      <c r="E383" s="258" t="s">
        <v>19</v>
      </c>
      <c r="F383" s="259" t="s">
        <v>162</v>
      </c>
      <c r="G383" s="257"/>
      <c r="H383" s="260">
        <v>19.629999999999999</v>
      </c>
      <c r="I383" s="261"/>
      <c r="J383" s="257"/>
      <c r="K383" s="257"/>
      <c r="L383" s="262"/>
      <c r="M383" s="263"/>
      <c r="N383" s="264"/>
      <c r="O383" s="264"/>
      <c r="P383" s="264"/>
      <c r="Q383" s="264"/>
      <c r="R383" s="264"/>
      <c r="S383" s="264"/>
      <c r="T383" s="26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T383" s="266" t="s">
        <v>159</v>
      </c>
      <c r="AU383" s="266" t="s">
        <v>81</v>
      </c>
      <c r="AV383" s="15" t="s">
        <v>153</v>
      </c>
      <c r="AW383" s="15" t="s">
        <v>34</v>
      </c>
      <c r="AX383" s="15" t="s">
        <v>79</v>
      </c>
      <c r="AY383" s="266" t="s">
        <v>145</v>
      </c>
    </row>
    <row r="384" s="2" customFormat="1" ht="24.15" customHeight="1">
      <c r="A384" s="41"/>
      <c r="B384" s="42"/>
      <c r="C384" s="215" t="s">
        <v>532</v>
      </c>
      <c r="D384" s="215" t="s">
        <v>148</v>
      </c>
      <c r="E384" s="216" t="s">
        <v>533</v>
      </c>
      <c r="F384" s="217" t="s">
        <v>534</v>
      </c>
      <c r="G384" s="218" t="s">
        <v>151</v>
      </c>
      <c r="H384" s="219">
        <v>92.049999999999997</v>
      </c>
      <c r="I384" s="220"/>
      <c r="J384" s="221">
        <f>ROUND(I384*H384,2)</f>
        <v>0</v>
      </c>
      <c r="K384" s="217" t="s">
        <v>19</v>
      </c>
      <c r="L384" s="47"/>
      <c r="M384" s="222" t="s">
        <v>19</v>
      </c>
      <c r="N384" s="223" t="s">
        <v>43</v>
      </c>
      <c r="O384" s="87"/>
      <c r="P384" s="224">
        <f>O384*H384</f>
        <v>0</v>
      </c>
      <c r="Q384" s="224">
        <v>0.01525</v>
      </c>
      <c r="R384" s="224">
        <f>Q384*H384</f>
        <v>1.4037625</v>
      </c>
      <c r="S384" s="224">
        <v>0</v>
      </c>
      <c r="T384" s="225">
        <f>S384*H384</f>
        <v>0</v>
      </c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R384" s="226" t="s">
        <v>252</v>
      </c>
      <c r="AT384" s="226" t="s">
        <v>148</v>
      </c>
      <c r="AU384" s="226" t="s">
        <v>81</v>
      </c>
      <c r="AY384" s="20" t="s">
        <v>145</v>
      </c>
      <c r="BE384" s="227">
        <f>IF(N384="základní",J384,0)</f>
        <v>0</v>
      </c>
      <c r="BF384" s="227">
        <f>IF(N384="snížená",J384,0)</f>
        <v>0</v>
      </c>
      <c r="BG384" s="227">
        <f>IF(N384="zákl. přenesená",J384,0)</f>
        <v>0</v>
      </c>
      <c r="BH384" s="227">
        <f>IF(N384="sníž. přenesená",J384,0)</f>
        <v>0</v>
      </c>
      <c r="BI384" s="227">
        <f>IF(N384="nulová",J384,0)</f>
        <v>0</v>
      </c>
      <c r="BJ384" s="20" t="s">
        <v>79</v>
      </c>
      <c r="BK384" s="227">
        <f>ROUND(I384*H384,2)</f>
        <v>0</v>
      </c>
      <c r="BL384" s="20" t="s">
        <v>252</v>
      </c>
      <c r="BM384" s="226" t="s">
        <v>535</v>
      </c>
    </row>
    <row r="385" s="2" customFormat="1">
      <c r="A385" s="41"/>
      <c r="B385" s="42"/>
      <c r="C385" s="43"/>
      <c r="D385" s="233" t="s">
        <v>157</v>
      </c>
      <c r="E385" s="43"/>
      <c r="F385" s="234" t="s">
        <v>536</v>
      </c>
      <c r="G385" s="43"/>
      <c r="H385" s="43"/>
      <c r="I385" s="230"/>
      <c r="J385" s="43"/>
      <c r="K385" s="43"/>
      <c r="L385" s="47"/>
      <c r="M385" s="231"/>
      <c r="N385" s="232"/>
      <c r="O385" s="87"/>
      <c r="P385" s="87"/>
      <c r="Q385" s="87"/>
      <c r="R385" s="87"/>
      <c r="S385" s="87"/>
      <c r="T385" s="88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T385" s="20" t="s">
        <v>157</v>
      </c>
      <c r="AU385" s="20" t="s">
        <v>81</v>
      </c>
    </row>
    <row r="386" s="13" customFormat="1">
      <c r="A386" s="13"/>
      <c r="B386" s="235"/>
      <c r="C386" s="236"/>
      <c r="D386" s="233" t="s">
        <v>159</v>
      </c>
      <c r="E386" s="237" t="s">
        <v>19</v>
      </c>
      <c r="F386" s="238" t="s">
        <v>160</v>
      </c>
      <c r="G386" s="236"/>
      <c r="H386" s="237" t="s">
        <v>19</v>
      </c>
      <c r="I386" s="239"/>
      <c r="J386" s="236"/>
      <c r="K386" s="236"/>
      <c r="L386" s="240"/>
      <c r="M386" s="241"/>
      <c r="N386" s="242"/>
      <c r="O386" s="242"/>
      <c r="P386" s="242"/>
      <c r="Q386" s="242"/>
      <c r="R386" s="242"/>
      <c r="S386" s="242"/>
      <c r="T386" s="24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44" t="s">
        <v>159</v>
      </c>
      <c r="AU386" s="244" t="s">
        <v>81</v>
      </c>
      <c r="AV386" s="13" t="s">
        <v>79</v>
      </c>
      <c r="AW386" s="13" t="s">
        <v>34</v>
      </c>
      <c r="AX386" s="13" t="s">
        <v>72</v>
      </c>
      <c r="AY386" s="244" t="s">
        <v>145</v>
      </c>
    </row>
    <row r="387" s="14" customFormat="1">
      <c r="A387" s="14"/>
      <c r="B387" s="245"/>
      <c r="C387" s="246"/>
      <c r="D387" s="233" t="s">
        <v>159</v>
      </c>
      <c r="E387" s="247" t="s">
        <v>19</v>
      </c>
      <c r="F387" s="248" t="s">
        <v>537</v>
      </c>
      <c r="G387" s="246"/>
      <c r="H387" s="249">
        <v>61.716000000000001</v>
      </c>
      <c r="I387" s="250"/>
      <c r="J387" s="246"/>
      <c r="K387" s="246"/>
      <c r="L387" s="251"/>
      <c r="M387" s="252"/>
      <c r="N387" s="253"/>
      <c r="O387" s="253"/>
      <c r="P387" s="253"/>
      <c r="Q387" s="253"/>
      <c r="R387" s="253"/>
      <c r="S387" s="253"/>
      <c r="T387" s="25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55" t="s">
        <v>159</v>
      </c>
      <c r="AU387" s="255" t="s">
        <v>81</v>
      </c>
      <c r="AV387" s="14" t="s">
        <v>81</v>
      </c>
      <c r="AW387" s="14" t="s">
        <v>34</v>
      </c>
      <c r="AX387" s="14" t="s">
        <v>72</v>
      </c>
      <c r="AY387" s="255" t="s">
        <v>145</v>
      </c>
    </row>
    <row r="388" s="13" customFormat="1">
      <c r="A388" s="13"/>
      <c r="B388" s="235"/>
      <c r="C388" s="236"/>
      <c r="D388" s="233" t="s">
        <v>159</v>
      </c>
      <c r="E388" s="237" t="s">
        <v>19</v>
      </c>
      <c r="F388" s="238" t="s">
        <v>188</v>
      </c>
      <c r="G388" s="236"/>
      <c r="H388" s="237" t="s">
        <v>19</v>
      </c>
      <c r="I388" s="239"/>
      <c r="J388" s="236"/>
      <c r="K388" s="236"/>
      <c r="L388" s="240"/>
      <c r="M388" s="241"/>
      <c r="N388" s="242"/>
      <c r="O388" s="242"/>
      <c r="P388" s="242"/>
      <c r="Q388" s="242"/>
      <c r="R388" s="242"/>
      <c r="S388" s="242"/>
      <c r="T388" s="24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4" t="s">
        <v>159</v>
      </c>
      <c r="AU388" s="244" t="s">
        <v>81</v>
      </c>
      <c r="AV388" s="13" t="s">
        <v>79</v>
      </c>
      <c r="AW388" s="13" t="s">
        <v>34</v>
      </c>
      <c r="AX388" s="13" t="s">
        <v>72</v>
      </c>
      <c r="AY388" s="244" t="s">
        <v>145</v>
      </c>
    </row>
    <row r="389" s="14" customFormat="1">
      <c r="A389" s="14"/>
      <c r="B389" s="245"/>
      <c r="C389" s="246"/>
      <c r="D389" s="233" t="s">
        <v>159</v>
      </c>
      <c r="E389" s="247" t="s">
        <v>19</v>
      </c>
      <c r="F389" s="248" t="s">
        <v>538</v>
      </c>
      <c r="G389" s="246"/>
      <c r="H389" s="249">
        <v>30.334</v>
      </c>
      <c r="I389" s="250"/>
      <c r="J389" s="246"/>
      <c r="K389" s="246"/>
      <c r="L389" s="251"/>
      <c r="M389" s="252"/>
      <c r="N389" s="253"/>
      <c r="O389" s="253"/>
      <c r="P389" s="253"/>
      <c r="Q389" s="253"/>
      <c r="R389" s="253"/>
      <c r="S389" s="253"/>
      <c r="T389" s="25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55" t="s">
        <v>159</v>
      </c>
      <c r="AU389" s="255" t="s">
        <v>81</v>
      </c>
      <c r="AV389" s="14" t="s">
        <v>81</v>
      </c>
      <c r="AW389" s="14" t="s">
        <v>34</v>
      </c>
      <c r="AX389" s="14" t="s">
        <v>72</v>
      </c>
      <c r="AY389" s="255" t="s">
        <v>145</v>
      </c>
    </row>
    <row r="390" s="15" customFormat="1">
      <c r="A390" s="15"/>
      <c r="B390" s="256"/>
      <c r="C390" s="257"/>
      <c r="D390" s="233" t="s">
        <v>159</v>
      </c>
      <c r="E390" s="258" t="s">
        <v>19</v>
      </c>
      <c r="F390" s="259" t="s">
        <v>162</v>
      </c>
      <c r="G390" s="257"/>
      <c r="H390" s="260">
        <v>92.049999999999997</v>
      </c>
      <c r="I390" s="261"/>
      <c r="J390" s="257"/>
      <c r="K390" s="257"/>
      <c r="L390" s="262"/>
      <c r="M390" s="263"/>
      <c r="N390" s="264"/>
      <c r="O390" s="264"/>
      <c r="P390" s="264"/>
      <c r="Q390" s="264"/>
      <c r="R390" s="264"/>
      <c r="S390" s="264"/>
      <c r="T390" s="26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T390" s="266" t="s">
        <v>159</v>
      </c>
      <c r="AU390" s="266" t="s">
        <v>81</v>
      </c>
      <c r="AV390" s="15" t="s">
        <v>153</v>
      </c>
      <c r="AW390" s="15" t="s">
        <v>34</v>
      </c>
      <c r="AX390" s="15" t="s">
        <v>79</v>
      </c>
      <c r="AY390" s="266" t="s">
        <v>145</v>
      </c>
    </row>
    <row r="391" s="2" customFormat="1" ht="33" customHeight="1">
      <c r="A391" s="41"/>
      <c r="B391" s="42"/>
      <c r="C391" s="215" t="s">
        <v>539</v>
      </c>
      <c r="D391" s="215" t="s">
        <v>148</v>
      </c>
      <c r="E391" s="216" t="s">
        <v>540</v>
      </c>
      <c r="F391" s="217" t="s">
        <v>541</v>
      </c>
      <c r="G391" s="218" t="s">
        <v>277</v>
      </c>
      <c r="H391" s="219">
        <v>1</v>
      </c>
      <c r="I391" s="220"/>
      <c r="J391" s="221">
        <f>ROUND(I391*H391,2)</f>
        <v>0</v>
      </c>
      <c r="K391" s="217" t="s">
        <v>152</v>
      </c>
      <c r="L391" s="47"/>
      <c r="M391" s="222" t="s">
        <v>19</v>
      </c>
      <c r="N391" s="223" t="s">
        <v>43</v>
      </c>
      <c r="O391" s="87"/>
      <c r="P391" s="224">
        <f>O391*H391</f>
        <v>0</v>
      </c>
      <c r="Q391" s="224">
        <v>0.000611</v>
      </c>
      <c r="R391" s="224">
        <f>Q391*H391</f>
        <v>0.000611</v>
      </c>
      <c r="S391" s="224">
        <v>0.0027000000000000001</v>
      </c>
      <c r="T391" s="225">
        <f>S391*H391</f>
        <v>0.0027000000000000001</v>
      </c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R391" s="226" t="s">
        <v>252</v>
      </c>
      <c r="AT391" s="226" t="s">
        <v>148</v>
      </c>
      <c r="AU391" s="226" t="s">
        <v>81</v>
      </c>
      <c r="AY391" s="20" t="s">
        <v>145</v>
      </c>
      <c r="BE391" s="227">
        <f>IF(N391="základní",J391,0)</f>
        <v>0</v>
      </c>
      <c r="BF391" s="227">
        <f>IF(N391="snížená",J391,0)</f>
        <v>0</v>
      </c>
      <c r="BG391" s="227">
        <f>IF(N391="zákl. přenesená",J391,0)</f>
        <v>0</v>
      </c>
      <c r="BH391" s="227">
        <f>IF(N391="sníž. přenesená",J391,0)</f>
        <v>0</v>
      </c>
      <c r="BI391" s="227">
        <f>IF(N391="nulová",J391,0)</f>
        <v>0</v>
      </c>
      <c r="BJ391" s="20" t="s">
        <v>79</v>
      </c>
      <c r="BK391" s="227">
        <f>ROUND(I391*H391,2)</f>
        <v>0</v>
      </c>
      <c r="BL391" s="20" t="s">
        <v>252</v>
      </c>
      <c r="BM391" s="226" t="s">
        <v>542</v>
      </c>
    </row>
    <row r="392" s="2" customFormat="1">
      <c r="A392" s="41"/>
      <c r="B392" s="42"/>
      <c r="C392" s="43"/>
      <c r="D392" s="228" t="s">
        <v>155</v>
      </c>
      <c r="E392" s="43"/>
      <c r="F392" s="229" t="s">
        <v>543</v>
      </c>
      <c r="G392" s="43"/>
      <c r="H392" s="43"/>
      <c r="I392" s="230"/>
      <c r="J392" s="43"/>
      <c r="K392" s="43"/>
      <c r="L392" s="47"/>
      <c r="M392" s="231"/>
      <c r="N392" s="232"/>
      <c r="O392" s="87"/>
      <c r="P392" s="87"/>
      <c r="Q392" s="87"/>
      <c r="R392" s="87"/>
      <c r="S392" s="87"/>
      <c r="T392" s="88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T392" s="20" t="s">
        <v>155</v>
      </c>
      <c r="AU392" s="20" t="s">
        <v>81</v>
      </c>
    </row>
    <row r="393" s="2" customFormat="1">
      <c r="A393" s="41"/>
      <c r="B393" s="42"/>
      <c r="C393" s="43"/>
      <c r="D393" s="233" t="s">
        <v>157</v>
      </c>
      <c r="E393" s="43"/>
      <c r="F393" s="234" t="s">
        <v>544</v>
      </c>
      <c r="G393" s="43"/>
      <c r="H393" s="43"/>
      <c r="I393" s="230"/>
      <c r="J393" s="43"/>
      <c r="K393" s="43"/>
      <c r="L393" s="47"/>
      <c r="M393" s="231"/>
      <c r="N393" s="232"/>
      <c r="O393" s="87"/>
      <c r="P393" s="87"/>
      <c r="Q393" s="87"/>
      <c r="R393" s="87"/>
      <c r="S393" s="87"/>
      <c r="T393" s="88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T393" s="20" t="s">
        <v>157</v>
      </c>
      <c r="AU393" s="20" t="s">
        <v>81</v>
      </c>
    </row>
    <row r="394" s="2" customFormat="1" ht="24.15" customHeight="1">
      <c r="A394" s="41"/>
      <c r="B394" s="42"/>
      <c r="C394" s="267" t="s">
        <v>545</v>
      </c>
      <c r="D394" s="267" t="s">
        <v>169</v>
      </c>
      <c r="E394" s="268" t="s">
        <v>546</v>
      </c>
      <c r="F394" s="269" t="s">
        <v>547</v>
      </c>
      <c r="G394" s="270" t="s">
        <v>277</v>
      </c>
      <c r="H394" s="271">
        <v>1</v>
      </c>
      <c r="I394" s="272"/>
      <c r="J394" s="273">
        <f>ROUND(I394*H394,2)</f>
        <v>0</v>
      </c>
      <c r="K394" s="269" t="s">
        <v>19</v>
      </c>
      <c r="L394" s="274"/>
      <c r="M394" s="275" t="s">
        <v>19</v>
      </c>
      <c r="N394" s="276" t="s">
        <v>43</v>
      </c>
      <c r="O394" s="87"/>
      <c r="P394" s="224">
        <f>O394*H394</f>
        <v>0</v>
      </c>
      <c r="Q394" s="224">
        <v>0</v>
      </c>
      <c r="R394" s="224">
        <f>Q394*H394</f>
        <v>0</v>
      </c>
      <c r="S394" s="224">
        <v>0</v>
      </c>
      <c r="T394" s="225">
        <f>S394*H394</f>
        <v>0</v>
      </c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R394" s="226" t="s">
        <v>172</v>
      </c>
      <c r="AT394" s="226" t="s">
        <v>169</v>
      </c>
      <c r="AU394" s="226" t="s">
        <v>81</v>
      </c>
      <c r="AY394" s="20" t="s">
        <v>145</v>
      </c>
      <c r="BE394" s="227">
        <f>IF(N394="základní",J394,0)</f>
        <v>0</v>
      </c>
      <c r="BF394" s="227">
        <f>IF(N394="snížená",J394,0)</f>
        <v>0</v>
      </c>
      <c r="BG394" s="227">
        <f>IF(N394="zákl. přenesená",J394,0)</f>
        <v>0</v>
      </c>
      <c r="BH394" s="227">
        <f>IF(N394="sníž. přenesená",J394,0)</f>
        <v>0</v>
      </c>
      <c r="BI394" s="227">
        <f>IF(N394="nulová",J394,0)</f>
        <v>0</v>
      </c>
      <c r="BJ394" s="20" t="s">
        <v>79</v>
      </c>
      <c r="BK394" s="227">
        <f>ROUND(I394*H394,2)</f>
        <v>0</v>
      </c>
      <c r="BL394" s="20" t="s">
        <v>153</v>
      </c>
      <c r="BM394" s="226" t="s">
        <v>548</v>
      </c>
    </row>
    <row r="395" s="2" customFormat="1">
      <c r="A395" s="41"/>
      <c r="B395" s="42"/>
      <c r="C395" s="43"/>
      <c r="D395" s="233" t="s">
        <v>157</v>
      </c>
      <c r="E395" s="43"/>
      <c r="F395" s="234" t="s">
        <v>544</v>
      </c>
      <c r="G395" s="43"/>
      <c r="H395" s="43"/>
      <c r="I395" s="230"/>
      <c r="J395" s="43"/>
      <c r="K395" s="43"/>
      <c r="L395" s="47"/>
      <c r="M395" s="231"/>
      <c r="N395" s="232"/>
      <c r="O395" s="87"/>
      <c r="P395" s="87"/>
      <c r="Q395" s="87"/>
      <c r="R395" s="87"/>
      <c r="S395" s="87"/>
      <c r="T395" s="88"/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T395" s="20" t="s">
        <v>157</v>
      </c>
      <c r="AU395" s="20" t="s">
        <v>81</v>
      </c>
    </row>
    <row r="396" s="2" customFormat="1" ht="33" customHeight="1">
      <c r="A396" s="41"/>
      <c r="B396" s="42"/>
      <c r="C396" s="215" t="s">
        <v>549</v>
      </c>
      <c r="D396" s="215" t="s">
        <v>148</v>
      </c>
      <c r="E396" s="216" t="s">
        <v>550</v>
      </c>
      <c r="F396" s="217" t="s">
        <v>551</v>
      </c>
      <c r="G396" s="218" t="s">
        <v>277</v>
      </c>
      <c r="H396" s="219">
        <v>2</v>
      </c>
      <c r="I396" s="220"/>
      <c r="J396" s="221">
        <f>ROUND(I396*H396,2)</f>
        <v>0</v>
      </c>
      <c r="K396" s="217" t="s">
        <v>152</v>
      </c>
      <c r="L396" s="47"/>
      <c r="M396" s="222" t="s">
        <v>19</v>
      </c>
      <c r="N396" s="223" t="s">
        <v>43</v>
      </c>
      <c r="O396" s="87"/>
      <c r="P396" s="224">
        <f>O396*H396</f>
        <v>0</v>
      </c>
      <c r="Q396" s="224">
        <v>0.0010076</v>
      </c>
      <c r="R396" s="224">
        <f>Q396*H396</f>
        <v>0.0020152</v>
      </c>
      <c r="S396" s="224">
        <v>0.0067600000000000004</v>
      </c>
      <c r="T396" s="225">
        <f>S396*H396</f>
        <v>0.013520000000000001</v>
      </c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R396" s="226" t="s">
        <v>252</v>
      </c>
      <c r="AT396" s="226" t="s">
        <v>148</v>
      </c>
      <c r="AU396" s="226" t="s">
        <v>81</v>
      </c>
      <c r="AY396" s="20" t="s">
        <v>145</v>
      </c>
      <c r="BE396" s="227">
        <f>IF(N396="základní",J396,0)</f>
        <v>0</v>
      </c>
      <c r="BF396" s="227">
        <f>IF(N396="snížená",J396,0)</f>
        <v>0</v>
      </c>
      <c r="BG396" s="227">
        <f>IF(N396="zákl. přenesená",J396,0)</f>
        <v>0</v>
      </c>
      <c r="BH396" s="227">
        <f>IF(N396="sníž. přenesená",J396,0)</f>
        <v>0</v>
      </c>
      <c r="BI396" s="227">
        <f>IF(N396="nulová",J396,0)</f>
        <v>0</v>
      </c>
      <c r="BJ396" s="20" t="s">
        <v>79</v>
      </c>
      <c r="BK396" s="227">
        <f>ROUND(I396*H396,2)</f>
        <v>0</v>
      </c>
      <c r="BL396" s="20" t="s">
        <v>252</v>
      </c>
      <c r="BM396" s="226" t="s">
        <v>552</v>
      </c>
    </row>
    <row r="397" s="2" customFormat="1">
      <c r="A397" s="41"/>
      <c r="B397" s="42"/>
      <c r="C397" s="43"/>
      <c r="D397" s="228" t="s">
        <v>155</v>
      </c>
      <c r="E397" s="43"/>
      <c r="F397" s="229" t="s">
        <v>553</v>
      </c>
      <c r="G397" s="43"/>
      <c r="H397" s="43"/>
      <c r="I397" s="230"/>
      <c r="J397" s="43"/>
      <c r="K397" s="43"/>
      <c r="L397" s="47"/>
      <c r="M397" s="231"/>
      <c r="N397" s="232"/>
      <c r="O397" s="87"/>
      <c r="P397" s="87"/>
      <c r="Q397" s="87"/>
      <c r="R397" s="87"/>
      <c r="S397" s="87"/>
      <c r="T397" s="88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T397" s="20" t="s">
        <v>155</v>
      </c>
      <c r="AU397" s="20" t="s">
        <v>81</v>
      </c>
    </row>
    <row r="398" s="2" customFormat="1">
      <c r="A398" s="41"/>
      <c r="B398" s="42"/>
      <c r="C398" s="43"/>
      <c r="D398" s="233" t="s">
        <v>157</v>
      </c>
      <c r="E398" s="43"/>
      <c r="F398" s="234" t="s">
        <v>536</v>
      </c>
      <c r="G398" s="43"/>
      <c r="H398" s="43"/>
      <c r="I398" s="230"/>
      <c r="J398" s="43"/>
      <c r="K398" s="43"/>
      <c r="L398" s="47"/>
      <c r="M398" s="231"/>
      <c r="N398" s="232"/>
      <c r="O398" s="87"/>
      <c r="P398" s="87"/>
      <c r="Q398" s="87"/>
      <c r="R398" s="87"/>
      <c r="S398" s="87"/>
      <c r="T398" s="88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T398" s="20" t="s">
        <v>157</v>
      </c>
      <c r="AU398" s="20" t="s">
        <v>81</v>
      </c>
    </row>
    <row r="399" s="2" customFormat="1" ht="16.5" customHeight="1">
      <c r="A399" s="41"/>
      <c r="B399" s="42"/>
      <c r="C399" s="267" t="s">
        <v>554</v>
      </c>
      <c r="D399" s="267" t="s">
        <v>169</v>
      </c>
      <c r="E399" s="268" t="s">
        <v>555</v>
      </c>
      <c r="F399" s="269" t="s">
        <v>556</v>
      </c>
      <c r="G399" s="270" t="s">
        <v>277</v>
      </c>
      <c r="H399" s="271">
        <v>2</v>
      </c>
      <c r="I399" s="272"/>
      <c r="J399" s="273">
        <f>ROUND(I399*H399,2)</f>
        <v>0</v>
      </c>
      <c r="K399" s="269" t="s">
        <v>152</v>
      </c>
      <c r="L399" s="274"/>
      <c r="M399" s="275" t="s">
        <v>19</v>
      </c>
      <c r="N399" s="276" t="s">
        <v>43</v>
      </c>
      <c r="O399" s="87"/>
      <c r="P399" s="224">
        <f>O399*H399</f>
        <v>0</v>
      </c>
      <c r="Q399" s="224">
        <v>0.0032000000000000002</v>
      </c>
      <c r="R399" s="224">
        <f>Q399*H399</f>
        <v>0.0064000000000000003</v>
      </c>
      <c r="S399" s="224">
        <v>0</v>
      </c>
      <c r="T399" s="225">
        <f>S399*H399</f>
        <v>0</v>
      </c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R399" s="226" t="s">
        <v>354</v>
      </c>
      <c r="AT399" s="226" t="s">
        <v>169</v>
      </c>
      <c r="AU399" s="226" t="s">
        <v>81</v>
      </c>
      <c r="AY399" s="20" t="s">
        <v>145</v>
      </c>
      <c r="BE399" s="227">
        <f>IF(N399="základní",J399,0)</f>
        <v>0</v>
      </c>
      <c r="BF399" s="227">
        <f>IF(N399="snížená",J399,0)</f>
        <v>0</v>
      </c>
      <c r="BG399" s="227">
        <f>IF(N399="zákl. přenesená",J399,0)</f>
        <v>0</v>
      </c>
      <c r="BH399" s="227">
        <f>IF(N399="sníž. přenesená",J399,0)</f>
        <v>0</v>
      </c>
      <c r="BI399" s="227">
        <f>IF(N399="nulová",J399,0)</f>
        <v>0</v>
      </c>
      <c r="BJ399" s="20" t="s">
        <v>79</v>
      </c>
      <c r="BK399" s="227">
        <f>ROUND(I399*H399,2)</f>
        <v>0</v>
      </c>
      <c r="BL399" s="20" t="s">
        <v>252</v>
      </c>
      <c r="BM399" s="226" t="s">
        <v>557</v>
      </c>
    </row>
    <row r="400" s="2" customFormat="1" ht="33" customHeight="1">
      <c r="A400" s="41"/>
      <c r="B400" s="42"/>
      <c r="C400" s="215" t="s">
        <v>558</v>
      </c>
      <c r="D400" s="215" t="s">
        <v>148</v>
      </c>
      <c r="E400" s="216" t="s">
        <v>559</v>
      </c>
      <c r="F400" s="217" t="s">
        <v>560</v>
      </c>
      <c r="G400" s="218" t="s">
        <v>277</v>
      </c>
      <c r="H400" s="219">
        <v>26</v>
      </c>
      <c r="I400" s="220"/>
      <c r="J400" s="221">
        <f>ROUND(I400*H400,2)</f>
        <v>0</v>
      </c>
      <c r="K400" s="217" t="s">
        <v>152</v>
      </c>
      <c r="L400" s="47"/>
      <c r="M400" s="222" t="s">
        <v>19</v>
      </c>
      <c r="N400" s="223" t="s">
        <v>43</v>
      </c>
      <c r="O400" s="87"/>
      <c r="P400" s="224">
        <f>O400*H400</f>
        <v>0</v>
      </c>
      <c r="Q400" s="224">
        <v>0.0013753999999999999</v>
      </c>
      <c r="R400" s="224">
        <f>Q400*H400</f>
        <v>0.035760399999999998</v>
      </c>
      <c r="S400" s="224">
        <v>0.01353</v>
      </c>
      <c r="T400" s="225">
        <f>S400*H400</f>
        <v>0.35177999999999998</v>
      </c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R400" s="226" t="s">
        <v>252</v>
      </c>
      <c r="AT400" s="226" t="s">
        <v>148</v>
      </c>
      <c r="AU400" s="226" t="s">
        <v>81</v>
      </c>
      <c r="AY400" s="20" t="s">
        <v>145</v>
      </c>
      <c r="BE400" s="227">
        <f>IF(N400="základní",J400,0)</f>
        <v>0</v>
      </c>
      <c r="BF400" s="227">
        <f>IF(N400="snížená",J400,0)</f>
        <v>0</v>
      </c>
      <c r="BG400" s="227">
        <f>IF(N400="zákl. přenesená",J400,0)</f>
        <v>0</v>
      </c>
      <c r="BH400" s="227">
        <f>IF(N400="sníž. přenesená",J400,0)</f>
        <v>0</v>
      </c>
      <c r="BI400" s="227">
        <f>IF(N400="nulová",J400,0)</f>
        <v>0</v>
      </c>
      <c r="BJ400" s="20" t="s">
        <v>79</v>
      </c>
      <c r="BK400" s="227">
        <f>ROUND(I400*H400,2)</f>
        <v>0</v>
      </c>
      <c r="BL400" s="20" t="s">
        <v>252</v>
      </c>
      <c r="BM400" s="226" t="s">
        <v>561</v>
      </c>
    </row>
    <row r="401" s="2" customFormat="1">
      <c r="A401" s="41"/>
      <c r="B401" s="42"/>
      <c r="C401" s="43"/>
      <c r="D401" s="228" t="s">
        <v>155</v>
      </c>
      <c r="E401" s="43"/>
      <c r="F401" s="229" t="s">
        <v>562</v>
      </c>
      <c r="G401" s="43"/>
      <c r="H401" s="43"/>
      <c r="I401" s="230"/>
      <c r="J401" s="43"/>
      <c r="K401" s="43"/>
      <c r="L401" s="47"/>
      <c r="M401" s="231"/>
      <c r="N401" s="232"/>
      <c r="O401" s="87"/>
      <c r="P401" s="87"/>
      <c r="Q401" s="87"/>
      <c r="R401" s="87"/>
      <c r="S401" s="87"/>
      <c r="T401" s="88"/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T401" s="20" t="s">
        <v>155</v>
      </c>
      <c r="AU401" s="20" t="s">
        <v>81</v>
      </c>
    </row>
    <row r="402" s="2" customFormat="1">
      <c r="A402" s="41"/>
      <c r="B402" s="42"/>
      <c r="C402" s="43"/>
      <c r="D402" s="233" t="s">
        <v>157</v>
      </c>
      <c r="E402" s="43"/>
      <c r="F402" s="234" t="s">
        <v>536</v>
      </c>
      <c r="G402" s="43"/>
      <c r="H402" s="43"/>
      <c r="I402" s="230"/>
      <c r="J402" s="43"/>
      <c r="K402" s="43"/>
      <c r="L402" s="47"/>
      <c r="M402" s="231"/>
      <c r="N402" s="232"/>
      <c r="O402" s="87"/>
      <c r="P402" s="87"/>
      <c r="Q402" s="87"/>
      <c r="R402" s="87"/>
      <c r="S402" s="87"/>
      <c r="T402" s="88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T402" s="20" t="s">
        <v>157</v>
      </c>
      <c r="AU402" s="20" t="s">
        <v>81</v>
      </c>
    </row>
    <row r="403" s="13" customFormat="1">
      <c r="A403" s="13"/>
      <c r="B403" s="235"/>
      <c r="C403" s="236"/>
      <c r="D403" s="233" t="s">
        <v>159</v>
      </c>
      <c r="E403" s="237" t="s">
        <v>19</v>
      </c>
      <c r="F403" s="238" t="s">
        <v>160</v>
      </c>
      <c r="G403" s="236"/>
      <c r="H403" s="237" t="s">
        <v>19</v>
      </c>
      <c r="I403" s="239"/>
      <c r="J403" s="236"/>
      <c r="K403" s="236"/>
      <c r="L403" s="240"/>
      <c r="M403" s="241"/>
      <c r="N403" s="242"/>
      <c r="O403" s="242"/>
      <c r="P403" s="242"/>
      <c r="Q403" s="242"/>
      <c r="R403" s="242"/>
      <c r="S403" s="242"/>
      <c r="T403" s="24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44" t="s">
        <v>159</v>
      </c>
      <c r="AU403" s="244" t="s">
        <v>81</v>
      </c>
      <c r="AV403" s="13" t="s">
        <v>79</v>
      </c>
      <c r="AW403" s="13" t="s">
        <v>34</v>
      </c>
      <c r="AX403" s="13" t="s">
        <v>72</v>
      </c>
      <c r="AY403" s="244" t="s">
        <v>145</v>
      </c>
    </row>
    <row r="404" s="14" customFormat="1">
      <c r="A404" s="14"/>
      <c r="B404" s="245"/>
      <c r="C404" s="246"/>
      <c r="D404" s="233" t="s">
        <v>159</v>
      </c>
      <c r="E404" s="247" t="s">
        <v>19</v>
      </c>
      <c r="F404" s="248" t="s">
        <v>261</v>
      </c>
      <c r="G404" s="246"/>
      <c r="H404" s="249">
        <v>17</v>
      </c>
      <c r="I404" s="250"/>
      <c r="J404" s="246"/>
      <c r="K404" s="246"/>
      <c r="L404" s="251"/>
      <c r="M404" s="252"/>
      <c r="N404" s="253"/>
      <c r="O404" s="253"/>
      <c r="P404" s="253"/>
      <c r="Q404" s="253"/>
      <c r="R404" s="253"/>
      <c r="S404" s="253"/>
      <c r="T404" s="25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55" t="s">
        <v>159</v>
      </c>
      <c r="AU404" s="255" t="s">
        <v>81</v>
      </c>
      <c r="AV404" s="14" t="s">
        <v>81</v>
      </c>
      <c r="AW404" s="14" t="s">
        <v>34</v>
      </c>
      <c r="AX404" s="14" t="s">
        <v>72</v>
      </c>
      <c r="AY404" s="255" t="s">
        <v>145</v>
      </c>
    </row>
    <row r="405" s="13" customFormat="1">
      <c r="A405" s="13"/>
      <c r="B405" s="235"/>
      <c r="C405" s="236"/>
      <c r="D405" s="233" t="s">
        <v>159</v>
      </c>
      <c r="E405" s="237" t="s">
        <v>19</v>
      </c>
      <c r="F405" s="238" t="s">
        <v>160</v>
      </c>
      <c r="G405" s="236"/>
      <c r="H405" s="237" t="s">
        <v>19</v>
      </c>
      <c r="I405" s="239"/>
      <c r="J405" s="236"/>
      <c r="K405" s="236"/>
      <c r="L405" s="240"/>
      <c r="M405" s="241"/>
      <c r="N405" s="242"/>
      <c r="O405" s="242"/>
      <c r="P405" s="242"/>
      <c r="Q405" s="242"/>
      <c r="R405" s="242"/>
      <c r="S405" s="242"/>
      <c r="T405" s="24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4" t="s">
        <v>159</v>
      </c>
      <c r="AU405" s="244" t="s">
        <v>81</v>
      </c>
      <c r="AV405" s="13" t="s">
        <v>79</v>
      </c>
      <c r="AW405" s="13" t="s">
        <v>34</v>
      </c>
      <c r="AX405" s="13" t="s">
        <v>72</v>
      </c>
      <c r="AY405" s="244" t="s">
        <v>145</v>
      </c>
    </row>
    <row r="406" s="14" customFormat="1">
      <c r="A406" s="14"/>
      <c r="B406" s="245"/>
      <c r="C406" s="246"/>
      <c r="D406" s="233" t="s">
        <v>159</v>
      </c>
      <c r="E406" s="247" t="s">
        <v>19</v>
      </c>
      <c r="F406" s="248" t="s">
        <v>203</v>
      </c>
      <c r="G406" s="246"/>
      <c r="H406" s="249">
        <v>9</v>
      </c>
      <c r="I406" s="250"/>
      <c r="J406" s="246"/>
      <c r="K406" s="246"/>
      <c r="L406" s="251"/>
      <c r="M406" s="252"/>
      <c r="N406" s="253"/>
      <c r="O406" s="253"/>
      <c r="P406" s="253"/>
      <c r="Q406" s="253"/>
      <c r="R406" s="253"/>
      <c r="S406" s="253"/>
      <c r="T406" s="25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55" t="s">
        <v>159</v>
      </c>
      <c r="AU406" s="255" t="s">
        <v>81</v>
      </c>
      <c r="AV406" s="14" t="s">
        <v>81</v>
      </c>
      <c r="AW406" s="14" t="s">
        <v>34</v>
      </c>
      <c r="AX406" s="14" t="s">
        <v>72</v>
      </c>
      <c r="AY406" s="255" t="s">
        <v>145</v>
      </c>
    </row>
    <row r="407" s="15" customFormat="1">
      <c r="A407" s="15"/>
      <c r="B407" s="256"/>
      <c r="C407" s="257"/>
      <c r="D407" s="233" t="s">
        <v>159</v>
      </c>
      <c r="E407" s="258" t="s">
        <v>19</v>
      </c>
      <c r="F407" s="259" t="s">
        <v>162</v>
      </c>
      <c r="G407" s="257"/>
      <c r="H407" s="260">
        <v>26</v>
      </c>
      <c r="I407" s="261"/>
      <c r="J407" s="257"/>
      <c r="K407" s="257"/>
      <c r="L407" s="262"/>
      <c r="M407" s="263"/>
      <c r="N407" s="264"/>
      <c r="O407" s="264"/>
      <c r="P407" s="264"/>
      <c r="Q407" s="264"/>
      <c r="R407" s="264"/>
      <c r="S407" s="264"/>
      <c r="T407" s="26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T407" s="266" t="s">
        <v>159</v>
      </c>
      <c r="AU407" s="266" t="s">
        <v>81</v>
      </c>
      <c r="AV407" s="15" t="s">
        <v>153</v>
      </c>
      <c r="AW407" s="15" t="s">
        <v>34</v>
      </c>
      <c r="AX407" s="15" t="s">
        <v>79</v>
      </c>
      <c r="AY407" s="266" t="s">
        <v>145</v>
      </c>
    </row>
    <row r="408" s="2" customFormat="1" ht="37.8" customHeight="1">
      <c r="A408" s="41"/>
      <c r="B408" s="42"/>
      <c r="C408" s="215" t="s">
        <v>563</v>
      </c>
      <c r="D408" s="215" t="s">
        <v>148</v>
      </c>
      <c r="E408" s="216" t="s">
        <v>564</v>
      </c>
      <c r="F408" s="217" t="s">
        <v>565</v>
      </c>
      <c r="G408" s="218" t="s">
        <v>509</v>
      </c>
      <c r="H408" s="288"/>
      <c r="I408" s="220"/>
      <c r="J408" s="221">
        <f>ROUND(I408*H408,2)</f>
        <v>0</v>
      </c>
      <c r="K408" s="217" t="s">
        <v>152</v>
      </c>
      <c r="L408" s="47"/>
      <c r="M408" s="222" t="s">
        <v>19</v>
      </c>
      <c r="N408" s="223" t="s">
        <v>43</v>
      </c>
      <c r="O408" s="87"/>
      <c r="P408" s="224">
        <f>O408*H408</f>
        <v>0</v>
      </c>
      <c r="Q408" s="224">
        <v>0</v>
      </c>
      <c r="R408" s="224">
        <f>Q408*H408</f>
        <v>0</v>
      </c>
      <c r="S408" s="224">
        <v>0</v>
      </c>
      <c r="T408" s="225">
        <f>S408*H408</f>
        <v>0</v>
      </c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R408" s="226" t="s">
        <v>252</v>
      </c>
      <c r="AT408" s="226" t="s">
        <v>148</v>
      </c>
      <c r="AU408" s="226" t="s">
        <v>81</v>
      </c>
      <c r="AY408" s="20" t="s">
        <v>145</v>
      </c>
      <c r="BE408" s="227">
        <f>IF(N408="základní",J408,0)</f>
        <v>0</v>
      </c>
      <c r="BF408" s="227">
        <f>IF(N408="snížená",J408,0)</f>
        <v>0</v>
      </c>
      <c r="BG408" s="227">
        <f>IF(N408="zákl. přenesená",J408,0)</f>
        <v>0</v>
      </c>
      <c r="BH408" s="227">
        <f>IF(N408="sníž. přenesená",J408,0)</f>
        <v>0</v>
      </c>
      <c r="BI408" s="227">
        <f>IF(N408="nulová",J408,0)</f>
        <v>0</v>
      </c>
      <c r="BJ408" s="20" t="s">
        <v>79</v>
      </c>
      <c r="BK408" s="227">
        <f>ROUND(I408*H408,2)</f>
        <v>0</v>
      </c>
      <c r="BL408" s="20" t="s">
        <v>252</v>
      </c>
      <c r="BM408" s="226" t="s">
        <v>566</v>
      </c>
    </row>
    <row r="409" s="2" customFormat="1">
      <c r="A409" s="41"/>
      <c r="B409" s="42"/>
      <c r="C409" s="43"/>
      <c r="D409" s="228" t="s">
        <v>155</v>
      </c>
      <c r="E409" s="43"/>
      <c r="F409" s="229" t="s">
        <v>567</v>
      </c>
      <c r="G409" s="43"/>
      <c r="H409" s="43"/>
      <c r="I409" s="230"/>
      <c r="J409" s="43"/>
      <c r="K409" s="43"/>
      <c r="L409" s="47"/>
      <c r="M409" s="231"/>
      <c r="N409" s="232"/>
      <c r="O409" s="87"/>
      <c r="P409" s="87"/>
      <c r="Q409" s="87"/>
      <c r="R409" s="87"/>
      <c r="S409" s="87"/>
      <c r="T409" s="88"/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T409" s="20" t="s">
        <v>155</v>
      </c>
      <c r="AU409" s="20" t="s">
        <v>81</v>
      </c>
    </row>
    <row r="410" s="2" customFormat="1" ht="44.25" customHeight="1">
      <c r="A410" s="41"/>
      <c r="B410" s="42"/>
      <c r="C410" s="215" t="s">
        <v>568</v>
      </c>
      <c r="D410" s="215" t="s">
        <v>148</v>
      </c>
      <c r="E410" s="216" t="s">
        <v>569</v>
      </c>
      <c r="F410" s="217" t="s">
        <v>570</v>
      </c>
      <c r="G410" s="218" t="s">
        <v>509</v>
      </c>
      <c r="H410" s="288"/>
      <c r="I410" s="220"/>
      <c r="J410" s="221">
        <f>ROUND(I410*H410,2)</f>
        <v>0</v>
      </c>
      <c r="K410" s="217" t="s">
        <v>152</v>
      </c>
      <c r="L410" s="47"/>
      <c r="M410" s="222" t="s">
        <v>19</v>
      </c>
      <c r="N410" s="223" t="s">
        <v>43</v>
      </c>
      <c r="O410" s="87"/>
      <c r="P410" s="224">
        <f>O410*H410</f>
        <v>0</v>
      </c>
      <c r="Q410" s="224">
        <v>0</v>
      </c>
      <c r="R410" s="224">
        <f>Q410*H410</f>
        <v>0</v>
      </c>
      <c r="S410" s="224">
        <v>0</v>
      </c>
      <c r="T410" s="225">
        <f>S410*H410</f>
        <v>0</v>
      </c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R410" s="226" t="s">
        <v>252</v>
      </c>
      <c r="AT410" s="226" t="s">
        <v>148</v>
      </c>
      <c r="AU410" s="226" t="s">
        <v>81</v>
      </c>
      <c r="AY410" s="20" t="s">
        <v>145</v>
      </c>
      <c r="BE410" s="227">
        <f>IF(N410="základní",J410,0)</f>
        <v>0</v>
      </c>
      <c r="BF410" s="227">
        <f>IF(N410="snížená",J410,0)</f>
        <v>0</v>
      </c>
      <c r="BG410" s="227">
        <f>IF(N410="zákl. přenesená",J410,0)</f>
        <v>0</v>
      </c>
      <c r="BH410" s="227">
        <f>IF(N410="sníž. přenesená",J410,0)</f>
        <v>0</v>
      </c>
      <c r="BI410" s="227">
        <f>IF(N410="nulová",J410,0)</f>
        <v>0</v>
      </c>
      <c r="BJ410" s="20" t="s">
        <v>79</v>
      </c>
      <c r="BK410" s="227">
        <f>ROUND(I410*H410,2)</f>
        <v>0</v>
      </c>
      <c r="BL410" s="20" t="s">
        <v>252</v>
      </c>
      <c r="BM410" s="226" t="s">
        <v>571</v>
      </c>
    </row>
    <row r="411" s="2" customFormat="1">
      <c r="A411" s="41"/>
      <c r="B411" s="42"/>
      <c r="C411" s="43"/>
      <c r="D411" s="228" t="s">
        <v>155</v>
      </c>
      <c r="E411" s="43"/>
      <c r="F411" s="229" t="s">
        <v>572</v>
      </c>
      <c r="G411" s="43"/>
      <c r="H411" s="43"/>
      <c r="I411" s="230"/>
      <c r="J411" s="43"/>
      <c r="K411" s="43"/>
      <c r="L411" s="47"/>
      <c r="M411" s="231"/>
      <c r="N411" s="232"/>
      <c r="O411" s="87"/>
      <c r="P411" s="87"/>
      <c r="Q411" s="87"/>
      <c r="R411" s="87"/>
      <c r="S411" s="87"/>
      <c r="T411" s="88"/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T411" s="20" t="s">
        <v>155</v>
      </c>
      <c r="AU411" s="20" t="s">
        <v>81</v>
      </c>
    </row>
    <row r="412" s="12" customFormat="1" ht="22.8" customHeight="1">
      <c r="A412" s="12"/>
      <c r="B412" s="199"/>
      <c r="C412" s="200"/>
      <c r="D412" s="201" t="s">
        <v>71</v>
      </c>
      <c r="E412" s="213" t="s">
        <v>573</v>
      </c>
      <c r="F412" s="213" t="s">
        <v>574</v>
      </c>
      <c r="G412" s="200"/>
      <c r="H412" s="200"/>
      <c r="I412" s="203"/>
      <c r="J412" s="214">
        <f>BK412</f>
        <v>0</v>
      </c>
      <c r="K412" s="200"/>
      <c r="L412" s="205"/>
      <c r="M412" s="206"/>
      <c r="N412" s="207"/>
      <c r="O412" s="207"/>
      <c r="P412" s="208">
        <f>SUM(P413:P471)</f>
        <v>0</v>
      </c>
      <c r="Q412" s="207"/>
      <c r="R412" s="208">
        <f>SUM(R413:R471)</f>
        <v>0.068000000000000019</v>
      </c>
      <c r="S412" s="207"/>
      <c r="T412" s="209">
        <f>SUM(T413:T471)</f>
        <v>0.69755000000000011</v>
      </c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R412" s="210" t="s">
        <v>81</v>
      </c>
      <c r="AT412" s="211" t="s">
        <v>71</v>
      </c>
      <c r="AU412" s="211" t="s">
        <v>79</v>
      </c>
      <c r="AY412" s="210" t="s">
        <v>145</v>
      </c>
      <c r="BK412" s="212">
        <f>SUM(BK413:BK471)</f>
        <v>0</v>
      </c>
    </row>
    <row r="413" s="2" customFormat="1" ht="16.5" customHeight="1">
      <c r="A413" s="41"/>
      <c r="B413" s="42"/>
      <c r="C413" s="215" t="s">
        <v>575</v>
      </c>
      <c r="D413" s="215" t="s">
        <v>148</v>
      </c>
      <c r="E413" s="216" t="s">
        <v>576</v>
      </c>
      <c r="F413" s="217" t="s">
        <v>577</v>
      </c>
      <c r="G413" s="218" t="s">
        <v>255</v>
      </c>
      <c r="H413" s="219">
        <v>16.550000000000001</v>
      </c>
      <c r="I413" s="220"/>
      <c r="J413" s="221">
        <f>ROUND(I413*H413,2)</f>
        <v>0</v>
      </c>
      <c r="K413" s="217" t="s">
        <v>19</v>
      </c>
      <c r="L413" s="47"/>
      <c r="M413" s="222" t="s">
        <v>19</v>
      </c>
      <c r="N413" s="223" t="s">
        <v>43</v>
      </c>
      <c r="O413" s="87"/>
      <c r="P413" s="224">
        <f>O413*H413</f>
        <v>0</v>
      </c>
      <c r="Q413" s="224">
        <v>0</v>
      </c>
      <c r="R413" s="224">
        <f>Q413*H413</f>
        <v>0</v>
      </c>
      <c r="S413" s="224">
        <v>0.025000000000000001</v>
      </c>
      <c r="T413" s="225">
        <f>S413*H413</f>
        <v>0.41375000000000006</v>
      </c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R413" s="226" t="s">
        <v>252</v>
      </c>
      <c r="AT413" s="226" t="s">
        <v>148</v>
      </c>
      <c r="AU413" s="226" t="s">
        <v>81</v>
      </c>
      <c r="AY413" s="20" t="s">
        <v>145</v>
      </c>
      <c r="BE413" s="227">
        <f>IF(N413="základní",J413,0)</f>
        <v>0</v>
      </c>
      <c r="BF413" s="227">
        <f>IF(N413="snížená",J413,0)</f>
        <v>0</v>
      </c>
      <c r="BG413" s="227">
        <f>IF(N413="zákl. přenesená",J413,0)</f>
        <v>0</v>
      </c>
      <c r="BH413" s="227">
        <f>IF(N413="sníž. přenesená",J413,0)</f>
        <v>0</v>
      </c>
      <c r="BI413" s="227">
        <f>IF(N413="nulová",J413,0)</f>
        <v>0</v>
      </c>
      <c r="BJ413" s="20" t="s">
        <v>79</v>
      </c>
      <c r="BK413" s="227">
        <f>ROUND(I413*H413,2)</f>
        <v>0</v>
      </c>
      <c r="BL413" s="20" t="s">
        <v>252</v>
      </c>
      <c r="BM413" s="226" t="s">
        <v>578</v>
      </c>
    </row>
    <row r="414" s="2" customFormat="1">
      <c r="A414" s="41"/>
      <c r="B414" s="42"/>
      <c r="C414" s="43"/>
      <c r="D414" s="233" t="s">
        <v>157</v>
      </c>
      <c r="E414" s="43"/>
      <c r="F414" s="234" t="s">
        <v>338</v>
      </c>
      <c r="G414" s="43"/>
      <c r="H414" s="43"/>
      <c r="I414" s="230"/>
      <c r="J414" s="43"/>
      <c r="K414" s="43"/>
      <c r="L414" s="47"/>
      <c r="M414" s="231"/>
      <c r="N414" s="232"/>
      <c r="O414" s="87"/>
      <c r="P414" s="87"/>
      <c r="Q414" s="87"/>
      <c r="R414" s="87"/>
      <c r="S414" s="87"/>
      <c r="T414" s="88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T414" s="20" t="s">
        <v>157</v>
      </c>
      <c r="AU414" s="20" t="s">
        <v>81</v>
      </c>
    </row>
    <row r="415" s="13" customFormat="1">
      <c r="A415" s="13"/>
      <c r="B415" s="235"/>
      <c r="C415" s="236"/>
      <c r="D415" s="233" t="s">
        <v>159</v>
      </c>
      <c r="E415" s="237" t="s">
        <v>19</v>
      </c>
      <c r="F415" s="238" t="s">
        <v>160</v>
      </c>
      <c r="G415" s="236"/>
      <c r="H415" s="237" t="s">
        <v>19</v>
      </c>
      <c r="I415" s="239"/>
      <c r="J415" s="236"/>
      <c r="K415" s="236"/>
      <c r="L415" s="240"/>
      <c r="M415" s="241"/>
      <c r="N415" s="242"/>
      <c r="O415" s="242"/>
      <c r="P415" s="242"/>
      <c r="Q415" s="242"/>
      <c r="R415" s="242"/>
      <c r="S415" s="242"/>
      <c r="T415" s="24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44" t="s">
        <v>159</v>
      </c>
      <c r="AU415" s="244" t="s">
        <v>81</v>
      </c>
      <c r="AV415" s="13" t="s">
        <v>79</v>
      </c>
      <c r="AW415" s="13" t="s">
        <v>34</v>
      </c>
      <c r="AX415" s="13" t="s">
        <v>72</v>
      </c>
      <c r="AY415" s="244" t="s">
        <v>145</v>
      </c>
    </row>
    <row r="416" s="14" customFormat="1">
      <c r="A416" s="14"/>
      <c r="B416" s="245"/>
      <c r="C416" s="246"/>
      <c r="D416" s="233" t="s">
        <v>159</v>
      </c>
      <c r="E416" s="247" t="s">
        <v>19</v>
      </c>
      <c r="F416" s="248" t="s">
        <v>579</v>
      </c>
      <c r="G416" s="246"/>
      <c r="H416" s="249">
        <v>11.15</v>
      </c>
      <c r="I416" s="250"/>
      <c r="J416" s="246"/>
      <c r="K416" s="246"/>
      <c r="L416" s="251"/>
      <c r="M416" s="252"/>
      <c r="N416" s="253"/>
      <c r="O416" s="253"/>
      <c r="P416" s="253"/>
      <c r="Q416" s="253"/>
      <c r="R416" s="253"/>
      <c r="S416" s="253"/>
      <c r="T416" s="25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55" t="s">
        <v>159</v>
      </c>
      <c r="AU416" s="255" t="s">
        <v>81</v>
      </c>
      <c r="AV416" s="14" t="s">
        <v>81</v>
      </c>
      <c r="AW416" s="14" t="s">
        <v>34</v>
      </c>
      <c r="AX416" s="14" t="s">
        <v>72</v>
      </c>
      <c r="AY416" s="255" t="s">
        <v>145</v>
      </c>
    </row>
    <row r="417" s="13" customFormat="1">
      <c r="A417" s="13"/>
      <c r="B417" s="235"/>
      <c r="C417" s="236"/>
      <c r="D417" s="233" t="s">
        <v>159</v>
      </c>
      <c r="E417" s="237" t="s">
        <v>19</v>
      </c>
      <c r="F417" s="238" t="s">
        <v>188</v>
      </c>
      <c r="G417" s="236"/>
      <c r="H417" s="237" t="s">
        <v>19</v>
      </c>
      <c r="I417" s="239"/>
      <c r="J417" s="236"/>
      <c r="K417" s="236"/>
      <c r="L417" s="240"/>
      <c r="M417" s="241"/>
      <c r="N417" s="242"/>
      <c r="O417" s="242"/>
      <c r="P417" s="242"/>
      <c r="Q417" s="242"/>
      <c r="R417" s="242"/>
      <c r="S417" s="242"/>
      <c r="T417" s="24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44" t="s">
        <v>159</v>
      </c>
      <c r="AU417" s="244" t="s">
        <v>81</v>
      </c>
      <c r="AV417" s="13" t="s">
        <v>79</v>
      </c>
      <c r="AW417" s="13" t="s">
        <v>34</v>
      </c>
      <c r="AX417" s="13" t="s">
        <v>72</v>
      </c>
      <c r="AY417" s="244" t="s">
        <v>145</v>
      </c>
    </row>
    <row r="418" s="14" customFormat="1">
      <c r="A418" s="14"/>
      <c r="B418" s="245"/>
      <c r="C418" s="246"/>
      <c r="D418" s="233" t="s">
        <v>159</v>
      </c>
      <c r="E418" s="247" t="s">
        <v>19</v>
      </c>
      <c r="F418" s="248" t="s">
        <v>580</v>
      </c>
      <c r="G418" s="246"/>
      <c r="H418" s="249">
        <v>5.4000000000000004</v>
      </c>
      <c r="I418" s="250"/>
      <c r="J418" s="246"/>
      <c r="K418" s="246"/>
      <c r="L418" s="251"/>
      <c r="M418" s="252"/>
      <c r="N418" s="253"/>
      <c r="O418" s="253"/>
      <c r="P418" s="253"/>
      <c r="Q418" s="253"/>
      <c r="R418" s="253"/>
      <c r="S418" s="253"/>
      <c r="T418" s="25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55" t="s">
        <v>159</v>
      </c>
      <c r="AU418" s="255" t="s">
        <v>81</v>
      </c>
      <c r="AV418" s="14" t="s">
        <v>81</v>
      </c>
      <c r="AW418" s="14" t="s">
        <v>34</v>
      </c>
      <c r="AX418" s="14" t="s">
        <v>72</v>
      </c>
      <c r="AY418" s="255" t="s">
        <v>145</v>
      </c>
    </row>
    <row r="419" s="15" customFormat="1">
      <c r="A419" s="15"/>
      <c r="B419" s="256"/>
      <c r="C419" s="257"/>
      <c r="D419" s="233" t="s">
        <v>159</v>
      </c>
      <c r="E419" s="258" t="s">
        <v>19</v>
      </c>
      <c r="F419" s="259" t="s">
        <v>162</v>
      </c>
      <c r="G419" s="257"/>
      <c r="H419" s="260">
        <v>16.550000000000001</v>
      </c>
      <c r="I419" s="261"/>
      <c r="J419" s="257"/>
      <c r="K419" s="257"/>
      <c r="L419" s="262"/>
      <c r="M419" s="263"/>
      <c r="N419" s="264"/>
      <c r="O419" s="264"/>
      <c r="P419" s="264"/>
      <c r="Q419" s="264"/>
      <c r="R419" s="264"/>
      <c r="S419" s="264"/>
      <c r="T419" s="26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T419" s="266" t="s">
        <v>159</v>
      </c>
      <c r="AU419" s="266" t="s">
        <v>81</v>
      </c>
      <c r="AV419" s="15" t="s">
        <v>153</v>
      </c>
      <c r="AW419" s="15" t="s">
        <v>34</v>
      </c>
      <c r="AX419" s="15" t="s">
        <v>79</v>
      </c>
      <c r="AY419" s="266" t="s">
        <v>145</v>
      </c>
    </row>
    <row r="420" s="2" customFormat="1" ht="16.5" customHeight="1">
      <c r="A420" s="41"/>
      <c r="B420" s="42"/>
      <c r="C420" s="215" t="s">
        <v>581</v>
      </c>
      <c r="D420" s="215" t="s">
        <v>148</v>
      </c>
      <c r="E420" s="216" t="s">
        <v>582</v>
      </c>
      <c r="F420" s="217" t="s">
        <v>583</v>
      </c>
      <c r="G420" s="218" t="s">
        <v>255</v>
      </c>
      <c r="H420" s="219">
        <v>17.399999999999999</v>
      </c>
      <c r="I420" s="220"/>
      <c r="J420" s="221">
        <f>ROUND(I420*H420,2)</f>
        <v>0</v>
      </c>
      <c r="K420" s="217" t="s">
        <v>19</v>
      </c>
      <c r="L420" s="47"/>
      <c r="M420" s="222" t="s">
        <v>19</v>
      </c>
      <c r="N420" s="223" t="s">
        <v>43</v>
      </c>
      <c r="O420" s="87"/>
      <c r="P420" s="224">
        <f>O420*H420</f>
        <v>0</v>
      </c>
      <c r="Q420" s="224">
        <v>0</v>
      </c>
      <c r="R420" s="224">
        <f>Q420*H420</f>
        <v>0</v>
      </c>
      <c r="S420" s="224">
        <v>0.012</v>
      </c>
      <c r="T420" s="225">
        <f>S420*H420</f>
        <v>0.20879999999999999</v>
      </c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R420" s="226" t="s">
        <v>252</v>
      </c>
      <c r="AT420" s="226" t="s">
        <v>148</v>
      </c>
      <c r="AU420" s="226" t="s">
        <v>81</v>
      </c>
      <c r="AY420" s="20" t="s">
        <v>145</v>
      </c>
      <c r="BE420" s="227">
        <f>IF(N420="základní",J420,0)</f>
        <v>0</v>
      </c>
      <c r="BF420" s="227">
        <f>IF(N420="snížená",J420,0)</f>
        <v>0</v>
      </c>
      <c r="BG420" s="227">
        <f>IF(N420="zákl. přenesená",J420,0)</f>
        <v>0</v>
      </c>
      <c r="BH420" s="227">
        <f>IF(N420="sníž. přenesená",J420,0)</f>
        <v>0</v>
      </c>
      <c r="BI420" s="227">
        <f>IF(N420="nulová",J420,0)</f>
        <v>0</v>
      </c>
      <c r="BJ420" s="20" t="s">
        <v>79</v>
      </c>
      <c r="BK420" s="227">
        <f>ROUND(I420*H420,2)</f>
        <v>0</v>
      </c>
      <c r="BL420" s="20" t="s">
        <v>252</v>
      </c>
      <c r="BM420" s="226" t="s">
        <v>584</v>
      </c>
    </row>
    <row r="421" s="2" customFormat="1">
      <c r="A421" s="41"/>
      <c r="B421" s="42"/>
      <c r="C421" s="43"/>
      <c r="D421" s="233" t="s">
        <v>157</v>
      </c>
      <c r="E421" s="43"/>
      <c r="F421" s="234" t="s">
        <v>338</v>
      </c>
      <c r="G421" s="43"/>
      <c r="H421" s="43"/>
      <c r="I421" s="230"/>
      <c r="J421" s="43"/>
      <c r="K421" s="43"/>
      <c r="L421" s="47"/>
      <c r="M421" s="231"/>
      <c r="N421" s="232"/>
      <c r="O421" s="87"/>
      <c r="P421" s="87"/>
      <c r="Q421" s="87"/>
      <c r="R421" s="87"/>
      <c r="S421" s="87"/>
      <c r="T421" s="88"/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  <c r="AT421" s="20" t="s">
        <v>157</v>
      </c>
      <c r="AU421" s="20" t="s">
        <v>81</v>
      </c>
    </row>
    <row r="422" s="13" customFormat="1">
      <c r="A422" s="13"/>
      <c r="B422" s="235"/>
      <c r="C422" s="236"/>
      <c r="D422" s="233" t="s">
        <v>159</v>
      </c>
      <c r="E422" s="237" t="s">
        <v>19</v>
      </c>
      <c r="F422" s="238" t="s">
        <v>160</v>
      </c>
      <c r="G422" s="236"/>
      <c r="H422" s="237" t="s">
        <v>19</v>
      </c>
      <c r="I422" s="239"/>
      <c r="J422" s="236"/>
      <c r="K422" s="236"/>
      <c r="L422" s="240"/>
      <c r="M422" s="241"/>
      <c r="N422" s="242"/>
      <c r="O422" s="242"/>
      <c r="P422" s="242"/>
      <c r="Q422" s="242"/>
      <c r="R422" s="242"/>
      <c r="S422" s="242"/>
      <c r="T422" s="24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44" t="s">
        <v>159</v>
      </c>
      <c r="AU422" s="244" t="s">
        <v>81</v>
      </c>
      <c r="AV422" s="13" t="s">
        <v>79</v>
      </c>
      <c r="AW422" s="13" t="s">
        <v>34</v>
      </c>
      <c r="AX422" s="13" t="s">
        <v>72</v>
      </c>
      <c r="AY422" s="244" t="s">
        <v>145</v>
      </c>
    </row>
    <row r="423" s="14" customFormat="1">
      <c r="A423" s="14"/>
      <c r="B423" s="245"/>
      <c r="C423" s="246"/>
      <c r="D423" s="233" t="s">
        <v>159</v>
      </c>
      <c r="E423" s="247" t="s">
        <v>19</v>
      </c>
      <c r="F423" s="248" t="s">
        <v>585</v>
      </c>
      <c r="G423" s="246"/>
      <c r="H423" s="249">
        <v>11.6</v>
      </c>
      <c r="I423" s="250"/>
      <c r="J423" s="246"/>
      <c r="K423" s="246"/>
      <c r="L423" s="251"/>
      <c r="M423" s="252"/>
      <c r="N423" s="253"/>
      <c r="O423" s="253"/>
      <c r="P423" s="253"/>
      <c r="Q423" s="253"/>
      <c r="R423" s="253"/>
      <c r="S423" s="253"/>
      <c r="T423" s="25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55" t="s">
        <v>159</v>
      </c>
      <c r="AU423" s="255" t="s">
        <v>81</v>
      </c>
      <c r="AV423" s="14" t="s">
        <v>81</v>
      </c>
      <c r="AW423" s="14" t="s">
        <v>34</v>
      </c>
      <c r="AX423" s="14" t="s">
        <v>72</v>
      </c>
      <c r="AY423" s="255" t="s">
        <v>145</v>
      </c>
    </row>
    <row r="424" s="13" customFormat="1">
      <c r="A424" s="13"/>
      <c r="B424" s="235"/>
      <c r="C424" s="236"/>
      <c r="D424" s="233" t="s">
        <v>159</v>
      </c>
      <c r="E424" s="237" t="s">
        <v>19</v>
      </c>
      <c r="F424" s="238" t="s">
        <v>188</v>
      </c>
      <c r="G424" s="236"/>
      <c r="H424" s="237" t="s">
        <v>19</v>
      </c>
      <c r="I424" s="239"/>
      <c r="J424" s="236"/>
      <c r="K424" s="236"/>
      <c r="L424" s="240"/>
      <c r="M424" s="241"/>
      <c r="N424" s="242"/>
      <c r="O424" s="242"/>
      <c r="P424" s="242"/>
      <c r="Q424" s="242"/>
      <c r="R424" s="242"/>
      <c r="S424" s="242"/>
      <c r="T424" s="24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44" t="s">
        <v>159</v>
      </c>
      <c r="AU424" s="244" t="s">
        <v>81</v>
      </c>
      <c r="AV424" s="13" t="s">
        <v>79</v>
      </c>
      <c r="AW424" s="13" t="s">
        <v>34</v>
      </c>
      <c r="AX424" s="13" t="s">
        <v>72</v>
      </c>
      <c r="AY424" s="244" t="s">
        <v>145</v>
      </c>
    </row>
    <row r="425" s="14" customFormat="1">
      <c r="A425" s="14"/>
      <c r="B425" s="245"/>
      <c r="C425" s="246"/>
      <c r="D425" s="233" t="s">
        <v>159</v>
      </c>
      <c r="E425" s="247" t="s">
        <v>19</v>
      </c>
      <c r="F425" s="248" t="s">
        <v>586</v>
      </c>
      <c r="G425" s="246"/>
      <c r="H425" s="249">
        <v>5.7999999999999998</v>
      </c>
      <c r="I425" s="250"/>
      <c r="J425" s="246"/>
      <c r="K425" s="246"/>
      <c r="L425" s="251"/>
      <c r="M425" s="252"/>
      <c r="N425" s="253"/>
      <c r="O425" s="253"/>
      <c r="P425" s="253"/>
      <c r="Q425" s="253"/>
      <c r="R425" s="253"/>
      <c r="S425" s="253"/>
      <c r="T425" s="25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255" t="s">
        <v>159</v>
      </c>
      <c r="AU425" s="255" t="s">
        <v>81</v>
      </c>
      <c r="AV425" s="14" t="s">
        <v>81</v>
      </c>
      <c r="AW425" s="14" t="s">
        <v>34</v>
      </c>
      <c r="AX425" s="14" t="s">
        <v>72</v>
      </c>
      <c r="AY425" s="255" t="s">
        <v>145</v>
      </c>
    </row>
    <row r="426" s="15" customFormat="1">
      <c r="A426" s="15"/>
      <c r="B426" s="256"/>
      <c r="C426" s="257"/>
      <c r="D426" s="233" t="s">
        <v>159</v>
      </c>
      <c r="E426" s="258" t="s">
        <v>19</v>
      </c>
      <c r="F426" s="259" t="s">
        <v>162</v>
      </c>
      <c r="G426" s="257"/>
      <c r="H426" s="260">
        <v>17.399999999999999</v>
      </c>
      <c r="I426" s="261"/>
      <c r="J426" s="257"/>
      <c r="K426" s="257"/>
      <c r="L426" s="262"/>
      <c r="M426" s="263"/>
      <c r="N426" s="264"/>
      <c r="O426" s="264"/>
      <c r="P426" s="264"/>
      <c r="Q426" s="264"/>
      <c r="R426" s="264"/>
      <c r="S426" s="264"/>
      <c r="T426" s="26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T426" s="266" t="s">
        <v>159</v>
      </c>
      <c r="AU426" s="266" t="s">
        <v>81</v>
      </c>
      <c r="AV426" s="15" t="s">
        <v>153</v>
      </c>
      <c r="AW426" s="15" t="s">
        <v>34</v>
      </c>
      <c r="AX426" s="15" t="s">
        <v>79</v>
      </c>
      <c r="AY426" s="266" t="s">
        <v>145</v>
      </c>
    </row>
    <row r="427" s="2" customFormat="1" ht="16.5" customHeight="1">
      <c r="A427" s="41"/>
      <c r="B427" s="42"/>
      <c r="C427" s="215" t="s">
        <v>587</v>
      </c>
      <c r="D427" s="215" t="s">
        <v>148</v>
      </c>
      <c r="E427" s="216" t="s">
        <v>588</v>
      </c>
      <c r="F427" s="217" t="s">
        <v>589</v>
      </c>
      <c r="G427" s="218" t="s">
        <v>277</v>
      </c>
      <c r="H427" s="219">
        <v>3</v>
      </c>
      <c r="I427" s="220"/>
      <c r="J427" s="221">
        <f>ROUND(I427*H427,2)</f>
        <v>0</v>
      </c>
      <c r="K427" s="217" t="s">
        <v>152</v>
      </c>
      <c r="L427" s="47"/>
      <c r="M427" s="222" t="s">
        <v>19</v>
      </c>
      <c r="N427" s="223" t="s">
        <v>43</v>
      </c>
      <c r="O427" s="87"/>
      <c r="P427" s="224">
        <f>O427*H427</f>
        <v>0</v>
      </c>
      <c r="Q427" s="224">
        <v>0</v>
      </c>
      <c r="R427" s="224">
        <f>Q427*H427</f>
        <v>0</v>
      </c>
      <c r="S427" s="224">
        <v>0.024</v>
      </c>
      <c r="T427" s="225">
        <f>S427*H427</f>
        <v>0.072000000000000008</v>
      </c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R427" s="226" t="s">
        <v>252</v>
      </c>
      <c r="AT427" s="226" t="s">
        <v>148</v>
      </c>
      <c r="AU427" s="226" t="s">
        <v>81</v>
      </c>
      <c r="AY427" s="20" t="s">
        <v>145</v>
      </c>
      <c r="BE427" s="227">
        <f>IF(N427="základní",J427,0)</f>
        <v>0</v>
      </c>
      <c r="BF427" s="227">
        <f>IF(N427="snížená",J427,0)</f>
        <v>0</v>
      </c>
      <c r="BG427" s="227">
        <f>IF(N427="zákl. přenesená",J427,0)</f>
        <v>0</v>
      </c>
      <c r="BH427" s="227">
        <f>IF(N427="sníž. přenesená",J427,0)</f>
        <v>0</v>
      </c>
      <c r="BI427" s="227">
        <f>IF(N427="nulová",J427,0)</f>
        <v>0</v>
      </c>
      <c r="BJ427" s="20" t="s">
        <v>79</v>
      </c>
      <c r="BK427" s="227">
        <f>ROUND(I427*H427,2)</f>
        <v>0</v>
      </c>
      <c r="BL427" s="20" t="s">
        <v>252</v>
      </c>
      <c r="BM427" s="226" t="s">
        <v>590</v>
      </c>
    </row>
    <row r="428" s="2" customFormat="1">
      <c r="A428" s="41"/>
      <c r="B428" s="42"/>
      <c r="C428" s="43"/>
      <c r="D428" s="228" t="s">
        <v>155</v>
      </c>
      <c r="E428" s="43"/>
      <c r="F428" s="229" t="s">
        <v>591</v>
      </c>
      <c r="G428" s="43"/>
      <c r="H428" s="43"/>
      <c r="I428" s="230"/>
      <c r="J428" s="43"/>
      <c r="K428" s="43"/>
      <c r="L428" s="47"/>
      <c r="M428" s="231"/>
      <c r="N428" s="232"/>
      <c r="O428" s="87"/>
      <c r="P428" s="87"/>
      <c r="Q428" s="87"/>
      <c r="R428" s="87"/>
      <c r="S428" s="87"/>
      <c r="T428" s="88"/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  <c r="AT428" s="20" t="s">
        <v>155</v>
      </c>
      <c r="AU428" s="20" t="s">
        <v>81</v>
      </c>
    </row>
    <row r="429" s="2" customFormat="1">
      <c r="A429" s="41"/>
      <c r="B429" s="42"/>
      <c r="C429" s="43"/>
      <c r="D429" s="233" t="s">
        <v>157</v>
      </c>
      <c r="E429" s="43"/>
      <c r="F429" s="234" t="s">
        <v>338</v>
      </c>
      <c r="G429" s="43"/>
      <c r="H429" s="43"/>
      <c r="I429" s="230"/>
      <c r="J429" s="43"/>
      <c r="K429" s="43"/>
      <c r="L429" s="47"/>
      <c r="M429" s="231"/>
      <c r="N429" s="232"/>
      <c r="O429" s="87"/>
      <c r="P429" s="87"/>
      <c r="Q429" s="87"/>
      <c r="R429" s="87"/>
      <c r="S429" s="87"/>
      <c r="T429" s="88"/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  <c r="AT429" s="20" t="s">
        <v>157</v>
      </c>
      <c r="AU429" s="20" t="s">
        <v>81</v>
      </c>
    </row>
    <row r="430" s="13" customFormat="1">
      <c r="A430" s="13"/>
      <c r="B430" s="235"/>
      <c r="C430" s="236"/>
      <c r="D430" s="233" t="s">
        <v>159</v>
      </c>
      <c r="E430" s="237" t="s">
        <v>19</v>
      </c>
      <c r="F430" s="238" t="s">
        <v>160</v>
      </c>
      <c r="G430" s="236"/>
      <c r="H430" s="237" t="s">
        <v>19</v>
      </c>
      <c r="I430" s="239"/>
      <c r="J430" s="236"/>
      <c r="K430" s="236"/>
      <c r="L430" s="240"/>
      <c r="M430" s="241"/>
      <c r="N430" s="242"/>
      <c r="O430" s="242"/>
      <c r="P430" s="242"/>
      <c r="Q430" s="242"/>
      <c r="R430" s="242"/>
      <c r="S430" s="242"/>
      <c r="T430" s="24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44" t="s">
        <v>159</v>
      </c>
      <c r="AU430" s="244" t="s">
        <v>81</v>
      </c>
      <c r="AV430" s="13" t="s">
        <v>79</v>
      </c>
      <c r="AW430" s="13" t="s">
        <v>34</v>
      </c>
      <c r="AX430" s="13" t="s">
        <v>72</v>
      </c>
      <c r="AY430" s="244" t="s">
        <v>145</v>
      </c>
    </row>
    <row r="431" s="14" customFormat="1">
      <c r="A431" s="14"/>
      <c r="B431" s="245"/>
      <c r="C431" s="246"/>
      <c r="D431" s="233" t="s">
        <v>159</v>
      </c>
      <c r="E431" s="247" t="s">
        <v>19</v>
      </c>
      <c r="F431" s="248" t="s">
        <v>81</v>
      </c>
      <c r="G431" s="246"/>
      <c r="H431" s="249">
        <v>2</v>
      </c>
      <c r="I431" s="250"/>
      <c r="J431" s="246"/>
      <c r="K431" s="246"/>
      <c r="L431" s="251"/>
      <c r="M431" s="252"/>
      <c r="N431" s="253"/>
      <c r="O431" s="253"/>
      <c r="P431" s="253"/>
      <c r="Q431" s="253"/>
      <c r="R431" s="253"/>
      <c r="S431" s="253"/>
      <c r="T431" s="25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55" t="s">
        <v>159</v>
      </c>
      <c r="AU431" s="255" t="s">
        <v>81</v>
      </c>
      <c r="AV431" s="14" t="s">
        <v>81</v>
      </c>
      <c r="AW431" s="14" t="s">
        <v>34</v>
      </c>
      <c r="AX431" s="14" t="s">
        <v>72</v>
      </c>
      <c r="AY431" s="255" t="s">
        <v>145</v>
      </c>
    </row>
    <row r="432" s="13" customFormat="1">
      <c r="A432" s="13"/>
      <c r="B432" s="235"/>
      <c r="C432" s="236"/>
      <c r="D432" s="233" t="s">
        <v>159</v>
      </c>
      <c r="E432" s="237" t="s">
        <v>19</v>
      </c>
      <c r="F432" s="238" t="s">
        <v>188</v>
      </c>
      <c r="G432" s="236"/>
      <c r="H432" s="237" t="s">
        <v>19</v>
      </c>
      <c r="I432" s="239"/>
      <c r="J432" s="236"/>
      <c r="K432" s="236"/>
      <c r="L432" s="240"/>
      <c r="M432" s="241"/>
      <c r="N432" s="242"/>
      <c r="O432" s="242"/>
      <c r="P432" s="242"/>
      <c r="Q432" s="242"/>
      <c r="R432" s="242"/>
      <c r="S432" s="242"/>
      <c r="T432" s="24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44" t="s">
        <v>159</v>
      </c>
      <c r="AU432" s="244" t="s">
        <v>81</v>
      </c>
      <c r="AV432" s="13" t="s">
        <v>79</v>
      </c>
      <c r="AW432" s="13" t="s">
        <v>34</v>
      </c>
      <c r="AX432" s="13" t="s">
        <v>72</v>
      </c>
      <c r="AY432" s="244" t="s">
        <v>145</v>
      </c>
    </row>
    <row r="433" s="14" customFormat="1">
      <c r="A433" s="14"/>
      <c r="B433" s="245"/>
      <c r="C433" s="246"/>
      <c r="D433" s="233" t="s">
        <v>159</v>
      </c>
      <c r="E433" s="247" t="s">
        <v>19</v>
      </c>
      <c r="F433" s="248" t="s">
        <v>79</v>
      </c>
      <c r="G433" s="246"/>
      <c r="H433" s="249">
        <v>1</v>
      </c>
      <c r="I433" s="250"/>
      <c r="J433" s="246"/>
      <c r="K433" s="246"/>
      <c r="L433" s="251"/>
      <c r="M433" s="252"/>
      <c r="N433" s="253"/>
      <c r="O433" s="253"/>
      <c r="P433" s="253"/>
      <c r="Q433" s="253"/>
      <c r="R433" s="253"/>
      <c r="S433" s="253"/>
      <c r="T433" s="25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55" t="s">
        <v>159</v>
      </c>
      <c r="AU433" s="255" t="s">
        <v>81</v>
      </c>
      <c r="AV433" s="14" t="s">
        <v>81</v>
      </c>
      <c r="AW433" s="14" t="s">
        <v>34</v>
      </c>
      <c r="AX433" s="14" t="s">
        <v>72</v>
      </c>
      <c r="AY433" s="255" t="s">
        <v>145</v>
      </c>
    </row>
    <row r="434" s="15" customFormat="1">
      <c r="A434" s="15"/>
      <c r="B434" s="256"/>
      <c r="C434" s="257"/>
      <c r="D434" s="233" t="s">
        <v>159</v>
      </c>
      <c r="E434" s="258" t="s">
        <v>19</v>
      </c>
      <c r="F434" s="259" t="s">
        <v>162</v>
      </c>
      <c r="G434" s="257"/>
      <c r="H434" s="260">
        <v>3</v>
      </c>
      <c r="I434" s="261"/>
      <c r="J434" s="257"/>
      <c r="K434" s="257"/>
      <c r="L434" s="262"/>
      <c r="M434" s="263"/>
      <c r="N434" s="264"/>
      <c r="O434" s="264"/>
      <c r="P434" s="264"/>
      <c r="Q434" s="264"/>
      <c r="R434" s="264"/>
      <c r="S434" s="264"/>
      <c r="T434" s="26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T434" s="266" t="s">
        <v>159</v>
      </c>
      <c r="AU434" s="266" t="s">
        <v>81</v>
      </c>
      <c r="AV434" s="15" t="s">
        <v>153</v>
      </c>
      <c r="AW434" s="15" t="s">
        <v>34</v>
      </c>
      <c r="AX434" s="15" t="s">
        <v>79</v>
      </c>
      <c r="AY434" s="266" t="s">
        <v>145</v>
      </c>
    </row>
    <row r="435" s="2" customFormat="1" ht="16.5" customHeight="1">
      <c r="A435" s="41"/>
      <c r="B435" s="42"/>
      <c r="C435" s="215" t="s">
        <v>592</v>
      </c>
      <c r="D435" s="215" t="s">
        <v>148</v>
      </c>
      <c r="E435" s="216" t="s">
        <v>593</v>
      </c>
      <c r="F435" s="217" t="s">
        <v>594</v>
      </c>
      <c r="G435" s="218" t="s">
        <v>277</v>
      </c>
      <c r="H435" s="219">
        <v>3</v>
      </c>
      <c r="I435" s="220"/>
      <c r="J435" s="221">
        <f>ROUND(I435*H435,2)</f>
        <v>0</v>
      </c>
      <c r="K435" s="217" t="s">
        <v>152</v>
      </c>
      <c r="L435" s="47"/>
      <c r="M435" s="222" t="s">
        <v>19</v>
      </c>
      <c r="N435" s="223" t="s">
        <v>43</v>
      </c>
      <c r="O435" s="87"/>
      <c r="P435" s="224">
        <f>O435*H435</f>
        <v>0</v>
      </c>
      <c r="Q435" s="224">
        <v>0</v>
      </c>
      <c r="R435" s="224">
        <f>Q435*H435</f>
        <v>0</v>
      </c>
      <c r="S435" s="224">
        <v>0.001</v>
      </c>
      <c r="T435" s="225">
        <f>S435*H435</f>
        <v>0.0030000000000000001</v>
      </c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  <c r="AR435" s="226" t="s">
        <v>252</v>
      </c>
      <c r="AT435" s="226" t="s">
        <v>148</v>
      </c>
      <c r="AU435" s="226" t="s">
        <v>81</v>
      </c>
      <c r="AY435" s="20" t="s">
        <v>145</v>
      </c>
      <c r="BE435" s="227">
        <f>IF(N435="základní",J435,0)</f>
        <v>0</v>
      </c>
      <c r="BF435" s="227">
        <f>IF(N435="snížená",J435,0)</f>
        <v>0</v>
      </c>
      <c r="BG435" s="227">
        <f>IF(N435="zákl. přenesená",J435,0)</f>
        <v>0</v>
      </c>
      <c r="BH435" s="227">
        <f>IF(N435="sníž. přenesená",J435,0)</f>
        <v>0</v>
      </c>
      <c r="BI435" s="227">
        <f>IF(N435="nulová",J435,0)</f>
        <v>0</v>
      </c>
      <c r="BJ435" s="20" t="s">
        <v>79</v>
      </c>
      <c r="BK435" s="227">
        <f>ROUND(I435*H435,2)</f>
        <v>0</v>
      </c>
      <c r="BL435" s="20" t="s">
        <v>252</v>
      </c>
      <c r="BM435" s="226" t="s">
        <v>595</v>
      </c>
    </row>
    <row r="436" s="2" customFormat="1">
      <c r="A436" s="41"/>
      <c r="B436" s="42"/>
      <c r="C436" s="43"/>
      <c r="D436" s="228" t="s">
        <v>155</v>
      </c>
      <c r="E436" s="43"/>
      <c r="F436" s="229" t="s">
        <v>596</v>
      </c>
      <c r="G436" s="43"/>
      <c r="H436" s="43"/>
      <c r="I436" s="230"/>
      <c r="J436" s="43"/>
      <c r="K436" s="43"/>
      <c r="L436" s="47"/>
      <c r="M436" s="231"/>
      <c r="N436" s="232"/>
      <c r="O436" s="87"/>
      <c r="P436" s="87"/>
      <c r="Q436" s="87"/>
      <c r="R436" s="87"/>
      <c r="S436" s="87"/>
      <c r="T436" s="88"/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  <c r="AT436" s="20" t="s">
        <v>155</v>
      </c>
      <c r="AU436" s="20" t="s">
        <v>81</v>
      </c>
    </row>
    <row r="437" s="13" customFormat="1">
      <c r="A437" s="13"/>
      <c r="B437" s="235"/>
      <c r="C437" s="236"/>
      <c r="D437" s="233" t="s">
        <v>159</v>
      </c>
      <c r="E437" s="237" t="s">
        <v>19</v>
      </c>
      <c r="F437" s="238" t="s">
        <v>160</v>
      </c>
      <c r="G437" s="236"/>
      <c r="H437" s="237" t="s">
        <v>19</v>
      </c>
      <c r="I437" s="239"/>
      <c r="J437" s="236"/>
      <c r="K437" s="236"/>
      <c r="L437" s="240"/>
      <c r="M437" s="241"/>
      <c r="N437" s="242"/>
      <c r="O437" s="242"/>
      <c r="P437" s="242"/>
      <c r="Q437" s="242"/>
      <c r="R437" s="242"/>
      <c r="S437" s="242"/>
      <c r="T437" s="24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44" t="s">
        <v>159</v>
      </c>
      <c r="AU437" s="244" t="s">
        <v>81</v>
      </c>
      <c r="AV437" s="13" t="s">
        <v>79</v>
      </c>
      <c r="AW437" s="13" t="s">
        <v>34</v>
      </c>
      <c r="AX437" s="13" t="s">
        <v>72</v>
      </c>
      <c r="AY437" s="244" t="s">
        <v>145</v>
      </c>
    </row>
    <row r="438" s="14" customFormat="1">
      <c r="A438" s="14"/>
      <c r="B438" s="245"/>
      <c r="C438" s="246"/>
      <c r="D438" s="233" t="s">
        <v>159</v>
      </c>
      <c r="E438" s="247" t="s">
        <v>19</v>
      </c>
      <c r="F438" s="248" t="s">
        <v>81</v>
      </c>
      <c r="G438" s="246"/>
      <c r="H438" s="249">
        <v>2</v>
      </c>
      <c r="I438" s="250"/>
      <c r="J438" s="246"/>
      <c r="K438" s="246"/>
      <c r="L438" s="251"/>
      <c r="M438" s="252"/>
      <c r="N438" s="253"/>
      <c r="O438" s="253"/>
      <c r="P438" s="253"/>
      <c r="Q438" s="253"/>
      <c r="R438" s="253"/>
      <c r="S438" s="253"/>
      <c r="T438" s="25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55" t="s">
        <v>159</v>
      </c>
      <c r="AU438" s="255" t="s">
        <v>81</v>
      </c>
      <c r="AV438" s="14" t="s">
        <v>81</v>
      </c>
      <c r="AW438" s="14" t="s">
        <v>34</v>
      </c>
      <c r="AX438" s="14" t="s">
        <v>72</v>
      </c>
      <c r="AY438" s="255" t="s">
        <v>145</v>
      </c>
    </row>
    <row r="439" s="13" customFormat="1">
      <c r="A439" s="13"/>
      <c r="B439" s="235"/>
      <c r="C439" s="236"/>
      <c r="D439" s="233" t="s">
        <v>159</v>
      </c>
      <c r="E439" s="237" t="s">
        <v>19</v>
      </c>
      <c r="F439" s="238" t="s">
        <v>188</v>
      </c>
      <c r="G439" s="236"/>
      <c r="H439" s="237" t="s">
        <v>19</v>
      </c>
      <c r="I439" s="239"/>
      <c r="J439" s="236"/>
      <c r="K439" s="236"/>
      <c r="L439" s="240"/>
      <c r="M439" s="241"/>
      <c r="N439" s="242"/>
      <c r="O439" s="242"/>
      <c r="P439" s="242"/>
      <c r="Q439" s="242"/>
      <c r="R439" s="242"/>
      <c r="S439" s="242"/>
      <c r="T439" s="24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44" t="s">
        <v>159</v>
      </c>
      <c r="AU439" s="244" t="s">
        <v>81</v>
      </c>
      <c r="AV439" s="13" t="s">
        <v>79</v>
      </c>
      <c r="AW439" s="13" t="s">
        <v>34</v>
      </c>
      <c r="AX439" s="13" t="s">
        <v>72</v>
      </c>
      <c r="AY439" s="244" t="s">
        <v>145</v>
      </c>
    </row>
    <row r="440" s="14" customFormat="1">
      <c r="A440" s="14"/>
      <c r="B440" s="245"/>
      <c r="C440" s="246"/>
      <c r="D440" s="233" t="s">
        <v>159</v>
      </c>
      <c r="E440" s="247" t="s">
        <v>19</v>
      </c>
      <c r="F440" s="248" t="s">
        <v>79</v>
      </c>
      <c r="G440" s="246"/>
      <c r="H440" s="249">
        <v>1</v>
      </c>
      <c r="I440" s="250"/>
      <c r="J440" s="246"/>
      <c r="K440" s="246"/>
      <c r="L440" s="251"/>
      <c r="M440" s="252"/>
      <c r="N440" s="253"/>
      <c r="O440" s="253"/>
      <c r="P440" s="253"/>
      <c r="Q440" s="253"/>
      <c r="R440" s="253"/>
      <c r="S440" s="253"/>
      <c r="T440" s="25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55" t="s">
        <v>159</v>
      </c>
      <c r="AU440" s="255" t="s">
        <v>81</v>
      </c>
      <c r="AV440" s="14" t="s">
        <v>81</v>
      </c>
      <c r="AW440" s="14" t="s">
        <v>34</v>
      </c>
      <c r="AX440" s="14" t="s">
        <v>72</v>
      </c>
      <c r="AY440" s="255" t="s">
        <v>145</v>
      </c>
    </row>
    <row r="441" s="15" customFormat="1">
      <c r="A441" s="15"/>
      <c r="B441" s="256"/>
      <c r="C441" s="257"/>
      <c r="D441" s="233" t="s">
        <v>159</v>
      </c>
      <c r="E441" s="258" t="s">
        <v>19</v>
      </c>
      <c r="F441" s="259" t="s">
        <v>162</v>
      </c>
      <c r="G441" s="257"/>
      <c r="H441" s="260">
        <v>3</v>
      </c>
      <c r="I441" s="261"/>
      <c r="J441" s="257"/>
      <c r="K441" s="257"/>
      <c r="L441" s="262"/>
      <c r="M441" s="263"/>
      <c r="N441" s="264"/>
      <c r="O441" s="264"/>
      <c r="P441" s="264"/>
      <c r="Q441" s="264"/>
      <c r="R441" s="264"/>
      <c r="S441" s="264"/>
      <c r="T441" s="26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T441" s="266" t="s">
        <v>159</v>
      </c>
      <c r="AU441" s="266" t="s">
        <v>81</v>
      </c>
      <c r="AV441" s="15" t="s">
        <v>153</v>
      </c>
      <c r="AW441" s="15" t="s">
        <v>34</v>
      </c>
      <c r="AX441" s="15" t="s">
        <v>79</v>
      </c>
      <c r="AY441" s="266" t="s">
        <v>145</v>
      </c>
    </row>
    <row r="442" s="2" customFormat="1" ht="24.15" customHeight="1">
      <c r="A442" s="41"/>
      <c r="B442" s="42"/>
      <c r="C442" s="215" t="s">
        <v>597</v>
      </c>
      <c r="D442" s="215" t="s">
        <v>148</v>
      </c>
      <c r="E442" s="216" t="s">
        <v>598</v>
      </c>
      <c r="F442" s="217" t="s">
        <v>599</v>
      </c>
      <c r="G442" s="218" t="s">
        <v>255</v>
      </c>
      <c r="H442" s="219">
        <v>17.550000000000001</v>
      </c>
      <c r="I442" s="220"/>
      <c r="J442" s="221">
        <f>ROUND(I442*H442,2)</f>
        <v>0</v>
      </c>
      <c r="K442" s="217" t="s">
        <v>19</v>
      </c>
      <c r="L442" s="47"/>
      <c r="M442" s="222" t="s">
        <v>19</v>
      </c>
      <c r="N442" s="223" t="s">
        <v>43</v>
      </c>
      <c r="O442" s="87"/>
      <c r="P442" s="224">
        <f>O442*H442</f>
        <v>0</v>
      </c>
      <c r="Q442" s="224">
        <v>0</v>
      </c>
      <c r="R442" s="224">
        <f>Q442*H442</f>
        <v>0</v>
      </c>
      <c r="S442" s="224">
        <v>0</v>
      </c>
      <c r="T442" s="225">
        <f>S442*H442</f>
        <v>0</v>
      </c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  <c r="AR442" s="226" t="s">
        <v>252</v>
      </c>
      <c r="AT442" s="226" t="s">
        <v>148</v>
      </c>
      <c r="AU442" s="226" t="s">
        <v>81</v>
      </c>
      <c r="AY442" s="20" t="s">
        <v>145</v>
      </c>
      <c r="BE442" s="227">
        <f>IF(N442="základní",J442,0)</f>
        <v>0</v>
      </c>
      <c r="BF442" s="227">
        <f>IF(N442="snížená",J442,0)</f>
        <v>0</v>
      </c>
      <c r="BG442" s="227">
        <f>IF(N442="zákl. přenesená",J442,0)</f>
        <v>0</v>
      </c>
      <c r="BH442" s="227">
        <f>IF(N442="sníž. přenesená",J442,0)</f>
        <v>0</v>
      </c>
      <c r="BI442" s="227">
        <f>IF(N442="nulová",J442,0)</f>
        <v>0</v>
      </c>
      <c r="BJ442" s="20" t="s">
        <v>79</v>
      </c>
      <c r="BK442" s="227">
        <f>ROUND(I442*H442,2)</f>
        <v>0</v>
      </c>
      <c r="BL442" s="20" t="s">
        <v>252</v>
      </c>
      <c r="BM442" s="226" t="s">
        <v>600</v>
      </c>
    </row>
    <row r="443" s="2" customFormat="1">
      <c r="A443" s="41"/>
      <c r="B443" s="42"/>
      <c r="C443" s="43"/>
      <c r="D443" s="233" t="s">
        <v>157</v>
      </c>
      <c r="E443" s="43"/>
      <c r="F443" s="234" t="s">
        <v>601</v>
      </c>
      <c r="G443" s="43"/>
      <c r="H443" s="43"/>
      <c r="I443" s="230"/>
      <c r="J443" s="43"/>
      <c r="K443" s="43"/>
      <c r="L443" s="47"/>
      <c r="M443" s="231"/>
      <c r="N443" s="232"/>
      <c r="O443" s="87"/>
      <c r="P443" s="87"/>
      <c r="Q443" s="87"/>
      <c r="R443" s="87"/>
      <c r="S443" s="87"/>
      <c r="T443" s="88"/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T443" s="20" t="s">
        <v>157</v>
      </c>
      <c r="AU443" s="20" t="s">
        <v>81</v>
      </c>
    </row>
    <row r="444" s="13" customFormat="1">
      <c r="A444" s="13"/>
      <c r="B444" s="235"/>
      <c r="C444" s="236"/>
      <c r="D444" s="233" t="s">
        <v>159</v>
      </c>
      <c r="E444" s="237" t="s">
        <v>19</v>
      </c>
      <c r="F444" s="238" t="s">
        <v>160</v>
      </c>
      <c r="G444" s="236"/>
      <c r="H444" s="237" t="s">
        <v>19</v>
      </c>
      <c r="I444" s="239"/>
      <c r="J444" s="236"/>
      <c r="K444" s="236"/>
      <c r="L444" s="240"/>
      <c r="M444" s="241"/>
      <c r="N444" s="242"/>
      <c r="O444" s="242"/>
      <c r="P444" s="242"/>
      <c r="Q444" s="242"/>
      <c r="R444" s="242"/>
      <c r="S444" s="242"/>
      <c r="T444" s="24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44" t="s">
        <v>159</v>
      </c>
      <c r="AU444" s="244" t="s">
        <v>81</v>
      </c>
      <c r="AV444" s="13" t="s">
        <v>79</v>
      </c>
      <c r="AW444" s="13" t="s">
        <v>34</v>
      </c>
      <c r="AX444" s="13" t="s">
        <v>72</v>
      </c>
      <c r="AY444" s="244" t="s">
        <v>145</v>
      </c>
    </row>
    <row r="445" s="14" customFormat="1">
      <c r="A445" s="14"/>
      <c r="B445" s="245"/>
      <c r="C445" s="246"/>
      <c r="D445" s="233" t="s">
        <v>159</v>
      </c>
      <c r="E445" s="247" t="s">
        <v>19</v>
      </c>
      <c r="F445" s="248" t="s">
        <v>602</v>
      </c>
      <c r="G445" s="246"/>
      <c r="H445" s="249">
        <v>11.720000000000001</v>
      </c>
      <c r="I445" s="250"/>
      <c r="J445" s="246"/>
      <c r="K445" s="246"/>
      <c r="L445" s="251"/>
      <c r="M445" s="252"/>
      <c r="N445" s="253"/>
      <c r="O445" s="253"/>
      <c r="P445" s="253"/>
      <c r="Q445" s="253"/>
      <c r="R445" s="253"/>
      <c r="S445" s="253"/>
      <c r="T445" s="25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55" t="s">
        <v>159</v>
      </c>
      <c r="AU445" s="255" t="s">
        <v>81</v>
      </c>
      <c r="AV445" s="14" t="s">
        <v>81</v>
      </c>
      <c r="AW445" s="14" t="s">
        <v>34</v>
      </c>
      <c r="AX445" s="14" t="s">
        <v>72</v>
      </c>
      <c r="AY445" s="255" t="s">
        <v>145</v>
      </c>
    </row>
    <row r="446" s="13" customFormat="1">
      <c r="A446" s="13"/>
      <c r="B446" s="235"/>
      <c r="C446" s="236"/>
      <c r="D446" s="233" t="s">
        <v>159</v>
      </c>
      <c r="E446" s="237" t="s">
        <v>19</v>
      </c>
      <c r="F446" s="238" t="s">
        <v>188</v>
      </c>
      <c r="G446" s="236"/>
      <c r="H446" s="237" t="s">
        <v>19</v>
      </c>
      <c r="I446" s="239"/>
      <c r="J446" s="236"/>
      <c r="K446" s="236"/>
      <c r="L446" s="240"/>
      <c r="M446" s="241"/>
      <c r="N446" s="242"/>
      <c r="O446" s="242"/>
      <c r="P446" s="242"/>
      <c r="Q446" s="242"/>
      <c r="R446" s="242"/>
      <c r="S446" s="242"/>
      <c r="T446" s="24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44" t="s">
        <v>159</v>
      </c>
      <c r="AU446" s="244" t="s">
        <v>81</v>
      </c>
      <c r="AV446" s="13" t="s">
        <v>79</v>
      </c>
      <c r="AW446" s="13" t="s">
        <v>34</v>
      </c>
      <c r="AX446" s="13" t="s">
        <v>72</v>
      </c>
      <c r="AY446" s="244" t="s">
        <v>145</v>
      </c>
    </row>
    <row r="447" s="14" customFormat="1">
      <c r="A447" s="14"/>
      <c r="B447" s="245"/>
      <c r="C447" s="246"/>
      <c r="D447" s="233" t="s">
        <v>159</v>
      </c>
      <c r="E447" s="247" t="s">
        <v>19</v>
      </c>
      <c r="F447" s="248" t="s">
        <v>603</v>
      </c>
      <c r="G447" s="246"/>
      <c r="H447" s="249">
        <v>5.8300000000000001</v>
      </c>
      <c r="I447" s="250"/>
      <c r="J447" s="246"/>
      <c r="K447" s="246"/>
      <c r="L447" s="251"/>
      <c r="M447" s="252"/>
      <c r="N447" s="253"/>
      <c r="O447" s="253"/>
      <c r="P447" s="253"/>
      <c r="Q447" s="253"/>
      <c r="R447" s="253"/>
      <c r="S447" s="253"/>
      <c r="T447" s="25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55" t="s">
        <v>159</v>
      </c>
      <c r="AU447" s="255" t="s">
        <v>81</v>
      </c>
      <c r="AV447" s="14" t="s">
        <v>81</v>
      </c>
      <c r="AW447" s="14" t="s">
        <v>34</v>
      </c>
      <c r="AX447" s="14" t="s">
        <v>72</v>
      </c>
      <c r="AY447" s="255" t="s">
        <v>145</v>
      </c>
    </row>
    <row r="448" s="15" customFormat="1">
      <c r="A448" s="15"/>
      <c r="B448" s="256"/>
      <c r="C448" s="257"/>
      <c r="D448" s="233" t="s">
        <v>159</v>
      </c>
      <c r="E448" s="258" t="s">
        <v>19</v>
      </c>
      <c r="F448" s="259" t="s">
        <v>162</v>
      </c>
      <c r="G448" s="257"/>
      <c r="H448" s="260">
        <v>17.550000000000001</v>
      </c>
      <c r="I448" s="261"/>
      <c r="J448" s="257"/>
      <c r="K448" s="257"/>
      <c r="L448" s="262"/>
      <c r="M448" s="263"/>
      <c r="N448" s="264"/>
      <c r="O448" s="264"/>
      <c r="P448" s="264"/>
      <c r="Q448" s="264"/>
      <c r="R448" s="264"/>
      <c r="S448" s="264"/>
      <c r="T448" s="26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T448" s="266" t="s">
        <v>159</v>
      </c>
      <c r="AU448" s="266" t="s">
        <v>81</v>
      </c>
      <c r="AV448" s="15" t="s">
        <v>153</v>
      </c>
      <c r="AW448" s="15" t="s">
        <v>34</v>
      </c>
      <c r="AX448" s="15" t="s">
        <v>79</v>
      </c>
      <c r="AY448" s="266" t="s">
        <v>145</v>
      </c>
    </row>
    <row r="449" s="2" customFormat="1" ht="24.15" customHeight="1">
      <c r="A449" s="41"/>
      <c r="B449" s="42"/>
      <c r="C449" s="215" t="s">
        <v>604</v>
      </c>
      <c r="D449" s="215" t="s">
        <v>148</v>
      </c>
      <c r="E449" s="216" t="s">
        <v>605</v>
      </c>
      <c r="F449" s="217" t="s">
        <v>606</v>
      </c>
      <c r="G449" s="218" t="s">
        <v>277</v>
      </c>
      <c r="H449" s="219">
        <v>3</v>
      </c>
      <c r="I449" s="220"/>
      <c r="J449" s="221">
        <f>ROUND(I449*H449,2)</f>
        <v>0</v>
      </c>
      <c r="K449" s="217" t="s">
        <v>152</v>
      </c>
      <c r="L449" s="47"/>
      <c r="M449" s="222" t="s">
        <v>19</v>
      </c>
      <c r="N449" s="223" t="s">
        <v>43</v>
      </c>
      <c r="O449" s="87"/>
      <c r="P449" s="224">
        <f>O449*H449</f>
        <v>0</v>
      </c>
      <c r="Q449" s="224">
        <v>0</v>
      </c>
      <c r="R449" s="224">
        <f>Q449*H449</f>
        <v>0</v>
      </c>
      <c r="S449" s="224">
        <v>0</v>
      </c>
      <c r="T449" s="225">
        <f>S449*H449</f>
        <v>0</v>
      </c>
      <c r="U449" s="41"/>
      <c r="V449" s="41"/>
      <c r="W449" s="41"/>
      <c r="X449" s="41"/>
      <c r="Y449" s="41"/>
      <c r="Z449" s="41"/>
      <c r="AA449" s="41"/>
      <c r="AB449" s="41"/>
      <c r="AC449" s="41"/>
      <c r="AD449" s="41"/>
      <c r="AE449" s="41"/>
      <c r="AR449" s="226" t="s">
        <v>252</v>
      </c>
      <c r="AT449" s="226" t="s">
        <v>148</v>
      </c>
      <c r="AU449" s="226" t="s">
        <v>81</v>
      </c>
      <c r="AY449" s="20" t="s">
        <v>145</v>
      </c>
      <c r="BE449" s="227">
        <f>IF(N449="základní",J449,0)</f>
        <v>0</v>
      </c>
      <c r="BF449" s="227">
        <f>IF(N449="snížená",J449,0)</f>
        <v>0</v>
      </c>
      <c r="BG449" s="227">
        <f>IF(N449="zákl. přenesená",J449,0)</f>
        <v>0</v>
      </c>
      <c r="BH449" s="227">
        <f>IF(N449="sníž. přenesená",J449,0)</f>
        <v>0</v>
      </c>
      <c r="BI449" s="227">
        <f>IF(N449="nulová",J449,0)</f>
        <v>0</v>
      </c>
      <c r="BJ449" s="20" t="s">
        <v>79</v>
      </c>
      <c r="BK449" s="227">
        <f>ROUND(I449*H449,2)</f>
        <v>0</v>
      </c>
      <c r="BL449" s="20" t="s">
        <v>252</v>
      </c>
      <c r="BM449" s="226" t="s">
        <v>607</v>
      </c>
    </row>
    <row r="450" s="2" customFormat="1">
      <c r="A450" s="41"/>
      <c r="B450" s="42"/>
      <c r="C450" s="43"/>
      <c r="D450" s="228" t="s">
        <v>155</v>
      </c>
      <c r="E450" s="43"/>
      <c r="F450" s="229" t="s">
        <v>608</v>
      </c>
      <c r="G450" s="43"/>
      <c r="H450" s="43"/>
      <c r="I450" s="230"/>
      <c r="J450" s="43"/>
      <c r="K450" s="43"/>
      <c r="L450" s="47"/>
      <c r="M450" s="231"/>
      <c r="N450" s="232"/>
      <c r="O450" s="87"/>
      <c r="P450" s="87"/>
      <c r="Q450" s="87"/>
      <c r="R450" s="87"/>
      <c r="S450" s="87"/>
      <c r="T450" s="88"/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  <c r="AT450" s="20" t="s">
        <v>155</v>
      </c>
      <c r="AU450" s="20" t="s">
        <v>81</v>
      </c>
    </row>
    <row r="451" s="13" customFormat="1">
      <c r="A451" s="13"/>
      <c r="B451" s="235"/>
      <c r="C451" s="236"/>
      <c r="D451" s="233" t="s">
        <v>159</v>
      </c>
      <c r="E451" s="237" t="s">
        <v>19</v>
      </c>
      <c r="F451" s="238" t="s">
        <v>160</v>
      </c>
      <c r="G451" s="236"/>
      <c r="H451" s="237" t="s">
        <v>19</v>
      </c>
      <c r="I451" s="239"/>
      <c r="J451" s="236"/>
      <c r="K451" s="236"/>
      <c r="L451" s="240"/>
      <c r="M451" s="241"/>
      <c r="N451" s="242"/>
      <c r="O451" s="242"/>
      <c r="P451" s="242"/>
      <c r="Q451" s="242"/>
      <c r="R451" s="242"/>
      <c r="S451" s="242"/>
      <c r="T451" s="24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44" t="s">
        <v>159</v>
      </c>
      <c r="AU451" s="244" t="s">
        <v>81</v>
      </c>
      <c r="AV451" s="13" t="s">
        <v>79</v>
      </c>
      <c r="AW451" s="13" t="s">
        <v>34</v>
      </c>
      <c r="AX451" s="13" t="s">
        <v>72</v>
      </c>
      <c r="AY451" s="244" t="s">
        <v>145</v>
      </c>
    </row>
    <row r="452" s="14" customFormat="1">
      <c r="A452" s="14"/>
      <c r="B452" s="245"/>
      <c r="C452" s="246"/>
      <c r="D452" s="233" t="s">
        <v>159</v>
      </c>
      <c r="E452" s="247" t="s">
        <v>19</v>
      </c>
      <c r="F452" s="248" t="s">
        <v>81</v>
      </c>
      <c r="G452" s="246"/>
      <c r="H452" s="249">
        <v>2</v>
      </c>
      <c r="I452" s="250"/>
      <c r="J452" s="246"/>
      <c r="K452" s="246"/>
      <c r="L452" s="251"/>
      <c r="M452" s="252"/>
      <c r="N452" s="253"/>
      <c r="O452" s="253"/>
      <c r="P452" s="253"/>
      <c r="Q452" s="253"/>
      <c r="R452" s="253"/>
      <c r="S452" s="253"/>
      <c r="T452" s="25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55" t="s">
        <v>159</v>
      </c>
      <c r="AU452" s="255" t="s">
        <v>81</v>
      </c>
      <c r="AV452" s="14" t="s">
        <v>81</v>
      </c>
      <c r="AW452" s="14" t="s">
        <v>34</v>
      </c>
      <c r="AX452" s="14" t="s">
        <v>72</v>
      </c>
      <c r="AY452" s="255" t="s">
        <v>145</v>
      </c>
    </row>
    <row r="453" s="13" customFormat="1">
      <c r="A453" s="13"/>
      <c r="B453" s="235"/>
      <c r="C453" s="236"/>
      <c r="D453" s="233" t="s">
        <v>159</v>
      </c>
      <c r="E453" s="237" t="s">
        <v>19</v>
      </c>
      <c r="F453" s="238" t="s">
        <v>188</v>
      </c>
      <c r="G453" s="236"/>
      <c r="H453" s="237" t="s">
        <v>19</v>
      </c>
      <c r="I453" s="239"/>
      <c r="J453" s="236"/>
      <c r="K453" s="236"/>
      <c r="L453" s="240"/>
      <c r="M453" s="241"/>
      <c r="N453" s="242"/>
      <c r="O453" s="242"/>
      <c r="P453" s="242"/>
      <c r="Q453" s="242"/>
      <c r="R453" s="242"/>
      <c r="S453" s="242"/>
      <c r="T453" s="24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44" t="s">
        <v>159</v>
      </c>
      <c r="AU453" s="244" t="s">
        <v>81</v>
      </c>
      <c r="AV453" s="13" t="s">
        <v>79</v>
      </c>
      <c r="AW453" s="13" t="s">
        <v>34</v>
      </c>
      <c r="AX453" s="13" t="s">
        <v>72</v>
      </c>
      <c r="AY453" s="244" t="s">
        <v>145</v>
      </c>
    </row>
    <row r="454" s="14" customFormat="1">
      <c r="A454" s="14"/>
      <c r="B454" s="245"/>
      <c r="C454" s="246"/>
      <c r="D454" s="233" t="s">
        <v>159</v>
      </c>
      <c r="E454" s="247" t="s">
        <v>19</v>
      </c>
      <c r="F454" s="248" t="s">
        <v>79</v>
      </c>
      <c r="G454" s="246"/>
      <c r="H454" s="249">
        <v>1</v>
      </c>
      <c r="I454" s="250"/>
      <c r="J454" s="246"/>
      <c r="K454" s="246"/>
      <c r="L454" s="251"/>
      <c r="M454" s="252"/>
      <c r="N454" s="253"/>
      <c r="O454" s="253"/>
      <c r="P454" s="253"/>
      <c r="Q454" s="253"/>
      <c r="R454" s="253"/>
      <c r="S454" s="253"/>
      <c r="T454" s="25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55" t="s">
        <v>159</v>
      </c>
      <c r="AU454" s="255" t="s">
        <v>81</v>
      </c>
      <c r="AV454" s="14" t="s">
        <v>81</v>
      </c>
      <c r="AW454" s="14" t="s">
        <v>34</v>
      </c>
      <c r="AX454" s="14" t="s">
        <v>72</v>
      </c>
      <c r="AY454" s="255" t="s">
        <v>145</v>
      </c>
    </row>
    <row r="455" s="15" customFormat="1">
      <c r="A455" s="15"/>
      <c r="B455" s="256"/>
      <c r="C455" s="257"/>
      <c r="D455" s="233" t="s">
        <v>159</v>
      </c>
      <c r="E455" s="258" t="s">
        <v>19</v>
      </c>
      <c r="F455" s="259" t="s">
        <v>162</v>
      </c>
      <c r="G455" s="257"/>
      <c r="H455" s="260">
        <v>3</v>
      </c>
      <c r="I455" s="261"/>
      <c r="J455" s="257"/>
      <c r="K455" s="257"/>
      <c r="L455" s="262"/>
      <c r="M455" s="263"/>
      <c r="N455" s="264"/>
      <c r="O455" s="264"/>
      <c r="P455" s="264"/>
      <c r="Q455" s="264"/>
      <c r="R455" s="264"/>
      <c r="S455" s="264"/>
      <c r="T455" s="26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T455" s="266" t="s">
        <v>159</v>
      </c>
      <c r="AU455" s="266" t="s">
        <v>81</v>
      </c>
      <c r="AV455" s="15" t="s">
        <v>153</v>
      </c>
      <c r="AW455" s="15" t="s">
        <v>34</v>
      </c>
      <c r="AX455" s="15" t="s">
        <v>79</v>
      </c>
      <c r="AY455" s="266" t="s">
        <v>145</v>
      </c>
    </row>
    <row r="456" s="2" customFormat="1" ht="33" customHeight="1">
      <c r="A456" s="41"/>
      <c r="B456" s="42"/>
      <c r="C456" s="267" t="s">
        <v>609</v>
      </c>
      <c r="D456" s="267" t="s">
        <v>169</v>
      </c>
      <c r="E456" s="268" t="s">
        <v>610</v>
      </c>
      <c r="F456" s="269" t="s">
        <v>611</v>
      </c>
      <c r="G456" s="270" t="s">
        <v>277</v>
      </c>
      <c r="H456" s="271">
        <v>1</v>
      </c>
      <c r="I456" s="272"/>
      <c r="J456" s="273">
        <f>ROUND(I456*H456,2)</f>
        <v>0</v>
      </c>
      <c r="K456" s="269" t="s">
        <v>19</v>
      </c>
      <c r="L456" s="274"/>
      <c r="M456" s="275" t="s">
        <v>19</v>
      </c>
      <c r="N456" s="276" t="s">
        <v>43</v>
      </c>
      <c r="O456" s="87"/>
      <c r="P456" s="224">
        <f>O456*H456</f>
        <v>0</v>
      </c>
      <c r="Q456" s="224">
        <v>0.0195</v>
      </c>
      <c r="R456" s="224">
        <f>Q456*H456</f>
        <v>0.0195</v>
      </c>
      <c r="S456" s="224">
        <v>0</v>
      </c>
      <c r="T456" s="225">
        <f>S456*H456</f>
        <v>0</v>
      </c>
      <c r="U456" s="41"/>
      <c r="V456" s="41"/>
      <c r="W456" s="41"/>
      <c r="X456" s="41"/>
      <c r="Y456" s="41"/>
      <c r="Z456" s="41"/>
      <c r="AA456" s="41"/>
      <c r="AB456" s="41"/>
      <c r="AC456" s="41"/>
      <c r="AD456" s="41"/>
      <c r="AE456" s="41"/>
      <c r="AR456" s="226" t="s">
        <v>354</v>
      </c>
      <c r="AT456" s="226" t="s">
        <v>169</v>
      </c>
      <c r="AU456" s="226" t="s">
        <v>81</v>
      </c>
      <c r="AY456" s="20" t="s">
        <v>145</v>
      </c>
      <c r="BE456" s="227">
        <f>IF(N456="základní",J456,0)</f>
        <v>0</v>
      </c>
      <c r="BF456" s="227">
        <f>IF(N456="snížená",J456,0)</f>
        <v>0</v>
      </c>
      <c r="BG456" s="227">
        <f>IF(N456="zákl. přenesená",J456,0)</f>
        <v>0</v>
      </c>
      <c r="BH456" s="227">
        <f>IF(N456="sníž. přenesená",J456,0)</f>
        <v>0</v>
      </c>
      <c r="BI456" s="227">
        <f>IF(N456="nulová",J456,0)</f>
        <v>0</v>
      </c>
      <c r="BJ456" s="20" t="s">
        <v>79</v>
      </c>
      <c r="BK456" s="227">
        <f>ROUND(I456*H456,2)</f>
        <v>0</v>
      </c>
      <c r="BL456" s="20" t="s">
        <v>252</v>
      </c>
      <c r="BM456" s="226" t="s">
        <v>612</v>
      </c>
    </row>
    <row r="457" s="2" customFormat="1">
      <c r="A457" s="41"/>
      <c r="B457" s="42"/>
      <c r="C457" s="43"/>
      <c r="D457" s="233" t="s">
        <v>157</v>
      </c>
      <c r="E457" s="43"/>
      <c r="F457" s="234" t="s">
        <v>613</v>
      </c>
      <c r="G457" s="43"/>
      <c r="H457" s="43"/>
      <c r="I457" s="230"/>
      <c r="J457" s="43"/>
      <c r="K457" s="43"/>
      <c r="L457" s="47"/>
      <c r="M457" s="231"/>
      <c r="N457" s="232"/>
      <c r="O457" s="87"/>
      <c r="P457" s="87"/>
      <c r="Q457" s="87"/>
      <c r="R457" s="87"/>
      <c r="S457" s="87"/>
      <c r="T457" s="88"/>
      <c r="U457" s="41"/>
      <c r="V457" s="41"/>
      <c r="W457" s="41"/>
      <c r="X457" s="41"/>
      <c r="Y457" s="41"/>
      <c r="Z457" s="41"/>
      <c r="AA457" s="41"/>
      <c r="AB457" s="41"/>
      <c r="AC457" s="41"/>
      <c r="AD457" s="41"/>
      <c r="AE457" s="41"/>
      <c r="AT457" s="20" t="s">
        <v>157</v>
      </c>
      <c r="AU457" s="20" t="s">
        <v>81</v>
      </c>
    </row>
    <row r="458" s="2" customFormat="1" ht="33" customHeight="1">
      <c r="A458" s="41"/>
      <c r="B458" s="42"/>
      <c r="C458" s="267" t="s">
        <v>614</v>
      </c>
      <c r="D458" s="267" t="s">
        <v>169</v>
      </c>
      <c r="E458" s="268" t="s">
        <v>615</v>
      </c>
      <c r="F458" s="269" t="s">
        <v>616</v>
      </c>
      <c r="G458" s="270" t="s">
        <v>277</v>
      </c>
      <c r="H458" s="271">
        <v>2</v>
      </c>
      <c r="I458" s="272"/>
      <c r="J458" s="273">
        <f>ROUND(I458*H458,2)</f>
        <v>0</v>
      </c>
      <c r="K458" s="269" t="s">
        <v>19</v>
      </c>
      <c r="L458" s="274"/>
      <c r="M458" s="275" t="s">
        <v>19</v>
      </c>
      <c r="N458" s="276" t="s">
        <v>43</v>
      </c>
      <c r="O458" s="87"/>
      <c r="P458" s="224">
        <f>O458*H458</f>
        <v>0</v>
      </c>
      <c r="Q458" s="224">
        <v>0.020500000000000001</v>
      </c>
      <c r="R458" s="224">
        <f>Q458*H458</f>
        <v>0.041000000000000002</v>
      </c>
      <c r="S458" s="224">
        <v>0</v>
      </c>
      <c r="T458" s="225">
        <f>S458*H458</f>
        <v>0</v>
      </c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  <c r="AR458" s="226" t="s">
        <v>354</v>
      </c>
      <c r="AT458" s="226" t="s">
        <v>169</v>
      </c>
      <c r="AU458" s="226" t="s">
        <v>81</v>
      </c>
      <c r="AY458" s="20" t="s">
        <v>145</v>
      </c>
      <c r="BE458" s="227">
        <f>IF(N458="základní",J458,0)</f>
        <v>0</v>
      </c>
      <c r="BF458" s="227">
        <f>IF(N458="snížená",J458,0)</f>
        <v>0</v>
      </c>
      <c r="BG458" s="227">
        <f>IF(N458="zákl. přenesená",J458,0)</f>
        <v>0</v>
      </c>
      <c r="BH458" s="227">
        <f>IF(N458="sníž. přenesená",J458,0)</f>
        <v>0</v>
      </c>
      <c r="BI458" s="227">
        <f>IF(N458="nulová",J458,0)</f>
        <v>0</v>
      </c>
      <c r="BJ458" s="20" t="s">
        <v>79</v>
      </c>
      <c r="BK458" s="227">
        <f>ROUND(I458*H458,2)</f>
        <v>0</v>
      </c>
      <c r="BL458" s="20" t="s">
        <v>252</v>
      </c>
      <c r="BM458" s="226" t="s">
        <v>617</v>
      </c>
    </row>
    <row r="459" s="2" customFormat="1">
      <c r="A459" s="41"/>
      <c r="B459" s="42"/>
      <c r="C459" s="43"/>
      <c r="D459" s="233" t="s">
        <v>157</v>
      </c>
      <c r="E459" s="43"/>
      <c r="F459" s="234" t="s">
        <v>618</v>
      </c>
      <c r="G459" s="43"/>
      <c r="H459" s="43"/>
      <c r="I459" s="230"/>
      <c r="J459" s="43"/>
      <c r="K459" s="43"/>
      <c r="L459" s="47"/>
      <c r="M459" s="231"/>
      <c r="N459" s="232"/>
      <c r="O459" s="87"/>
      <c r="P459" s="87"/>
      <c r="Q459" s="87"/>
      <c r="R459" s="87"/>
      <c r="S459" s="87"/>
      <c r="T459" s="88"/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  <c r="AT459" s="20" t="s">
        <v>157</v>
      </c>
      <c r="AU459" s="20" t="s">
        <v>81</v>
      </c>
    </row>
    <row r="460" s="2" customFormat="1" ht="16.5" customHeight="1">
      <c r="A460" s="41"/>
      <c r="B460" s="42"/>
      <c r="C460" s="215" t="s">
        <v>619</v>
      </c>
      <c r="D460" s="215" t="s">
        <v>148</v>
      </c>
      <c r="E460" s="216" t="s">
        <v>620</v>
      </c>
      <c r="F460" s="217" t="s">
        <v>621</v>
      </c>
      <c r="G460" s="218" t="s">
        <v>277</v>
      </c>
      <c r="H460" s="219">
        <v>3</v>
      </c>
      <c r="I460" s="220"/>
      <c r="J460" s="221">
        <f>ROUND(I460*H460,2)</f>
        <v>0</v>
      </c>
      <c r="K460" s="217" t="s">
        <v>152</v>
      </c>
      <c r="L460" s="47"/>
      <c r="M460" s="222" t="s">
        <v>19</v>
      </c>
      <c r="N460" s="223" t="s">
        <v>43</v>
      </c>
      <c r="O460" s="87"/>
      <c r="P460" s="224">
        <f>O460*H460</f>
        <v>0</v>
      </c>
      <c r="Q460" s="224">
        <v>0</v>
      </c>
      <c r="R460" s="224">
        <f>Q460*H460</f>
        <v>0</v>
      </c>
      <c r="S460" s="224">
        <v>0</v>
      </c>
      <c r="T460" s="225">
        <f>S460*H460</f>
        <v>0</v>
      </c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  <c r="AR460" s="226" t="s">
        <v>252</v>
      </c>
      <c r="AT460" s="226" t="s">
        <v>148</v>
      </c>
      <c r="AU460" s="226" t="s">
        <v>81</v>
      </c>
      <c r="AY460" s="20" t="s">
        <v>145</v>
      </c>
      <c r="BE460" s="227">
        <f>IF(N460="základní",J460,0)</f>
        <v>0</v>
      </c>
      <c r="BF460" s="227">
        <f>IF(N460="snížená",J460,0)</f>
        <v>0</v>
      </c>
      <c r="BG460" s="227">
        <f>IF(N460="zákl. přenesená",J460,0)</f>
        <v>0</v>
      </c>
      <c r="BH460" s="227">
        <f>IF(N460="sníž. přenesená",J460,0)</f>
        <v>0</v>
      </c>
      <c r="BI460" s="227">
        <f>IF(N460="nulová",J460,0)</f>
        <v>0</v>
      </c>
      <c r="BJ460" s="20" t="s">
        <v>79</v>
      </c>
      <c r="BK460" s="227">
        <f>ROUND(I460*H460,2)</f>
        <v>0</v>
      </c>
      <c r="BL460" s="20" t="s">
        <v>252</v>
      </c>
      <c r="BM460" s="226" t="s">
        <v>622</v>
      </c>
    </row>
    <row r="461" s="2" customFormat="1">
      <c r="A461" s="41"/>
      <c r="B461" s="42"/>
      <c r="C461" s="43"/>
      <c r="D461" s="228" t="s">
        <v>155</v>
      </c>
      <c r="E461" s="43"/>
      <c r="F461" s="229" t="s">
        <v>623</v>
      </c>
      <c r="G461" s="43"/>
      <c r="H461" s="43"/>
      <c r="I461" s="230"/>
      <c r="J461" s="43"/>
      <c r="K461" s="43"/>
      <c r="L461" s="47"/>
      <c r="M461" s="231"/>
      <c r="N461" s="232"/>
      <c r="O461" s="87"/>
      <c r="P461" s="87"/>
      <c r="Q461" s="87"/>
      <c r="R461" s="87"/>
      <c r="S461" s="87"/>
      <c r="T461" s="88"/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41"/>
      <c r="AT461" s="20" t="s">
        <v>155</v>
      </c>
      <c r="AU461" s="20" t="s">
        <v>81</v>
      </c>
    </row>
    <row r="462" s="2" customFormat="1" ht="16.5" customHeight="1">
      <c r="A462" s="41"/>
      <c r="B462" s="42"/>
      <c r="C462" s="267" t="s">
        <v>624</v>
      </c>
      <c r="D462" s="267" t="s">
        <v>169</v>
      </c>
      <c r="E462" s="268" t="s">
        <v>625</v>
      </c>
      <c r="F462" s="269" t="s">
        <v>626</v>
      </c>
      <c r="G462" s="270" t="s">
        <v>277</v>
      </c>
      <c r="H462" s="271">
        <v>3</v>
      </c>
      <c r="I462" s="272"/>
      <c r="J462" s="273">
        <f>ROUND(I462*H462,2)</f>
        <v>0</v>
      </c>
      <c r="K462" s="269" t="s">
        <v>19</v>
      </c>
      <c r="L462" s="274"/>
      <c r="M462" s="275" t="s">
        <v>19</v>
      </c>
      <c r="N462" s="276" t="s">
        <v>43</v>
      </c>
      <c r="O462" s="87"/>
      <c r="P462" s="224">
        <f>O462*H462</f>
        <v>0</v>
      </c>
      <c r="Q462" s="224">
        <v>0.0022000000000000001</v>
      </c>
      <c r="R462" s="224">
        <f>Q462*H462</f>
        <v>0.0066</v>
      </c>
      <c r="S462" s="224">
        <v>0</v>
      </c>
      <c r="T462" s="225">
        <f>S462*H462</f>
        <v>0</v>
      </c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  <c r="AR462" s="226" t="s">
        <v>354</v>
      </c>
      <c r="AT462" s="226" t="s">
        <v>169</v>
      </c>
      <c r="AU462" s="226" t="s">
        <v>81</v>
      </c>
      <c r="AY462" s="20" t="s">
        <v>145</v>
      </c>
      <c r="BE462" s="227">
        <f>IF(N462="základní",J462,0)</f>
        <v>0</v>
      </c>
      <c r="BF462" s="227">
        <f>IF(N462="snížená",J462,0)</f>
        <v>0</v>
      </c>
      <c r="BG462" s="227">
        <f>IF(N462="zákl. přenesená",J462,0)</f>
        <v>0</v>
      </c>
      <c r="BH462" s="227">
        <f>IF(N462="sníž. přenesená",J462,0)</f>
        <v>0</v>
      </c>
      <c r="BI462" s="227">
        <f>IF(N462="nulová",J462,0)</f>
        <v>0</v>
      </c>
      <c r="BJ462" s="20" t="s">
        <v>79</v>
      </c>
      <c r="BK462" s="227">
        <f>ROUND(I462*H462,2)</f>
        <v>0</v>
      </c>
      <c r="BL462" s="20" t="s">
        <v>252</v>
      </c>
      <c r="BM462" s="226" t="s">
        <v>627</v>
      </c>
    </row>
    <row r="463" s="2" customFormat="1">
      <c r="A463" s="41"/>
      <c r="B463" s="42"/>
      <c r="C463" s="43"/>
      <c r="D463" s="233" t="s">
        <v>157</v>
      </c>
      <c r="E463" s="43"/>
      <c r="F463" s="234" t="s">
        <v>628</v>
      </c>
      <c r="G463" s="43"/>
      <c r="H463" s="43"/>
      <c r="I463" s="230"/>
      <c r="J463" s="43"/>
      <c r="K463" s="43"/>
      <c r="L463" s="47"/>
      <c r="M463" s="231"/>
      <c r="N463" s="232"/>
      <c r="O463" s="87"/>
      <c r="P463" s="87"/>
      <c r="Q463" s="87"/>
      <c r="R463" s="87"/>
      <c r="S463" s="87"/>
      <c r="T463" s="88"/>
      <c r="U463" s="41"/>
      <c r="V463" s="41"/>
      <c r="W463" s="41"/>
      <c r="X463" s="41"/>
      <c r="Y463" s="41"/>
      <c r="Z463" s="41"/>
      <c r="AA463" s="41"/>
      <c r="AB463" s="41"/>
      <c r="AC463" s="41"/>
      <c r="AD463" s="41"/>
      <c r="AE463" s="41"/>
      <c r="AT463" s="20" t="s">
        <v>157</v>
      </c>
      <c r="AU463" s="20" t="s">
        <v>81</v>
      </c>
    </row>
    <row r="464" s="2" customFormat="1" ht="16.5" customHeight="1">
      <c r="A464" s="41"/>
      <c r="B464" s="42"/>
      <c r="C464" s="215" t="s">
        <v>629</v>
      </c>
      <c r="D464" s="215" t="s">
        <v>148</v>
      </c>
      <c r="E464" s="216" t="s">
        <v>630</v>
      </c>
      <c r="F464" s="217" t="s">
        <v>631</v>
      </c>
      <c r="G464" s="218" t="s">
        <v>277</v>
      </c>
      <c r="H464" s="219">
        <v>3</v>
      </c>
      <c r="I464" s="220"/>
      <c r="J464" s="221">
        <f>ROUND(I464*H464,2)</f>
        <v>0</v>
      </c>
      <c r="K464" s="217" t="s">
        <v>152</v>
      </c>
      <c r="L464" s="47"/>
      <c r="M464" s="222" t="s">
        <v>19</v>
      </c>
      <c r="N464" s="223" t="s">
        <v>43</v>
      </c>
      <c r="O464" s="87"/>
      <c r="P464" s="224">
        <f>O464*H464</f>
        <v>0</v>
      </c>
      <c r="Q464" s="224">
        <v>0</v>
      </c>
      <c r="R464" s="224">
        <f>Q464*H464</f>
        <v>0</v>
      </c>
      <c r="S464" s="224">
        <v>0</v>
      </c>
      <c r="T464" s="225">
        <f>S464*H464</f>
        <v>0</v>
      </c>
      <c r="U464" s="41"/>
      <c r="V464" s="41"/>
      <c r="W464" s="41"/>
      <c r="X464" s="41"/>
      <c r="Y464" s="41"/>
      <c r="Z464" s="41"/>
      <c r="AA464" s="41"/>
      <c r="AB464" s="41"/>
      <c r="AC464" s="41"/>
      <c r="AD464" s="41"/>
      <c r="AE464" s="41"/>
      <c r="AR464" s="226" t="s">
        <v>252</v>
      </c>
      <c r="AT464" s="226" t="s">
        <v>148</v>
      </c>
      <c r="AU464" s="226" t="s">
        <v>81</v>
      </c>
      <c r="AY464" s="20" t="s">
        <v>145</v>
      </c>
      <c r="BE464" s="227">
        <f>IF(N464="základní",J464,0)</f>
        <v>0</v>
      </c>
      <c r="BF464" s="227">
        <f>IF(N464="snížená",J464,0)</f>
        <v>0</v>
      </c>
      <c r="BG464" s="227">
        <f>IF(N464="zákl. přenesená",J464,0)</f>
        <v>0</v>
      </c>
      <c r="BH464" s="227">
        <f>IF(N464="sníž. přenesená",J464,0)</f>
        <v>0</v>
      </c>
      <c r="BI464" s="227">
        <f>IF(N464="nulová",J464,0)</f>
        <v>0</v>
      </c>
      <c r="BJ464" s="20" t="s">
        <v>79</v>
      </c>
      <c r="BK464" s="227">
        <f>ROUND(I464*H464,2)</f>
        <v>0</v>
      </c>
      <c r="BL464" s="20" t="s">
        <v>252</v>
      </c>
      <c r="BM464" s="226" t="s">
        <v>632</v>
      </c>
    </row>
    <row r="465" s="2" customFormat="1">
      <c r="A465" s="41"/>
      <c r="B465" s="42"/>
      <c r="C465" s="43"/>
      <c r="D465" s="228" t="s">
        <v>155</v>
      </c>
      <c r="E465" s="43"/>
      <c r="F465" s="229" t="s">
        <v>633</v>
      </c>
      <c r="G465" s="43"/>
      <c r="H465" s="43"/>
      <c r="I465" s="230"/>
      <c r="J465" s="43"/>
      <c r="K465" s="43"/>
      <c r="L465" s="47"/>
      <c r="M465" s="231"/>
      <c r="N465" s="232"/>
      <c r="O465" s="87"/>
      <c r="P465" s="87"/>
      <c r="Q465" s="87"/>
      <c r="R465" s="87"/>
      <c r="S465" s="87"/>
      <c r="T465" s="88"/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  <c r="AT465" s="20" t="s">
        <v>155</v>
      </c>
      <c r="AU465" s="20" t="s">
        <v>81</v>
      </c>
    </row>
    <row r="466" s="2" customFormat="1" ht="16.5" customHeight="1">
      <c r="A466" s="41"/>
      <c r="B466" s="42"/>
      <c r="C466" s="267" t="s">
        <v>634</v>
      </c>
      <c r="D466" s="267" t="s">
        <v>169</v>
      </c>
      <c r="E466" s="268" t="s">
        <v>635</v>
      </c>
      <c r="F466" s="269" t="s">
        <v>636</v>
      </c>
      <c r="G466" s="270" t="s">
        <v>277</v>
      </c>
      <c r="H466" s="271">
        <v>3</v>
      </c>
      <c r="I466" s="272"/>
      <c r="J466" s="273">
        <f>ROUND(I466*H466,2)</f>
        <v>0</v>
      </c>
      <c r="K466" s="269" t="s">
        <v>19</v>
      </c>
      <c r="L466" s="274"/>
      <c r="M466" s="275" t="s">
        <v>19</v>
      </c>
      <c r="N466" s="276" t="s">
        <v>43</v>
      </c>
      <c r="O466" s="87"/>
      <c r="P466" s="224">
        <f>O466*H466</f>
        <v>0</v>
      </c>
      <c r="Q466" s="224">
        <v>0.00014999999999999999</v>
      </c>
      <c r="R466" s="224">
        <f>Q466*H466</f>
        <v>0.00044999999999999999</v>
      </c>
      <c r="S466" s="224">
        <v>0</v>
      </c>
      <c r="T466" s="225">
        <f>S466*H466</f>
        <v>0</v>
      </c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  <c r="AR466" s="226" t="s">
        <v>354</v>
      </c>
      <c r="AT466" s="226" t="s">
        <v>169</v>
      </c>
      <c r="AU466" s="226" t="s">
        <v>81</v>
      </c>
      <c r="AY466" s="20" t="s">
        <v>145</v>
      </c>
      <c r="BE466" s="227">
        <f>IF(N466="základní",J466,0)</f>
        <v>0</v>
      </c>
      <c r="BF466" s="227">
        <f>IF(N466="snížená",J466,0)</f>
        <v>0</v>
      </c>
      <c r="BG466" s="227">
        <f>IF(N466="zákl. přenesená",J466,0)</f>
        <v>0</v>
      </c>
      <c r="BH466" s="227">
        <f>IF(N466="sníž. přenesená",J466,0)</f>
        <v>0</v>
      </c>
      <c r="BI466" s="227">
        <f>IF(N466="nulová",J466,0)</f>
        <v>0</v>
      </c>
      <c r="BJ466" s="20" t="s">
        <v>79</v>
      </c>
      <c r="BK466" s="227">
        <f>ROUND(I466*H466,2)</f>
        <v>0</v>
      </c>
      <c r="BL466" s="20" t="s">
        <v>252</v>
      </c>
      <c r="BM466" s="226" t="s">
        <v>637</v>
      </c>
    </row>
    <row r="467" s="2" customFormat="1" ht="16.5" customHeight="1">
      <c r="A467" s="41"/>
      <c r="B467" s="42"/>
      <c r="C467" s="267" t="s">
        <v>638</v>
      </c>
      <c r="D467" s="267" t="s">
        <v>169</v>
      </c>
      <c r="E467" s="268" t="s">
        <v>639</v>
      </c>
      <c r="F467" s="269" t="s">
        <v>640</v>
      </c>
      <c r="G467" s="270" t="s">
        <v>277</v>
      </c>
      <c r="H467" s="271">
        <v>3</v>
      </c>
      <c r="I467" s="272"/>
      <c r="J467" s="273">
        <f>ROUND(I467*H467,2)</f>
        <v>0</v>
      </c>
      <c r="K467" s="269" t="s">
        <v>19</v>
      </c>
      <c r="L467" s="274"/>
      <c r="M467" s="275" t="s">
        <v>19</v>
      </c>
      <c r="N467" s="276" t="s">
        <v>43</v>
      </c>
      <c r="O467" s="87"/>
      <c r="P467" s="224">
        <f>O467*H467</f>
        <v>0</v>
      </c>
      <c r="Q467" s="224">
        <v>0.00014999999999999999</v>
      </c>
      <c r="R467" s="224">
        <f>Q467*H467</f>
        <v>0.00044999999999999999</v>
      </c>
      <c r="S467" s="224">
        <v>0</v>
      </c>
      <c r="T467" s="225">
        <f>S467*H467</f>
        <v>0</v>
      </c>
      <c r="U467" s="41"/>
      <c r="V467" s="41"/>
      <c r="W467" s="41"/>
      <c r="X467" s="41"/>
      <c r="Y467" s="41"/>
      <c r="Z467" s="41"/>
      <c r="AA467" s="41"/>
      <c r="AB467" s="41"/>
      <c r="AC467" s="41"/>
      <c r="AD467" s="41"/>
      <c r="AE467" s="41"/>
      <c r="AR467" s="226" t="s">
        <v>354</v>
      </c>
      <c r="AT467" s="226" t="s">
        <v>169</v>
      </c>
      <c r="AU467" s="226" t="s">
        <v>81</v>
      </c>
      <c r="AY467" s="20" t="s">
        <v>145</v>
      </c>
      <c r="BE467" s="227">
        <f>IF(N467="základní",J467,0)</f>
        <v>0</v>
      </c>
      <c r="BF467" s="227">
        <f>IF(N467="snížená",J467,0)</f>
        <v>0</v>
      </c>
      <c r="BG467" s="227">
        <f>IF(N467="zákl. přenesená",J467,0)</f>
        <v>0</v>
      </c>
      <c r="BH467" s="227">
        <f>IF(N467="sníž. přenesená",J467,0)</f>
        <v>0</v>
      </c>
      <c r="BI467" s="227">
        <f>IF(N467="nulová",J467,0)</f>
        <v>0</v>
      </c>
      <c r="BJ467" s="20" t="s">
        <v>79</v>
      </c>
      <c r="BK467" s="227">
        <f>ROUND(I467*H467,2)</f>
        <v>0</v>
      </c>
      <c r="BL467" s="20" t="s">
        <v>252</v>
      </c>
      <c r="BM467" s="226" t="s">
        <v>641</v>
      </c>
    </row>
    <row r="468" s="2" customFormat="1" ht="24.15" customHeight="1">
      <c r="A468" s="41"/>
      <c r="B468" s="42"/>
      <c r="C468" s="215" t="s">
        <v>642</v>
      </c>
      <c r="D468" s="215" t="s">
        <v>148</v>
      </c>
      <c r="E468" s="216" t="s">
        <v>643</v>
      </c>
      <c r="F468" s="217" t="s">
        <v>644</v>
      </c>
      <c r="G468" s="218" t="s">
        <v>509</v>
      </c>
      <c r="H468" s="288"/>
      <c r="I468" s="220"/>
      <c r="J468" s="221">
        <f>ROUND(I468*H468,2)</f>
        <v>0</v>
      </c>
      <c r="K468" s="217" t="s">
        <v>152</v>
      </c>
      <c r="L468" s="47"/>
      <c r="M468" s="222" t="s">
        <v>19</v>
      </c>
      <c r="N468" s="223" t="s">
        <v>43</v>
      </c>
      <c r="O468" s="87"/>
      <c r="P468" s="224">
        <f>O468*H468</f>
        <v>0</v>
      </c>
      <c r="Q468" s="224">
        <v>0</v>
      </c>
      <c r="R468" s="224">
        <f>Q468*H468</f>
        <v>0</v>
      </c>
      <c r="S468" s="224">
        <v>0</v>
      </c>
      <c r="T468" s="225">
        <f>S468*H468</f>
        <v>0</v>
      </c>
      <c r="U468" s="41"/>
      <c r="V468" s="41"/>
      <c r="W468" s="41"/>
      <c r="X468" s="41"/>
      <c r="Y468" s="41"/>
      <c r="Z468" s="41"/>
      <c r="AA468" s="41"/>
      <c r="AB468" s="41"/>
      <c r="AC468" s="41"/>
      <c r="AD468" s="41"/>
      <c r="AE468" s="41"/>
      <c r="AR468" s="226" t="s">
        <v>252</v>
      </c>
      <c r="AT468" s="226" t="s">
        <v>148</v>
      </c>
      <c r="AU468" s="226" t="s">
        <v>81</v>
      </c>
      <c r="AY468" s="20" t="s">
        <v>145</v>
      </c>
      <c r="BE468" s="227">
        <f>IF(N468="základní",J468,0)</f>
        <v>0</v>
      </c>
      <c r="BF468" s="227">
        <f>IF(N468="snížená",J468,0)</f>
        <v>0</v>
      </c>
      <c r="BG468" s="227">
        <f>IF(N468="zákl. přenesená",J468,0)</f>
        <v>0</v>
      </c>
      <c r="BH468" s="227">
        <f>IF(N468="sníž. přenesená",J468,0)</f>
        <v>0</v>
      </c>
      <c r="BI468" s="227">
        <f>IF(N468="nulová",J468,0)</f>
        <v>0</v>
      </c>
      <c r="BJ468" s="20" t="s">
        <v>79</v>
      </c>
      <c r="BK468" s="227">
        <f>ROUND(I468*H468,2)</f>
        <v>0</v>
      </c>
      <c r="BL468" s="20" t="s">
        <v>252</v>
      </c>
      <c r="BM468" s="226" t="s">
        <v>645</v>
      </c>
    </row>
    <row r="469" s="2" customFormat="1">
      <c r="A469" s="41"/>
      <c r="B469" s="42"/>
      <c r="C469" s="43"/>
      <c r="D469" s="228" t="s">
        <v>155</v>
      </c>
      <c r="E469" s="43"/>
      <c r="F469" s="229" t="s">
        <v>646</v>
      </c>
      <c r="G469" s="43"/>
      <c r="H469" s="43"/>
      <c r="I469" s="230"/>
      <c r="J469" s="43"/>
      <c r="K469" s="43"/>
      <c r="L469" s="47"/>
      <c r="M469" s="231"/>
      <c r="N469" s="232"/>
      <c r="O469" s="87"/>
      <c r="P469" s="87"/>
      <c r="Q469" s="87"/>
      <c r="R469" s="87"/>
      <c r="S469" s="87"/>
      <c r="T469" s="88"/>
      <c r="U469" s="41"/>
      <c r="V469" s="41"/>
      <c r="W469" s="41"/>
      <c r="X469" s="41"/>
      <c r="Y469" s="41"/>
      <c r="Z469" s="41"/>
      <c r="AA469" s="41"/>
      <c r="AB469" s="41"/>
      <c r="AC469" s="41"/>
      <c r="AD469" s="41"/>
      <c r="AE469" s="41"/>
      <c r="AT469" s="20" t="s">
        <v>155</v>
      </c>
      <c r="AU469" s="20" t="s">
        <v>81</v>
      </c>
    </row>
    <row r="470" s="2" customFormat="1" ht="33" customHeight="1">
      <c r="A470" s="41"/>
      <c r="B470" s="42"/>
      <c r="C470" s="215" t="s">
        <v>647</v>
      </c>
      <c r="D470" s="215" t="s">
        <v>148</v>
      </c>
      <c r="E470" s="216" t="s">
        <v>648</v>
      </c>
      <c r="F470" s="217" t="s">
        <v>649</v>
      </c>
      <c r="G470" s="218" t="s">
        <v>509</v>
      </c>
      <c r="H470" s="288"/>
      <c r="I470" s="220"/>
      <c r="J470" s="221">
        <f>ROUND(I470*H470,2)</f>
        <v>0</v>
      </c>
      <c r="K470" s="217" t="s">
        <v>152</v>
      </c>
      <c r="L470" s="47"/>
      <c r="M470" s="222" t="s">
        <v>19</v>
      </c>
      <c r="N470" s="223" t="s">
        <v>43</v>
      </c>
      <c r="O470" s="87"/>
      <c r="P470" s="224">
        <f>O470*H470</f>
        <v>0</v>
      </c>
      <c r="Q470" s="224">
        <v>0</v>
      </c>
      <c r="R470" s="224">
        <f>Q470*H470</f>
        <v>0</v>
      </c>
      <c r="S470" s="224">
        <v>0</v>
      </c>
      <c r="T470" s="225">
        <f>S470*H470</f>
        <v>0</v>
      </c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  <c r="AR470" s="226" t="s">
        <v>252</v>
      </c>
      <c r="AT470" s="226" t="s">
        <v>148</v>
      </c>
      <c r="AU470" s="226" t="s">
        <v>81</v>
      </c>
      <c r="AY470" s="20" t="s">
        <v>145</v>
      </c>
      <c r="BE470" s="227">
        <f>IF(N470="základní",J470,0)</f>
        <v>0</v>
      </c>
      <c r="BF470" s="227">
        <f>IF(N470="snížená",J470,0)</f>
        <v>0</v>
      </c>
      <c r="BG470" s="227">
        <f>IF(N470="zákl. přenesená",J470,0)</f>
        <v>0</v>
      </c>
      <c r="BH470" s="227">
        <f>IF(N470="sníž. přenesená",J470,0)</f>
        <v>0</v>
      </c>
      <c r="BI470" s="227">
        <f>IF(N470="nulová",J470,0)</f>
        <v>0</v>
      </c>
      <c r="BJ470" s="20" t="s">
        <v>79</v>
      </c>
      <c r="BK470" s="227">
        <f>ROUND(I470*H470,2)</f>
        <v>0</v>
      </c>
      <c r="BL470" s="20" t="s">
        <v>252</v>
      </c>
      <c r="BM470" s="226" t="s">
        <v>650</v>
      </c>
    </row>
    <row r="471" s="2" customFormat="1">
      <c r="A471" s="41"/>
      <c r="B471" s="42"/>
      <c r="C471" s="43"/>
      <c r="D471" s="228" t="s">
        <v>155</v>
      </c>
      <c r="E471" s="43"/>
      <c r="F471" s="229" t="s">
        <v>651</v>
      </c>
      <c r="G471" s="43"/>
      <c r="H471" s="43"/>
      <c r="I471" s="230"/>
      <c r="J471" s="43"/>
      <c r="K471" s="43"/>
      <c r="L471" s="47"/>
      <c r="M471" s="231"/>
      <c r="N471" s="232"/>
      <c r="O471" s="87"/>
      <c r="P471" s="87"/>
      <c r="Q471" s="87"/>
      <c r="R471" s="87"/>
      <c r="S471" s="87"/>
      <c r="T471" s="88"/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  <c r="AT471" s="20" t="s">
        <v>155</v>
      </c>
      <c r="AU471" s="20" t="s">
        <v>81</v>
      </c>
    </row>
    <row r="472" s="12" customFormat="1" ht="22.8" customHeight="1">
      <c r="A472" s="12"/>
      <c r="B472" s="199"/>
      <c r="C472" s="200"/>
      <c r="D472" s="201" t="s">
        <v>71</v>
      </c>
      <c r="E472" s="213" t="s">
        <v>652</v>
      </c>
      <c r="F472" s="213" t="s">
        <v>653</v>
      </c>
      <c r="G472" s="200"/>
      <c r="H472" s="200"/>
      <c r="I472" s="203"/>
      <c r="J472" s="214">
        <f>BK472</f>
        <v>0</v>
      </c>
      <c r="K472" s="200"/>
      <c r="L472" s="205"/>
      <c r="M472" s="206"/>
      <c r="N472" s="207"/>
      <c r="O472" s="207"/>
      <c r="P472" s="208">
        <f>SUM(P473:P488)</f>
        <v>0</v>
      </c>
      <c r="Q472" s="207"/>
      <c r="R472" s="208">
        <f>SUM(R473:R488)</f>
        <v>0</v>
      </c>
      <c r="S472" s="207"/>
      <c r="T472" s="209">
        <f>SUM(T473:T488)</f>
        <v>0.76098679999999996</v>
      </c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R472" s="210" t="s">
        <v>81</v>
      </c>
      <c r="AT472" s="211" t="s">
        <v>71</v>
      </c>
      <c r="AU472" s="211" t="s">
        <v>79</v>
      </c>
      <c r="AY472" s="210" t="s">
        <v>145</v>
      </c>
      <c r="BK472" s="212">
        <f>SUM(BK473:BK488)</f>
        <v>0</v>
      </c>
    </row>
    <row r="473" s="2" customFormat="1" ht="16.5" customHeight="1">
      <c r="A473" s="41"/>
      <c r="B473" s="42"/>
      <c r="C473" s="215" t="s">
        <v>654</v>
      </c>
      <c r="D473" s="215" t="s">
        <v>148</v>
      </c>
      <c r="E473" s="216" t="s">
        <v>655</v>
      </c>
      <c r="F473" s="217" t="s">
        <v>656</v>
      </c>
      <c r="G473" s="218" t="s">
        <v>255</v>
      </c>
      <c r="H473" s="219">
        <v>64.819999999999993</v>
      </c>
      <c r="I473" s="220"/>
      <c r="J473" s="221">
        <f>ROUND(I473*H473,2)</f>
        <v>0</v>
      </c>
      <c r="K473" s="217" t="s">
        <v>152</v>
      </c>
      <c r="L473" s="47"/>
      <c r="M473" s="222" t="s">
        <v>19</v>
      </c>
      <c r="N473" s="223" t="s">
        <v>43</v>
      </c>
      <c r="O473" s="87"/>
      <c r="P473" s="224">
        <f>O473*H473</f>
        <v>0</v>
      </c>
      <c r="Q473" s="224">
        <v>0</v>
      </c>
      <c r="R473" s="224">
        <f>Q473*H473</f>
        <v>0</v>
      </c>
      <c r="S473" s="224">
        <v>0.01174</v>
      </c>
      <c r="T473" s="225">
        <f>S473*H473</f>
        <v>0.76098679999999996</v>
      </c>
      <c r="U473" s="41"/>
      <c r="V473" s="41"/>
      <c r="W473" s="41"/>
      <c r="X473" s="41"/>
      <c r="Y473" s="41"/>
      <c r="Z473" s="41"/>
      <c r="AA473" s="41"/>
      <c r="AB473" s="41"/>
      <c r="AC473" s="41"/>
      <c r="AD473" s="41"/>
      <c r="AE473" s="41"/>
      <c r="AR473" s="226" t="s">
        <v>252</v>
      </c>
      <c r="AT473" s="226" t="s">
        <v>148</v>
      </c>
      <c r="AU473" s="226" t="s">
        <v>81</v>
      </c>
      <c r="AY473" s="20" t="s">
        <v>145</v>
      </c>
      <c r="BE473" s="227">
        <f>IF(N473="základní",J473,0)</f>
        <v>0</v>
      </c>
      <c r="BF473" s="227">
        <f>IF(N473="snížená",J473,0)</f>
        <v>0</v>
      </c>
      <c r="BG473" s="227">
        <f>IF(N473="zákl. přenesená",J473,0)</f>
        <v>0</v>
      </c>
      <c r="BH473" s="227">
        <f>IF(N473="sníž. přenesená",J473,0)</f>
        <v>0</v>
      </c>
      <c r="BI473" s="227">
        <f>IF(N473="nulová",J473,0)</f>
        <v>0</v>
      </c>
      <c r="BJ473" s="20" t="s">
        <v>79</v>
      </c>
      <c r="BK473" s="227">
        <f>ROUND(I473*H473,2)</f>
        <v>0</v>
      </c>
      <c r="BL473" s="20" t="s">
        <v>252</v>
      </c>
      <c r="BM473" s="226" t="s">
        <v>657</v>
      </c>
    </row>
    <row r="474" s="2" customFormat="1">
      <c r="A474" s="41"/>
      <c r="B474" s="42"/>
      <c r="C474" s="43"/>
      <c r="D474" s="228" t="s">
        <v>155</v>
      </c>
      <c r="E474" s="43"/>
      <c r="F474" s="229" t="s">
        <v>658</v>
      </c>
      <c r="G474" s="43"/>
      <c r="H474" s="43"/>
      <c r="I474" s="230"/>
      <c r="J474" s="43"/>
      <c r="K474" s="43"/>
      <c r="L474" s="47"/>
      <c r="M474" s="231"/>
      <c r="N474" s="232"/>
      <c r="O474" s="87"/>
      <c r="P474" s="87"/>
      <c r="Q474" s="87"/>
      <c r="R474" s="87"/>
      <c r="S474" s="87"/>
      <c r="T474" s="88"/>
      <c r="U474" s="41"/>
      <c r="V474" s="41"/>
      <c r="W474" s="41"/>
      <c r="X474" s="41"/>
      <c r="Y474" s="41"/>
      <c r="Z474" s="41"/>
      <c r="AA474" s="41"/>
      <c r="AB474" s="41"/>
      <c r="AC474" s="41"/>
      <c r="AD474" s="41"/>
      <c r="AE474" s="41"/>
      <c r="AT474" s="20" t="s">
        <v>155</v>
      </c>
      <c r="AU474" s="20" t="s">
        <v>81</v>
      </c>
    </row>
    <row r="475" s="2" customFormat="1">
      <c r="A475" s="41"/>
      <c r="B475" s="42"/>
      <c r="C475" s="43"/>
      <c r="D475" s="233" t="s">
        <v>157</v>
      </c>
      <c r="E475" s="43"/>
      <c r="F475" s="234" t="s">
        <v>659</v>
      </c>
      <c r="G475" s="43"/>
      <c r="H475" s="43"/>
      <c r="I475" s="230"/>
      <c r="J475" s="43"/>
      <c r="K475" s="43"/>
      <c r="L475" s="47"/>
      <c r="M475" s="231"/>
      <c r="N475" s="232"/>
      <c r="O475" s="87"/>
      <c r="P475" s="87"/>
      <c r="Q475" s="87"/>
      <c r="R475" s="87"/>
      <c r="S475" s="87"/>
      <c r="T475" s="88"/>
      <c r="U475" s="41"/>
      <c r="V475" s="41"/>
      <c r="W475" s="41"/>
      <c r="X475" s="41"/>
      <c r="Y475" s="41"/>
      <c r="Z475" s="41"/>
      <c r="AA475" s="41"/>
      <c r="AB475" s="41"/>
      <c r="AC475" s="41"/>
      <c r="AD475" s="41"/>
      <c r="AE475" s="41"/>
      <c r="AT475" s="20" t="s">
        <v>157</v>
      </c>
      <c r="AU475" s="20" t="s">
        <v>81</v>
      </c>
    </row>
    <row r="476" s="13" customFormat="1">
      <c r="A476" s="13"/>
      <c r="B476" s="235"/>
      <c r="C476" s="236"/>
      <c r="D476" s="233" t="s">
        <v>159</v>
      </c>
      <c r="E476" s="237" t="s">
        <v>19</v>
      </c>
      <c r="F476" s="238" t="s">
        <v>160</v>
      </c>
      <c r="G476" s="236"/>
      <c r="H476" s="237" t="s">
        <v>19</v>
      </c>
      <c r="I476" s="239"/>
      <c r="J476" s="236"/>
      <c r="K476" s="236"/>
      <c r="L476" s="240"/>
      <c r="M476" s="241"/>
      <c r="N476" s="242"/>
      <c r="O476" s="242"/>
      <c r="P476" s="242"/>
      <c r="Q476" s="242"/>
      <c r="R476" s="242"/>
      <c r="S476" s="242"/>
      <c r="T476" s="24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44" t="s">
        <v>159</v>
      </c>
      <c r="AU476" s="244" t="s">
        <v>81</v>
      </c>
      <c r="AV476" s="13" t="s">
        <v>79</v>
      </c>
      <c r="AW476" s="13" t="s">
        <v>34</v>
      </c>
      <c r="AX476" s="13" t="s">
        <v>72</v>
      </c>
      <c r="AY476" s="244" t="s">
        <v>145</v>
      </c>
    </row>
    <row r="477" s="14" customFormat="1">
      <c r="A477" s="14"/>
      <c r="B477" s="245"/>
      <c r="C477" s="246"/>
      <c r="D477" s="233" t="s">
        <v>159</v>
      </c>
      <c r="E477" s="247" t="s">
        <v>19</v>
      </c>
      <c r="F477" s="248" t="s">
        <v>660</v>
      </c>
      <c r="G477" s="246"/>
      <c r="H477" s="249">
        <v>7.04</v>
      </c>
      <c r="I477" s="250"/>
      <c r="J477" s="246"/>
      <c r="K477" s="246"/>
      <c r="L477" s="251"/>
      <c r="M477" s="252"/>
      <c r="N477" s="253"/>
      <c r="O477" s="253"/>
      <c r="P477" s="253"/>
      <c r="Q477" s="253"/>
      <c r="R477" s="253"/>
      <c r="S477" s="253"/>
      <c r="T477" s="25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55" t="s">
        <v>159</v>
      </c>
      <c r="AU477" s="255" t="s">
        <v>81</v>
      </c>
      <c r="AV477" s="14" t="s">
        <v>81</v>
      </c>
      <c r="AW477" s="14" t="s">
        <v>34</v>
      </c>
      <c r="AX477" s="14" t="s">
        <v>72</v>
      </c>
      <c r="AY477" s="255" t="s">
        <v>145</v>
      </c>
    </row>
    <row r="478" s="14" customFormat="1">
      <c r="A478" s="14"/>
      <c r="B478" s="245"/>
      <c r="C478" s="246"/>
      <c r="D478" s="233" t="s">
        <v>159</v>
      </c>
      <c r="E478" s="247" t="s">
        <v>19</v>
      </c>
      <c r="F478" s="248" t="s">
        <v>661</v>
      </c>
      <c r="G478" s="246"/>
      <c r="H478" s="249">
        <v>13.119999999999999</v>
      </c>
      <c r="I478" s="250"/>
      <c r="J478" s="246"/>
      <c r="K478" s="246"/>
      <c r="L478" s="251"/>
      <c r="M478" s="252"/>
      <c r="N478" s="253"/>
      <c r="O478" s="253"/>
      <c r="P478" s="253"/>
      <c r="Q478" s="253"/>
      <c r="R478" s="253"/>
      <c r="S478" s="253"/>
      <c r="T478" s="25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55" t="s">
        <v>159</v>
      </c>
      <c r="AU478" s="255" t="s">
        <v>81</v>
      </c>
      <c r="AV478" s="14" t="s">
        <v>81</v>
      </c>
      <c r="AW478" s="14" t="s">
        <v>34</v>
      </c>
      <c r="AX478" s="14" t="s">
        <v>72</v>
      </c>
      <c r="AY478" s="255" t="s">
        <v>145</v>
      </c>
    </row>
    <row r="479" s="14" customFormat="1">
      <c r="A479" s="14"/>
      <c r="B479" s="245"/>
      <c r="C479" s="246"/>
      <c r="D479" s="233" t="s">
        <v>159</v>
      </c>
      <c r="E479" s="247" t="s">
        <v>19</v>
      </c>
      <c r="F479" s="248" t="s">
        <v>662</v>
      </c>
      <c r="G479" s="246"/>
      <c r="H479" s="249">
        <v>6.2000000000000002</v>
      </c>
      <c r="I479" s="250"/>
      <c r="J479" s="246"/>
      <c r="K479" s="246"/>
      <c r="L479" s="251"/>
      <c r="M479" s="252"/>
      <c r="N479" s="253"/>
      <c r="O479" s="253"/>
      <c r="P479" s="253"/>
      <c r="Q479" s="253"/>
      <c r="R479" s="253"/>
      <c r="S479" s="253"/>
      <c r="T479" s="25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55" t="s">
        <v>159</v>
      </c>
      <c r="AU479" s="255" t="s">
        <v>81</v>
      </c>
      <c r="AV479" s="14" t="s">
        <v>81</v>
      </c>
      <c r="AW479" s="14" t="s">
        <v>34</v>
      </c>
      <c r="AX479" s="14" t="s">
        <v>72</v>
      </c>
      <c r="AY479" s="255" t="s">
        <v>145</v>
      </c>
    </row>
    <row r="480" s="14" customFormat="1">
      <c r="A480" s="14"/>
      <c r="B480" s="245"/>
      <c r="C480" s="246"/>
      <c r="D480" s="233" t="s">
        <v>159</v>
      </c>
      <c r="E480" s="247" t="s">
        <v>19</v>
      </c>
      <c r="F480" s="248" t="s">
        <v>663</v>
      </c>
      <c r="G480" s="246"/>
      <c r="H480" s="249">
        <v>13.220000000000001</v>
      </c>
      <c r="I480" s="250"/>
      <c r="J480" s="246"/>
      <c r="K480" s="246"/>
      <c r="L480" s="251"/>
      <c r="M480" s="252"/>
      <c r="N480" s="253"/>
      <c r="O480" s="253"/>
      <c r="P480" s="253"/>
      <c r="Q480" s="253"/>
      <c r="R480" s="253"/>
      <c r="S480" s="253"/>
      <c r="T480" s="25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55" t="s">
        <v>159</v>
      </c>
      <c r="AU480" s="255" t="s">
        <v>81</v>
      </c>
      <c r="AV480" s="14" t="s">
        <v>81</v>
      </c>
      <c r="AW480" s="14" t="s">
        <v>34</v>
      </c>
      <c r="AX480" s="14" t="s">
        <v>72</v>
      </c>
      <c r="AY480" s="255" t="s">
        <v>145</v>
      </c>
    </row>
    <row r="481" s="16" customFormat="1">
      <c r="A481" s="16"/>
      <c r="B481" s="277"/>
      <c r="C481" s="278"/>
      <c r="D481" s="233" t="s">
        <v>159</v>
      </c>
      <c r="E481" s="279" t="s">
        <v>19</v>
      </c>
      <c r="F481" s="280" t="s">
        <v>213</v>
      </c>
      <c r="G481" s="278"/>
      <c r="H481" s="281">
        <v>39.579999999999998</v>
      </c>
      <c r="I481" s="282"/>
      <c r="J481" s="278"/>
      <c r="K481" s="278"/>
      <c r="L481" s="283"/>
      <c r="M481" s="284"/>
      <c r="N481" s="285"/>
      <c r="O481" s="285"/>
      <c r="P481" s="285"/>
      <c r="Q481" s="285"/>
      <c r="R481" s="285"/>
      <c r="S481" s="285"/>
      <c r="T481" s="28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T481" s="287" t="s">
        <v>159</v>
      </c>
      <c r="AU481" s="287" t="s">
        <v>81</v>
      </c>
      <c r="AV481" s="16" t="s">
        <v>146</v>
      </c>
      <c r="AW481" s="16" t="s">
        <v>34</v>
      </c>
      <c r="AX481" s="16" t="s">
        <v>72</v>
      </c>
      <c r="AY481" s="287" t="s">
        <v>145</v>
      </c>
    </row>
    <row r="482" s="13" customFormat="1">
      <c r="A482" s="13"/>
      <c r="B482" s="235"/>
      <c r="C482" s="236"/>
      <c r="D482" s="233" t="s">
        <v>159</v>
      </c>
      <c r="E482" s="237" t="s">
        <v>19</v>
      </c>
      <c r="F482" s="238" t="s">
        <v>188</v>
      </c>
      <c r="G482" s="236"/>
      <c r="H482" s="237" t="s">
        <v>19</v>
      </c>
      <c r="I482" s="239"/>
      <c r="J482" s="236"/>
      <c r="K482" s="236"/>
      <c r="L482" s="240"/>
      <c r="M482" s="241"/>
      <c r="N482" s="242"/>
      <c r="O482" s="242"/>
      <c r="P482" s="242"/>
      <c r="Q482" s="242"/>
      <c r="R482" s="242"/>
      <c r="S482" s="242"/>
      <c r="T482" s="24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44" t="s">
        <v>159</v>
      </c>
      <c r="AU482" s="244" t="s">
        <v>81</v>
      </c>
      <c r="AV482" s="13" t="s">
        <v>79</v>
      </c>
      <c r="AW482" s="13" t="s">
        <v>34</v>
      </c>
      <c r="AX482" s="13" t="s">
        <v>72</v>
      </c>
      <c r="AY482" s="244" t="s">
        <v>145</v>
      </c>
    </row>
    <row r="483" s="14" customFormat="1">
      <c r="A483" s="14"/>
      <c r="B483" s="245"/>
      <c r="C483" s="246"/>
      <c r="D483" s="233" t="s">
        <v>159</v>
      </c>
      <c r="E483" s="247" t="s">
        <v>19</v>
      </c>
      <c r="F483" s="248" t="s">
        <v>664</v>
      </c>
      <c r="G483" s="246"/>
      <c r="H483" s="249">
        <v>6.2400000000000002</v>
      </c>
      <c r="I483" s="250"/>
      <c r="J483" s="246"/>
      <c r="K483" s="246"/>
      <c r="L483" s="251"/>
      <c r="M483" s="252"/>
      <c r="N483" s="253"/>
      <c r="O483" s="253"/>
      <c r="P483" s="253"/>
      <c r="Q483" s="253"/>
      <c r="R483" s="253"/>
      <c r="S483" s="253"/>
      <c r="T483" s="25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55" t="s">
        <v>159</v>
      </c>
      <c r="AU483" s="255" t="s">
        <v>81</v>
      </c>
      <c r="AV483" s="14" t="s">
        <v>81</v>
      </c>
      <c r="AW483" s="14" t="s">
        <v>34</v>
      </c>
      <c r="AX483" s="14" t="s">
        <v>72</v>
      </c>
      <c r="AY483" s="255" t="s">
        <v>145</v>
      </c>
    </row>
    <row r="484" s="14" customFormat="1">
      <c r="A484" s="14"/>
      <c r="B484" s="245"/>
      <c r="C484" s="246"/>
      <c r="D484" s="233" t="s">
        <v>159</v>
      </c>
      <c r="E484" s="247" t="s">
        <v>19</v>
      </c>
      <c r="F484" s="248" t="s">
        <v>665</v>
      </c>
      <c r="G484" s="246"/>
      <c r="H484" s="249">
        <v>5.4299999999999997</v>
      </c>
      <c r="I484" s="250"/>
      <c r="J484" s="246"/>
      <c r="K484" s="246"/>
      <c r="L484" s="251"/>
      <c r="M484" s="252"/>
      <c r="N484" s="253"/>
      <c r="O484" s="253"/>
      <c r="P484" s="253"/>
      <c r="Q484" s="253"/>
      <c r="R484" s="253"/>
      <c r="S484" s="253"/>
      <c r="T484" s="25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55" t="s">
        <v>159</v>
      </c>
      <c r="AU484" s="255" t="s">
        <v>81</v>
      </c>
      <c r="AV484" s="14" t="s">
        <v>81</v>
      </c>
      <c r="AW484" s="14" t="s">
        <v>34</v>
      </c>
      <c r="AX484" s="14" t="s">
        <v>72</v>
      </c>
      <c r="AY484" s="255" t="s">
        <v>145</v>
      </c>
    </row>
    <row r="485" s="14" customFormat="1">
      <c r="A485" s="14"/>
      <c r="B485" s="245"/>
      <c r="C485" s="246"/>
      <c r="D485" s="233" t="s">
        <v>159</v>
      </c>
      <c r="E485" s="247" t="s">
        <v>19</v>
      </c>
      <c r="F485" s="248" t="s">
        <v>660</v>
      </c>
      <c r="G485" s="246"/>
      <c r="H485" s="249">
        <v>7.04</v>
      </c>
      <c r="I485" s="250"/>
      <c r="J485" s="246"/>
      <c r="K485" s="246"/>
      <c r="L485" s="251"/>
      <c r="M485" s="252"/>
      <c r="N485" s="253"/>
      <c r="O485" s="253"/>
      <c r="P485" s="253"/>
      <c r="Q485" s="253"/>
      <c r="R485" s="253"/>
      <c r="S485" s="253"/>
      <c r="T485" s="25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55" t="s">
        <v>159</v>
      </c>
      <c r="AU485" s="255" t="s">
        <v>81</v>
      </c>
      <c r="AV485" s="14" t="s">
        <v>81</v>
      </c>
      <c r="AW485" s="14" t="s">
        <v>34</v>
      </c>
      <c r="AX485" s="14" t="s">
        <v>72</v>
      </c>
      <c r="AY485" s="255" t="s">
        <v>145</v>
      </c>
    </row>
    <row r="486" s="14" customFormat="1">
      <c r="A486" s="14"/>
      <c r="B486" s="245"/>
      <c r="C486" s="246"/>
      <c r="D486" s="233" t="s">
        <v>159</v>
      </c>
      <c r="E486" s="247" t="s">
        <v>19</v>
      </c>
      <c r="F486" s="248" t="s">
        <v>666</v>
      </c>
      <c r="G486" s="246"/>
      <c r="H486" s="249">
        <v>6.5300000000000002</v>
      </c>
      <c r="I486" s="250"/>
      <c r="J486" s="246"/>
      <c r="K486" s="246"/>
      <c r="L486" s="251"/>
      <c r="M486" s="252"/>
      <c r="N486" s="253"/>
      <c r="O486" s="253"/>
      <c r="P486" s="253"/>
      <c r="Q486" s="253"/>
      <c r="R486" s="253"/>
      <c r="S486" s="253"/>
      <c r="T486" s="25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55" t="s">
        <v>159</v>
      </c>
      <c r="AU486" s="255" t="s">
        <v>81</v>
      </c>
      <c r="AV486" s="14" t="s">
        <v>81</v>
      </c>
      <c r="AW486" s="14" t="s">
        <v>34</v>
      </c>
      <c r="AX486" s="14" t="s">
        <v>72</v>
      </c>
      <c r="AY486" s="255" t="s">
        <v>145</v>
      </c>
    </row>
    <row r="487" s="16" customFormat="1">
      <c r="A487" s="16"/>
      <c r="B487" s="277"/>
      <c r="C487" s="278"/>
      <c r="D487" s="233" t="s">
        <v>159</v>
      </c>
      <c r="E487" s="279" t="s">
        <v>19</v>
      </c>
      <c r="F487" s="280" t="s">
        <v>213</v>
      </c>
      <c r="G487" s="278"/>
      <c r="H487" s="281">
        <v>25.239999999999998</v>
      </c>
      <c r="I487" s="282"/>
      <c r="J487" s="278"/>
      <c r="K487" s="278"/>
      <c r="L487" s="283"/>
      <c r="M487" s="284"/>
      <c r="N487" s="285"/>
      <c r="O487" s="285"/>
      <c r="P487" s="285"/>
      <c r="Q487" s="285"/>
      <c r="R487" s="285"/>
      <c r="S487" s="285"/>
      <c r="T487" s="28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T487" s="287" t="s">
        <v>159</v>
      </c>
      <c r="AU487" s="287" t="s">
        <v>81</v>
      </c>
      <c r="AV487" s="16" t="s">
        <v>146</v>
      </c>
      <c r="AW487" s="16" t="s">
        <v>34</v>
      </c>
      <c r="AX487" s="16" t="s">
        <v>72</v>
      </c>
      <c r="AY487" s="287" t="s">
        <v>145</v>
      </c>
    </row>
    <row r="488" s="15" customFormat="1">
      <c r="A488" s="15"/>
      <c r="B488" s="256"/>
      <c r="C488" s="257"/>
      <c r="D488" s="233" t="s">
        <v>159</v>
      </c>
      <c r="E488" s="258" t="s">
        <v>19</v>
      </c>
      <c r="F488" s="259" t="s">
        <v>162</v>
      </c>
      <c r="G488" s="257"/>
      <c r="H488" s="260">
        <v>64.819999999999993</v>
      </c>
      <c r="I488" s="261"/>
      <c r="J488" s="257"/>
      <c r="K488" s="257"/>
      <c r="L488" s="262"/>
      <c r="M488" s="263"/>
      <c r="N488" s="264"/>
      <c r="O488" s="264"/>
      <c r="P488" s="264"/>
      <c r="Q488" s="264"/>
      <c r="R488" s="264"/>
      <c r="S488" s="264"/>
      <c r="T488" s="26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T488" s="266" t="s">
        <v>159</v>
      </c>
      <c r="AU488" s="266" t="s">
        <v>81</v>
      </c>
      <c r="AV488" s="15" t="s">
        <v>153</v>
      </c>
      <c r="AW488" s="15" t="s">
        <v>34</v>
      </c>
      <c r="AX488" s="15" t="s">
        <v>79</v>
      </c>
      <c r="AY488" s="266" t="s">
        <v>145</v>
      </c>
    </row>
    <row r="489" s="12" customFormat="1" ht="22.8" customHeight="1">
      <c r="A489" s="12"/>
      <c r="B489" s="199"/>
      <c r="C489" s="200"/>
      <c r="D489" s="201" t="s">
        <v>71</v>
      </c>
      <c r="E489" s="213" t="s">
        <v>667</v>
      </c>
      <c r="F489" s="213" t="s">
        <v>668</v>
      </c>
      <c r="G489" s="200"/>
      <c r="H489" s="200"/>
      <c r="I489" s="203"/>
      <c r="J489" s="214">
        <f>BK489</f>
        <v>0</v>
      </c>
      <c r="K489" s="200"/>
      <c r="L489" s="205"/>
      <c r="M489" s="206"/>
      <c r="N489" s="207"/>
      <c r="O489" s="207"/>
      <c r="P489" s="208">
        <f>SUM(P490:P545)</f>
        <v>0</v>
      </c>
      <c r="Q489" s="207"/>
      <c r="R489" s="208">
        <f>SUM(R490:R545)</f>
        <v>2.6314835627999997</v>
      </c>
      <c r="S489" s="207"/>
      <c r="T489" s="209">
        <f>SUM(T490:T545)</f>
        <v>0.37364999999999998</v>
      </c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R489" s="210" t="s">
        <v>81</v>
      </c>
      <c r="AT489" s="211" t="s">
        <v>71</v>
      </c>
      <c r="AU489" s="211" t="s">
        <v>79</v>
      </c>
      <c r="AY489" s="210" t="s">
        <v>145</v>
      </c>
      <c r="BK489" s="212">
        <f>SUM(BK490:BK545)</f>
        <v>0</v>
      </c>
    </row>
    <row r="490" s="2" customFormat="1" ht="16.5" customHeight="1">
      <c r="A490" s="41"/>
      <c r="B490" s="42"/>
      <c r="C490" s="215" t="s">
        <v>669</v>
      </c>
      <c r="D490" s="215" t="s">
        <v>148</v>
      </c>
      <c r="E490" s="216" t="s">
        <v>670</v>
      </c>
      <c r="F490" s="217" t="s">
        <v>671</v>
      </c>
      <c r="G490" s="218" t="s">
        <v>151</v>
      </c>
      <c r="H490" s="219">
        <v>124.55</v>
      </c>
      <c r="I490" s="220"/>
      <c r="J490" s="221">
        <f>ROUND(I490*H490,2)</f>
        <v>0</v>
      </c>
      <c r="K490" s="217" t="s">
        <v>152</v>
      </c>
      <c r="L490" s="47"/>
      <c r="M490" s="222" t="s">
        <v>19</v>
      </c>
      <c r="N490" s="223" t="s">
        <v>43</v>
      </c>
      <c r="O490" s="87"/>
      <c r="P490" s="224">
        <f>O490*H490</f>
        <v>0</v>
      </c>
      <c r="Q490" s="224">
        <v>0</v>
      </c>
      <c r="R490" s="224">
        <f>Q490*H490</f>
        <v>0</v>
      </c>
      <c r="S490" s="224">
        <v>0.0030000000000000001</v>
      </c>
      <c r="T490" s="225">
        <f>S490*H490</f>
        <v>0.37364999999999998</v>
      </c>
      <c r="U490" s="41"/>
      <c r="V490" s="41"/>
      <c r="W490" s="41"/>
      <c r="X490" s="41"/>
      <c r="Y490" s="41"/>
      <c r="Z490" s="41"/>
      <c r="AA490" s="41"/>
      <c r="AB490" s="41"/>
      <c r="AC490" s="41"/>
      <c r="AD490" s="41"/>
      <c r="AE490" s="41"/>
      <c r="AR490" s="226" t="s">
        <v>252</v>
      </c>
      <c r="AT490" s="226" t="s">
        <v>148</v>
      </c>
      <c r="AU490" s="226" t="s">
        <v>81</v>
      </c>
      <c r="AY490" s="20" t="s">
        <v>145</v>
      </c>
      <c r="BE490" s="227">
        <f>IF(N490="základní",J490,0)</f>
        <v>0</v>
      </c>
      <c r="BF490" s="227">
        <f>IF(N490="snížená",J490,0)</f>
        <v>0</v>
      </c>
      <c r="BG490" s="227">
        <f>IF(N490="zákl. přenesená",J490,0)</f>
        <v>0</v>
      </c>
      <c r="BH490" s="227">
        <f>IF(N490="sníž. přenesená",J490,0)</f>
        <v>0</v>
      </c>
      <c r="BI490" s="227">
        <f>IF(N490="nulová",J490,0)</f>
        <v>0</v>
      </c>
      <c r="BJ490" s="20" t="s">
        <v>79</v>
      </c>
      <c r="BK490" s="227">
        <f>ROUND(I490*H490,2)</f>
        <v>0</v>
      </c>
      <c r="BL490" s="20" t="s">
        <v>252</v>
      </c>
      <c r="BM490" s="226" t="s">
        <v>672</v>
      </c>
    </row>
    <row r="491" s="2" customFormat="1">
      <c r="A491" s="41"/>
      <c r="B491" s="42"/>
      <c r="C491" s="43"/>
      <c r="D491" s="228" t="s">
        <v>155</v>
      </c>
      <c r="E491" s="43"/>
      <c r="F491" s="229" t="s">
        <v>673</v>
      </c>
      <c r="G491" s="43"/>
      <c r="H491" s="43"/>
      <c r="I491" s="230"/>
      <c r="J491" s="43"/>
      <c r="K491" s="43"/>
      <c r="L491" s="47"/>
      <c r="M491" s="231"/>
      <c r="N491" s="232"/>
      <c r="O491" s="87"/>
      <c r="P491" s="87"/>
      <c r="Q491" s="87"/>
      <c r="R491" s="87"/>
      <c r="S491" s="87"/>
      <c r="T491" s="88"/>
      <c r="U491" s="41"/>
      <c r="V491" s="41"/>
      <c r="W491" s="41"/>
      <c r="X491" s="41"/>
      <c r="Y491" s="41"/>
      <c r="Z491" s="41"/>
      <c r="AA491" s="41"/>
      <c r="AB491" s="41"/>
      <c r="AC491" s="41"/>
      <c r="AD491" s="41"/>
      <c r="AE491" s="41"/>
      <c r="AT491" s="20" t="s">
        <v>155</v>
      </c>
      <c r="AU491" s="20" t="s">
        <v>81</v>
      </c>
    </row>
    <row r="492" s="2" customFormat="1">
      <c r="A492" s="41"/>
      <c r="B492" s="42"/>
      <c r="C492" s="43"/>
      <c r="D492" s="233" t="s">
        <v>157</v>
      </c>
      <c r="E492" s="43"/>
      <c r="F492" s="234" t="s">
        <v>659</v>
      </c>
      <c r="G492" s="43"/>
      <c r="H492" s="43"/>
      <c r="I492" s="230"/>
      <c r="J492" s="43"/>
      <c r="K492" s="43"/>
      <c r="L492" s="47"/>
      <c r="M492" s="231"/>
      <c r="N492" s="232"/>
      <c r="O492" s="87"/>
      <c r="P492" s="87"/>
      <c r="Q492" s="87"/>
      <c r="R492" s="87"/>
      <c r="S492" s="87"/>
      <c r="T492" s="88"/>
      <c r="U492" s="41"/>
      <c r="V492" s="41"/>
      <c r="W492" s="41"/>
      <c r="X492" s="41"/>
      <c r="Y492" s="41"/>
      <c r="Z492" s="41"/>
      <c r="AA492" s="41"/>
      <c r="AB492" s="41"/>
      <c r="AC492" s="41"/>
      <c r="AD492" s="41"/>
      <c r="AE492" s="41"/>
      <c r="AT492" s="20" t="s">
        <v>157</v>
      </c>
      <c r="AU492" s="20" t="s">
        <v>81</v>
      </c>
    </row>
    <row r="493" s="13" customFormat="1">
      <c r="A493" s="13"/>
      <c r="B493" s="235"/>
      <c r="C493" s="236"/>
      <c r="D493" s="233" t="s">
        <v>159</v>
      </c>
      <c r="E493" s="237" t="s">
        <v>19</v>
      </c>
      <c r="F493" s="238" t="s">
        <v>160</v>
      </c>
      <c r="G493" s="236"/>
      <c r="H493" s="237" t="s">
        <v>19</v>
      </c>
      <c r="I493" s="239"/>
      <c r="J493" s="236"/>
      <c r="K493" s="236"/>
      <c r="L493" s="240"/>
      <c r="M493" s="241"/>
      <c r="N493" s="242"/>
      <c r="O493" s="242"/>
      <c r="P493" s="242"/>
      <c r="Q493" s="242"/>
      <c r="R493" s="242"/>
      <c r="S493" s="242"/>
      <c r="T493" s="24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44" t="s">
        <v>159</v>
      </c>
      <c r="AU493" s="244" t="s">
        <v>81</v>
      </c>
      <c r="AV493" s="13" t="s">
        <v>79</v>
      </c>
      <c r="AW493" s="13" t="s">
        <v>34</v>
      </c>
      <c r="AX493" s="13" t="s">
        <v>72</v>
      </c>
      <c r="AY493" s="244" t="s">
        <v>145</v>
      </c>
    </row>
    <row r="494" s="14" customFormat="1">
      <c r="A494" s="14"/>
      <c r="B494" s="245"/>
      <c r="C494" s="246"/>
      <c r="D494" s="233" t="s">
        <v>159</v>
      </c>
      <c r="E494" s="247" t="s">
        <v>19</v>
      </c>
      <c r="F494" s="248" t="s">
        <v>309</v>
      </c>
      <c r="G494" s="246"/>
      <c r="H494" s="249">
        <v>83.189999999999998</v>
      </c>
      <c r="I494" s="250"/>
      <c r="J494" s="246"/>
      <c r="K494" s="246"/>
      <c r="L494" s="251"/>
      <c r="M494" s="252"/>
      <c r="N494" s="253"/>
      <c r="O494" s="253"/>
      <c r="P494" s="253"/>
      <c r="Q494" s="253"/>
      <c r="R494" s="253"/>
      <c r="S494" s="253"/>
      <c r="T494" s="25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55" t="s">
        <v>159</v>
      </c>
      <c r="AU494" s="255" t="s">
        <v>81</v>
      </c>
      <c r="AV494" s="14" t="s">
        <v>81</v>
      </c>
      <c r="AW494" s="14" t="s">
        <v>34</v>
      </c>
      <c r="AX494" s="14" t="s">
        <v>72</v>
      </c>
      <c r="AY494" s="255" t="s">
        <v>145</v>
      </c>
    </row>
    <row r="495" s="13" customFormat="1">
      <c r="A495" s="13"/>
      <c r="B495" s="235"/>
      <c r="C495" s="236"/>
      <c r="D495" s="233" t="s">
        <v>159</v>
      </c>
      <c r="E495" s="237" t="s">
        <v>19</v>
      </c>
      <c r="F495" s="238" t="s">
        <v>188</v>
      </c>
      <c r="G495" s="236"/>
      <c r="H495" s="237" t="s">
        <v>19</v>
      </c>
      <c r="I495" s="239"/>
      <c r="J495" s="236"/>
      <c r="K495" s="236"/>
      <c r="L495" s="240"/>
      <c r="M495" s="241"/>
      <c r="N495" s="242"/>
      <c r="O495" s="242"/>
      <c r="P495" s="242"/>
      <c r="Q495" s="242"/>
      <c r="R495" s="242"/>
      <c r="S495" s="242"/>
      <c r="T495" s="24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44" t="s">
        <v>159</v>
      </c>
      <c r="AU495" s="244" t="s">
        <v>81</v>
      </c>
      <c r="AV495" s="13" t="s">
        <v>79</v>
      </c>
      <c r="AW495" s="13" t="s">
        <v>34</v>
      </c>
      <c r="AX495" s="13" t="s">
        <v>72</v>
      </c>
      <c r="AY495" s="244" t="s">
        <v>145</v>
      </c>
    </row>
    <row r="496" s="14" customFormat="1">
      <c r="A496" s="14"/>
      <c r="B496" s="245"/>
      <c r="C496" s="246"/>
      <c r="D496" s="233" t="s">
        <v>159</v>
      </c>
      <c r="E496" s="247" t="s">
        <v>19</v>
      </c>
      <c r="F496" s="248" t="s">
        <v>674</v>
      </c>
      <c r="G496" s="246"/>
      <c r="H496" s="249">
        <v>41.359999999999999</v>
      </c>
      <c r="I496" s="250"/>
      <c r="J496" s="246"/>
      <c r="K496" s="246"/>
      <c r="L496" s="251"/>
      <c r="M496" s="252"/>
      <c r="N496" s="253"/>
      <c r="O496" s="253"/>
      <c r="P496" s="253"/>
      <c r="Q496" s="253"/>
      <c r="R496" s="253"/>
      <c r="S496" s="253"/>
      <c r="T496" s="25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55" t="s">
        <v>159</v>
      </c>
      <c r="AU496" s="255" t="s">
        <v>81</v>
      </c>
      <c r="AV496" s="14" t="s">
        <v>81</v>
      </c>
      <c r="AW496" s="14" t="s">
        <v>34</v>
      </c>
      <c r="AX496" s="14" t="s">
        <v>72</v>
      </c>
      <c r="AY496" s="255" t="s">
        <v>145</v>
      </c>
    </row>
    <row r="497" s="15" customFormat="1">
      <c r="A497" s="15"/>
      <c r="B497" s="256"/>
      <c r="C497" s="257"/>
      <c r="D497" s="233" t="s">
        <v>159</v>
      </c>
      <c r="E497" s="258" t="s">
        <v>19</v>
      </c>
      <c r="F497" s="259" t="s">
        <v>162</v>
      </c>
      <c r="G497" s="257"/>
      <c r="H497" s="260">
        <v>124.55</v>
      </c>
      <c r="I497" s="261"/>
      <c r="J497" s="257"/>
      <c r="K497" s="257"/>
      <c r="L497" s="262"/>
      <c r="M497" s="263"/>
      <c r="N497" s="264"/>
      <c r="O497" s="264"/>
      <c r="P497" s="264"/>
      <c r="Q497" s="264"/>
      <c r="R497" s="264"/>
      <c r="S497" s="264"/>
      <c r="T497" s="26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T497" s="266" t="s">
        <v>159</v>
      </c>
      <c r="AU497" s="266" t="s">
        <v>81</v>
      </c>
      <c r="AV497" s="15" t="s">
        <v>153</v>
      </c>
      <c r="AW497" s="15" t="s">
        <v>34</v>
      </c>
      <c r="AX497" s="15" t="s">
        <v>79</v>
      </c>
      <c r="AY497" s="266" t="s">
        <v>145</v>
      </c>
    </row>
    <row r="498" s="2" customFormat="1" ht="24.15" customHeight="1">
      <c r="A498" s="41"/>
      <c r="B498" s="42"/>
      <c r="C498" s="215" t="s">
        <v>675</v>
      </c>
      <c r="D498" s="215" t="s">
        <v>148</v>
      </c>
      <c r="E498" s="216" t="s">
        <v>676</v>
      </c>
      <c r="F498" s="217" t="s">
        <v>677</v>
      </c>
      <c r="G498" s="218" t="s">
        <v>151</v>
      </c>
      <c r="H498" s="219">
        <v>124.55</v>
      </c>
      <c r="I498" s="220"/>
      <c r="J498" s="221">
        <f>ROUND(I498*H498,2)</f>
        <v>0</v>
      </c>
      <c r="K498" s="217" t="s">
        <v>152</v>
      </c>
      <c r="L498" s="47"/>
      <c r="M498" s="222" t="s">
        <v>19</v>
      </c>
      <c r="N498" s="223" t="s">
        <v>43</v>
      </c>
      <c r="O498" s="87"/>
      <c r="P498" s="224">
        <f>O498*H498</f>
        <v>0</v>
      </c>
      <c r="Q498" s="224">
        <v>7.6799999999999999E-07</v>
      </c>
      <c r="R498" s="224">
        <f>Q498*H498</f>
        <v>9.5654400000000004E-05</v>
      </c>
      <c r="S498" s="224">
        <v>0</v>
      </c>
      <c r="T498" s="225">
        <f>S498*H498</f>
        <v>0</v>
      </c>
      <c r="U498" s="41"/>
      <c r="V498" s="41"/>
      <c r="W498" s="41"/>
      <c r="X498" s="41"/>
      <c r="Y498" s="41"/>
      <c r="Z498" s="41"/>
      <c r="AA498" s="41"/>
      <c r="AB498" s="41"/>
      <c r="AC498" s="41"/>
      <c r="AD498" s="41"/>
      <c r="AE498" s="41"/>
      <c r="AR498" s="226" t="s">
        <v>252</v>
      </c>
      <c r="AT498" s="226" t="s">
        <v>148</v>
      </c>
      <c r="AU498" s="226" t="s">
        <v>81</v>
      </c>
      <c r="AY498" s="20" t="s">
        <v>145</v>
      </c>
      <c r="BE498" s="227">
        <f>IF(N498="základní",J498,0)</f>
        <v>0</v>
      </c>
      <c r="BF498" s="227">
        <f>IF(N498="snížená",J498,0)</f>
        <v>0</v>
      </c>
      <c r="BG498" s="227">
        <f>IF(N498="zákl. přenesená",J498,0)</f>
        <v>0</v>
      </c>
      <c r="BH498" s="227">
        <f>IF(N498="sníž. přenesená",J498,0)</f>
        <v>0</v>
      </c>
      <c r="BI498" s="227">
        <f>IF(N498="nulová",J498,0)</f>
        <v>0</v>
      </c>
      <c r="BJ498" s="20" t="s">
        <v>79</v>
      </c>
      <c r="BK498" s="227">
        <f>ROUND(I498*H498,2)</f>
        <v>0</v>
      </c>
      <c r="BL498" s="20" t="s">
        <v>252</v>
      </c>
      <c r="BM498" s="226" t="s">
        <v>678</v>
      </c>
    </row>
    <row r="499" s="2" customFormat="1">
      <c r="A499" s="41"/>
      <c r="B499" s="42"/>
      <c r="C499" s="43"/>
      <c r="D499" s="228" t="s">
        <v>155</v>
      </c>
      <c r="E499" s="43"/>
      <c r="F499" s="229" t="s">
        <v>679</v>
      </c>
      <c r="G499" s="43"/>
      <c r="H499" s="43"/>
      <c r="I499" s="230"/>
      <c r="J499" s="43"/>
      <c r="K499" s="43"/>
      <c r="L499" s="47"/>
      <c r="M499" s="231"/>
      <c r="N499" s="232"/>
      <c r="O499" s="87"/>
      <c r="P499" s="87"/>
      <c r="Q499" s="87"/>
      <c r="R499" s="87"/>
      <c r="S499" s="87"/>
      <c r="T499" s="88"/>
      <c r="U499" s="41"/>
      <c r="V499" s="41"/>
      <c r="W499" s="41"/>
      <c r="X499" s="41"/>
      <c r="Y499" s="41"/>
      <c r="Z499" s="41"/>
      <c r="AA499" s="41"/>
      <c r="AB499" s="41"/>
      <c r="AC499" s="41"/>
      <c r="AD499" s="41"/>
      <c r="AE499" s="41"/>
      <c r="AT499" s="20" t="s">
        <v>155</v>
      </c>
      <c r="AU499" s="20" t="s">
        <v>81</v>
      </c>
    </row>
    <row r="500" s="2" customFormat="1" ht="21.75" customHeight="1">
      <c r="A500" s="41"/>
      <c r="B500" s="42"/>
      <c r="C500" s="215" t="s">
        <v>680</v>
      </c>
      <c r="D500" s="215" t="s">
        <v>148</v>
      </c>
      <c r="E500" s="216" t="s">
        <v>681</v>
      </c>
      <c r="F500" s="217" t="s">
        <v>682</v>
      </c>
      <c r="G500" s="218" t="s">
        <v>151</v>
      </c>
      <c r="H500" s="219">
        <v>124.55</v>
      </c>
      <c r="I500" s="220"/>
      <c r="J500" s="221">
        <f>ROUND(I500*H500,2)</f>
        <v>0</v>
      </c>
      <c r="K500" s="217" t="s">
        <v>152</v>
      </c>
      <c r="L500" s="47"/>
      <c r="M500" s="222" t="s">
        <v>19</v>
      </c>
      <c r="N500" s="223" t="s">
        <v>43</v>
      </c>
      <c r="O500" s="87"/>
      <c r="P500" s="224">
        <f>O500*H500</f>
        <v>0</v>
      </c>
      <c r="Q500" s="224">
        <v>4.4799999999999999E-07</v>
      </c>
      <c r="R500" s="224">
        <f>Q500*H500</f>
        <v>5.5798399999999998E-05</v>
      </c>
      <c r="S500" s="224">
        <v>0</v>
      </c>
      <c r="T500" s="225">
        <f>S500*H500</f>
        <v>0</v>
      </c>
      <c r="U500" s="41"/>
      <c r="V500" s="41"/>
      <c r="W500" s="41"/>
      <c r="X500" s="41"/>
      <c r="Y500" s="41"/>
      <c r="Z500" s="41"/>
      <c r="AA500" s="41"/>
      <c r="AB500" s="41"/>
      <c r="AC500" s="41"/>
      <c r="AD500" s="41"/>
      <c r="AE500" s="41"/>
      <c r="AR500" s="226" t="s">
        <v>252</v>
      </c>
      <c r="AT500" s="226" t="s">
        <v>148</v>
      </c>
      <c r="AU500" s="226" t="s">
        <v>81</v>
      </c>
      <c r="AY500" s="20" t="s">
        <v>145</v>
      </c>
      <c r="BE500" s="227">
        <f>IF(N500="základní",J500,0)</f>
        <v>0</v>
      </c>
      <c r="BF500" s="227">
        <f>IF(N500="snížená",J500,0)</f>
        <v>0</v>
      </c>
      <c r="BG500" s="227">
        <f>IF(N500="zákl. přenesená",J500,0)</f>
        <v>0</v>
      </c>
      <c r="BH500" s="227">
        <f>IF(N500="sníž. přenesená",J500,0)</f>
        <v>0</v>
      </c>
      <c r="BI500" s="227">
        <f>IF(N500="nulová",J500,0)</f>
        <v>0</v>
      </c>
      <c r="BJ500" s="20" t="s">
        <v>79</v>
      </c>
      <c r="BK500" s="227">
        <f>ROUND(I500*H500,2)</f>
        <v>0</v>
      </c>
      <c r="BL500" s="20" t="s">
        <v>252</v>
      </c>
      <c r="BM500" s="226" t="s">
        <v>683</v>
      </c>
    </row>
    <row r="501" s="2" customFormat="1">
      <c r="A501" s="41"/>
      <c r="B501" s="42"/>
      <c r="C501" s="43"/>
      <c r="D501" s="228" t="s">
        <v>155</v>
      </c>
      <c r="E501" s="43"/>
      <c r="F501" s="229" t="s">
        <v>684</v>
      </c>
      <c r="G501" s="43"/>
      <c r="H501" s="43"/>
      <c r="I501" s="230"/>
      <c r="J501" s="43"/>
      <c r="K501" s="43"/>
      <c r="L501" s="47"/>
      <c r="M501" s="231"/>
      <c r="N501" s="232"/>
      <c r="O501" s="87"/>
      <c r="P501" s="87"/>
      <c r="Q501" s="87"/>
      <c r="R501" s="87"/>
      <c r="S501" s="87"/>
      <c r="T501" s="88"/>
      <c r="U501" s="41"/>
      <c r="V501" s="41"/>
      <c r="W501" s="41"/>
      <c r="X501" s="41"/>
      <c r="Y501" s="41"/>
      <c r="Z501" s="41"/>
      <c r="AA501" s="41"/>
      <c r="AB501" s="41"/>
      <c r="AC501" s="41"/>
      <c r="AD501" s="41"/>
      <c r="AE501" s="41"/>
      <c r="AT501" s="20" t="s">
        <v>155</v>
      </c>
      <c r="AU501" s="20" t="s">
        <v>81</v>
      </c>
    </row>
    <row r="502" s="14" customFormat="1">
      <c r="A502" s="14"/>
      <c r="B502" s="245"/>
      <c r="C502" s="246"/>
      <c r="D502" s="233" t="s">
        <v>159</v>
      </c>
      <c r="E502" s="247" t="s">
        <v>19</v>
      </c>
      <c r="F502" s="248" t="s">
        <v>685</v>
      </c>
      <c r="G502" s="246"/>
      <c r="H502" s="249">
        <v>124.55</v>
      </c>
      <c r="I502" s="250"/>
      <c r="J502" s="246"/>
      <c r="K502" s="246"/>
      <c r="L502" s="251"/>
      <c r="M502" s="252"/>
      <c r="N502" s="253"/>
      <c r="O502" s="253"/>
      <c r="P502" s="253"/>
      <c r="Q502" s="253"/>
      <c r="R502" s="253"/>
      <c r="S502" s="253"/>
      <c r="T502" s="25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55" t="s">
        <v>159</v>
      </c>
      <c r="AU502" s="255" t="s">
        <v>81</v>
      </c>
      <c r="AV502" s="14" t="s">
        <v>81</v>
      </c>
      <c r="AW502" s="14" t="s">
        <v>34</v>
      </c>
      <c r="AX502" s="14" t="s">
        <v>79</v>
      </c>
      <c r="AY502" s="255" t="s">
        <v>145</v>
      </c>
    </row>
    <row r="503" s="2" customFormat="1" ht="16.5" customHeight="1">
      <c r="A503" s="41"/>
      <c r="B503" s="42"/>
      <c r="C503" s="215" t="s">
        <v>686</v>
      </c>
      <c r="D503" s="215" t="s">
        <v>148</v>
      </c>
      <c r="E503" s="216" t="s">
        <v>687</v>
      </c>
      <c r="F503" s="217" t="s">
        <v>688</v>
      </c>
      <c r="G503" s="218" t="s">
        <v>151</v>
      </c>
      <c r="H503" s="219">
        <v>124.55</v>
      </c>
      <c r="I503" s="220"/>
      <c r="J503" s="221">
        <f>ROUND(I503*H503,2)</f>
        <v>0</v>
      </c>
      <c r="K503" s="217" t="s">
        <v>152</v>
      </c>
      <c r="L503" s="47"/>
      <c r="M503" s="222" t="s">
        <v>19</v>
      </c>
      <c r="N503" s="223" t="s">
        <v>43</v>
      </c>
      <c r="O503" s="87"/>
      <c r="P503" s="224">
        <f>O503*H503</f>
        <v>0</v>
      </c>
      <c r="Q503" s="224">
        <v>0</v>
      </c>
      <c r="R503" s="224">
        <f>Q503*H503</f>
        <v>0</v>
      </c>
      <c r="S503" s="224">
        <v>0</v>
      </c>
      <c r="T503" s="225">
        <f>S503*H503</f>
        <v>0</v>
      </c>
      <c r="U503" s="41"/>
      <c r="V503" s="41"/>
      <c r="W503" s="41"/>
      <c r="X503" s="41"/>
      <c r="Y503" s="41"/>
      <c r="Z503" s="41"/>
      <c r="AA503" s="41"/>
      <c r="AB503" s="41"/>
      <c r="AC503" s="41"/>
      <c r="AD503" s="41"/>
      <c r="AE503" s="41"/>
      <c r="AR503" s="226" t="s">
        <v>252</v>
      </c>
      <c r="AT503" s="226" t="s">
        <v>148</v>
      </c>
      <c r="AU503" s="226" t="s">
        <v>81</v>
      </c>
      <c r="AY503" s="20" t="s">
        <v>145</v>
      </c>
      <c r="BE503" s="227">
        <f>IF(N503="základní",J503,0)</f>
        <v>0</v>
      </c>
      <c r="BF503" s="227">
        <f>IF(N503="snížená",J503,0)</f>
        <v>0</v>
      </c>
      <c r="BG503" s="227">
        <f>IF(N503="zákl. přenesená",J503,0)</f>
        <v>0</v>
      </c>
      <c r="BH503" s="227">
        <f>IF(N503="sníž. přenesená",J503,0)</f>
        <v>0</v>
      </c>
      <c r="BI503" s="227">
        <f>IF(N503="nulová",J503,0)</f>
        <v>0</v>
      </c>
      <c r="BJ503" s="20" t="s">
        <v>79</v>
      </c>
      <c r="BK503" s="227">
        <f>ROUND(I503*H503,2)</f>
        <v>0</v>
      </c>
      <c r="BL503" s="20" t="s">
        <v>252</v>
      </c>
      <c r="BM503" s="226" t="s">
        <v>689</v>
      </c>
    </row>
    <row r="504" s="2" customFormat="1">
      <c r="A504" s="41"/>
      <c r="B504" s="42"/>
      <c r="C504" s="43"/>
      <c r="D504" s="228" t="s">
        <v>155</v>
      </c>
      <c r="E504" s="43"/>
      <c r="F504" s="229" t="s">
        <v>690</v>
      </c>
      <c r="G504" s="43"/>
      <c r="H504" s="43"/>
      <c r="I504" s="230"/>
      <c r="J504" s="43"/>
      <c r="K504" s="43"/>
      <c r="L504" s="47"/>
      <c r="M504" s="231"/>
      <c r="N504" s="232"/>
      <c r="O504" s="87"/>
      <c r="P504" s="87"/>
      <c r="Q504" s="87"/>
      <c r="R504" s="87"/>
      <c r="S504" s="87"/>
      <c r="T504" s="88"/>
      <c r="U504" s="41"/>
      <c r="V504" s="41"/>
      <c r="W504" s="41"/>
      <c r="X504" s="41"/>
      <c r="Y504" s="41"/>
      <c r="Z504" s="41"/>
      <c r="AA504" s="41"/>
      <c r="AB504" s="41"/>
      <c r="AC504" s="41"/>
      <c r="AD504" s="41"/>
      <c r="AE504" s="41"/>
      <c r="AT504" s="20" t="s">
        <v>155</v>
      </c>
      <c r="AU504" s="20" t="s">
        <v>81</v>
      </c>
    </row>
    <row r="505" s="2" customFormat="1" ht="16.5" customHeight="1">
      <c r="A505" s="41"/>
      <c r="B505" s="42"/>
      <c r="C505" s="215" t="s">
        <v>691</v>
      </c>
      <c r="D505" s="215" t="s">
        <v>148</v>
      </c>
      <c r="E505" s="216" t="s">
        <v>692</v>
      </c>
      <c r="F505" s="217" t="s">
        <v>693</v>
      </c>
      <c r="G505" s="218" t="s">
        <v>151</v>
      </c>
      <c r="H505" s="219">
        <v>124.55</v>
      </c>
      <c r="I505" s="220"/>
      <c r="J505" s="221">
        <f>ROUND(I505*H505,2)</f>
        <v>0</v>
      </c>
      <c r="K505" s="217" t="s">
        <v>152</v>
      </c>
      <c r="L505" s="47"/>
      <c r="M505" s="222" t="s">
        <v>19</v>
      </c>
      <c r="N505" s="223" t="s">
        <v>43</v>
      </c>
      <c r="O505" s="87"/>
      <c r="P505" s="224">
        <f>O505*H505</f>
        <v>0</v>
      </c>
      <c r="Q505" s="224">
        <v>3.3000000000000003E-05</v>
      </c>
      <c r="R505" s="224">
        <f>Q505*H505</f>
        <v>0.0041101499999999999</v>
      </c>
      <c r="S505" s="224">
        <v>0</v>
      </c>
      <c r="T505" s="225">
        <f>S505*H505</f>
        <v>0</v>
      </c>
      <c r="U505" s="41"/>
      <c r="V505" s="41"/>
      <c r="W505" s="41"/>
      <c r="X505" s="41"/>
      <c r="Y505" s="41"/>
      <c r="Z505" s="41"/>
      <c r="AA505" s="41"/>
      <c r="AB505" s="41"/>
      <c r="AC505" s="41"/>
      <c r="AD505" s="41"/>
      <c r="AE505" s="41"/>
      <c r="AR505" s="226" t="s">
        <v>252</v>
      </c>
      <c r="AT505" s="226" t="s">
        <v>148</v>
      </c>
      <c r="AU505" s="226" t="s">
        <v>81</v>
      </c>
      <c r="AY505" s="20" t="s">
        <v>145</v>
      </c>
      <c r="BE505" s="227">
        <f>IF(N505="základní",J505,0)</f>
        <v>0</v>
      </c>
      <c r="BF505" s="227">
        <f>IF(N505="snížená",J505,0)</f>
        <v>0</v>
      </c>
      <c r="BG505" s="227">
        <f>IF(N505="zákl. přenesená",J505,0)</f>
        <v>0</v>
      </c>
      <c r="BH505" s="227">
        <f>IF(N505="sníž. přenesená",J505,0)</f>
        <v>0</v>
      </c>
      <c r="BI505" s="227">
        <f>IF(N505="nulová",J505,0)</f>
        <v>0</v>
      </c>
      <c r="BJ505" s="20" t="s">
        <v>79</v>
      </c>
      <c r="BK505" s="227">
        <f>ROUND(I505*H505,2)</f>
        <v>0</v>
      </c>
      <c r="BL505" s="20" t="s">
        <v>252</v>
      </c>
      <c r="BM505" s="226" t="s">
        <v>694</v>
      </c>
    </row>
    <row r="506" s="2" customFormat="1">
      <c r="A506" s="41"/>
      <c r="B506" s="42"/>
      <c r="C506" s="43"/>
      <c r="D506" s="228" t="s">
        <v>155</v>
      </c>
      <c r="E506" s="43"/>
      <c r="F506" s="229" t="s">
        <v>695</v>
      </c>
      <c r="G506" s="43"/>
      <c r="H506" s="43"/>
      <c r="I506" s="230"/>
      <c r="J506" s="43"/>
      <c r="K506" s="43"/>
      <c r="L506" s="47"/>
      <c r="M506" s="231"/>
      <c r="N506" s="232"/>
      <c r="O506" s="87"/>
      <c r="P506" s="87"/>
      <c r="Q506" s="87"/>
      <c r="R506" s="87"/>
      <c r="S506" s="87"/>
      <c r="T506" s="88"/>
      <c r="U506" s="41"/>
      <c r="V506" s="41"/>
      <c r="W506" s="41"/>
      <c r="X506" s="41"/>
      <c r="Y506" s="41"/>
      <c r="Z506" s="41"/>
      <c r="AA506" s="41"/>
      <c r="AB506" s="41"/>
      <c r="AC506" s="41"/>
      <c r="AD506" s="41"/>
      <c r="AE506" s="41"/>
      <c r="AT506" s="20" t="s">
        <v>155</v>
      </c>
      <c r="AU506" s="20" t="s">
        <v>81</v>
      </c>
    </row>
    <row r="507" s="2" customFormat="1" ht="16.5" customHeight="1">
      <c r="A507" s="41"/>
      <c r="B507" s="42"/>
      <c r="C507" s="215" t="s">
        <v>696</v>
      </c>
      <c r="D507" s="215" t="s">
        <v>148</v>
      </c>
      <c r="E507" s="216" t="s">
        <v>697</v>
      </c>
      <c r="F507" s="217" t="s">
        <v>698</v>
      </c>
      <c r="G507" s="218" t="s">
        <v>151</v>
      </c>
      <c r="H507" s="219">
        <v>124.55</v>
      </c>
      <c r="I507" s="220"/>
      <c r="J507" s="221">
        <f>ROUND(I507*H507,2)</f>
        <v>0</v>
      </c>
      <c r="K507" s="217" t="s">
        <v>19</v>
      </c>
      <c r="L507" s="47"/>
      <c r="M507" s="222" t="s">
        <v>19</v>
      </c>
      <c r="N507" s="223" t="s">
        <v>43</v>
      </c>
      <c r="O507" s="87"/>
      <c r="P507" s="224">
        <f>O507*H507</f>
        <v>0</v>
      </c>
      <c r="Q507" s="224">
        <v>0.014999999999999999</v>
      </c>
      <c r="R507" s="224">
        <f>Q507*H507</f>
        <v>1.86825</v>
      </c>
      <c r="S507" s="224">
        <v>0</v>
      </c>
      <c r="T507" s="225">
        <f>S507*H507</f>
        <v>0</v>
      </c>
      <c r="U507" s="41"/>
      <c r="V507" s="41"/>
      <c r="W507" s="41"/>
      <c r="X507" s="41"/>
      <c r="Y507" s="41"/>
      <c r="Z507" s="41"/>
      <c r="AA507" s="41"/>
      <c r="AB507" s="41"/>
      <c r="AC507" s="41"/>
      <c r="AD507" s="41"/>
      <c r="AE507" s="41"/>
      <c r="AR507" s="226" t="s">
        <v>252</v>
      </c>
      <c r="AT507" s="226" t="s">
        <v>148</v>
      </c>
      <c r="AU507" s="226" t="s">
        <v>81</v>
      </c>
      <c r="AY507" s="20" t="s">
        <v>145</v>
      </c>
      <c r="BE507" s="227">
        <f>IF(N507="základní",J507,0)</f>
        <v>0</v>
      </c>
      <c r="BF507" s="227">
        <f>IF(N507="snížená",J507,0)</f>
        <v>0</v>
      </c>
      <c r="BG507" s="227">
        <f>IF(N507="zákl. přenesená",J507,0)</f>
        <v>0</v>
      </c>
      <c r="BH507" s="227">
        <f>IF(N507="sníž. přenesená",J507,0)</f>
        <v>0</v>
      </c>
      <c r="BI507" s="227">
        <f>IF(N507="nulová",J507,0)</f>
        <v>0</v>
      </c>
      <c r="BJ507" s="20" t="s">
        <v>79</v>
      </c>
      <c r="BK507" s="227">
        <f>ROUND(I507*H507,2)</f>
        <v>0</v>
      </c>
      <c r="BL507" s="20" t="s">
        <v>252</v>
      </c>
      <c r="BM507" s="226" t="s">
        <v>699</v>
      </c>
    </row>
    <row r="508" s="2" customFormat="1">
      <c r="A508" s="41"/>
      <c r="B508" s="42"/>
      <c r="C508" s="43"/>
      <c r="D508" s="233" t="s">
        <v>157</v>
      </c>
      <c r="E508" s="43"/>
      <c r="F508" s="234" t="s">
        <v>700</v>
      </c>
      <c r="G508" s="43"/>
      <c r="H508" s="43"/>
      <c r="I508" s="230"/>
      <c r="J508" s="43"/>
      <c r="K508" s="43"/>
      <c r="L508" s="47"/>
      <c r="M508" s="231"/>
      <c r="N508" s="232"/>
      <c r="O508" s="87"/>
      <c r="P508" s="87"/>
      <c r="Q508" s="87"/>
      <c r="R508" s="87"/>
      <c r="S508" s="87"/>
      <c r="T508" s="88"/>
      <c r="U508" s="41"/>
      <c r="V508" s="41"/>
      <c r="W508" s="41"/>
      <c r="X508" s="41"/>
      <c r="Y508" s="41"/>
      <c r="Z508" s="41"/>
      <c r="AA508" s="41"/>
      <c r="AB508" s="41"/>
      <c r="AC508" s="41"/>
      <c r="AD508" s="41"/>
      <c r="AE508" s="41"/>
      <c r="AT508" s="20" t="s">
        <v>157</v>
      </c>
      <c r="AU508" s="20" t="s">
        <v>81</v>
      </c>
    </row>
    <row r="509" s="2" customFormat="1" ht="16.5" customHeight="1">
      <c r="A509" s="41"/>
      <c r="B509" s="42"/>
      <c r="C509" s="215" t="s">
        <v>701</v>
      </c>
      <c r="D509" s="215" t="s">
        <v>148</v>
      </c>
      <c r="E509" s="216" t="s">
        <v>702</v>
      </c>
      <c r="F509" s="217" t="s">
        <v>703</v>
      </c>
      <c r="G509" s="218" t="s">
        <v>151</v>
      </c>
      <c r="H509" s="219">
        <v>124.55</v>
      </c>
      <c r="I509" s="220"/>
      <c r="J509" s="221">
        <f>ROUND(I509*H509,2)</f>
        <v>0</v>
      </c>
      <c r="K509" s="217" t="s">
        <v>152</v>
      </c>
      <c r="L509" s="47"/>
      <c r="M509" s="222" t="s">
        <v>19</v>
      </c>
      <c r="N509" s="223" t="s">
        <v>43</v>
      </c>
      <c r="O509" s="87"/>
      <c r="P509" s="224">
        <f>O509*H509</f>
        <v>0</v>
      </c>
      <c r="Q509" s="224">
        <v>0.00029999999999999997</v>
      </c>
      <c r="R509" s="224">
        <f>Q509*H509</f>
        <v>0.037364999999999995</v>
      </c>
      <c r="S509" s="224">
        <v>0</v>
      </c>
      <c r="T509" s="225">
        <f>S509*H509</f>
        <v>0</v>
      </c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  <c r="AE509" s="41"/>
      <c r="AR509" s="226" t="s">
        <v>252</v>
      </c>
      <c r="AT509" s="226" t="s">
        <v>148</v>
      </c>
      <c r="AU509" s="226" t="s">
        <v>81</v>
      </c>
      <c r="AY509" s="20" t="s">
        <v>145</v>
      </c>
      <c r="BE509" s="227">
        <f>IF(N509="základní",J509,0)</f>
        <v>0</v>
      </c>
      <c r="BF509" s="227">
        <f>IF(N509="snížená",J509,0)</f>
        <v>0</v>
      </c>
      <c r="BG509" s="227">
        <f>IF(N509="zákl. přenesená",J509,0)</f>
        <v>0</v>
      </c>
      <c r="BH509" s="227">
        <f>IF(N509="sníž. přenesená",J509,0)</f>
        <v>0</v>
      </c>
      <c r="BI509" s="227">
        <f>IF(N509="nulová",J509,0)</f>
        <v>0</v>
      </c>
      <c r="BJ509" s="20" t="s">
        <v>79</v>
      </c>
      <c r="BK509" s="227">
        <f>ROUND(I509*H509,2)</f>
        <v>0</v>
      </c>
      <c r="BL509" s="20" t="s">
        <v>252</v>
      </c>
      <c r="BM509" s="226" t="s">
        <v>704</v>
      </c>
    </row>
    <row r="510" s="2" customFormat="1">
      <c r="A510" s="41"/>
      <c r="B510" s="42"/>
      <c r="C510" s="43"/>
      <c r="D510" s="228" t="s">
        <v>155</v>
      </c>
      <c r="E510" s="43"/>
      <c r="F510" s="229" t="s">
        <v>705</v>
      </c>
      <c r="G510" s="43"/>
      <c r="H510" s="43"/>
      <c r="I510" s="230"/>
      <c r="J510" s="43"/>
      <c r="K510" s="43"/>
      <c r="L510" s="47"/>
      <c r="M510" s="231"/>
      <c r="N510" s="232"/>
      <c r="O510" s="87"/>
      <c r="P510" s="87"/>
      <c r="Q510" s="87"/>
      <c r="R510" s="87"/>
      <c r="S510" s="87"/>
      <c r="T510" s="88"/>
      <c r="U510" s="41"/>
      <c r="V510" s="41"/>
      <c r="W510" s="41"/>
      <c r="X510" s="41"/>
      <c r="Y510" s="41"/>
      <c r="Z510" s="41"/>
      <c r="AA510" s="41"/>
      <c r="AB510" s="41"/>
      <c r="AC510" s="41"/>
      <c r="AD510" s="41"/>
      <c r="AE510" s="41"/>
      <c r="AT510" s="20" t="s">
        <v>155</v>
      </c>
      <c r="AU510" s="20" t="s">
        <v>81</v>
      </c>
    </row>
    <row r="511" s="2" customFormat="1">
      <c r="A511" s="41"/>
      <c r="B511" s="42"/>
      <c r="C511" s="43"/>
      <c r="D511" s="233" t="s">
        <v>157</v>
      </c>
      <c r="E511" s="43"/>
      <c r="F511" s="234" t="s">
        <v>700</v>
      </c>
      <c r="G511" s="43"/>
      <c r="H511" s="43"/>
      <c r="I511" s="230"/>
      <c r="J511" s="43"/>
      <c r="K511" s="43"/>
      <c r="L511" s="47"/>
      <c r="M511" s="231"/>
      <c r="N511" s="232"/>
      <c r="O511" s="87"/>
      <c r="P511" s="87"/>
      <c r="Q511" s="87"/>
      <c r="R511" s="87"/>
      <c r="S511" s="87"/>
      <c r="T511" s="88"/>
      <c r="U511" s="41"/>
      <c r="V511" s="41"/>
      <c r="W511" s="41"/>
      <c r="X511" s="41"/>
      <c r="Y511" s="41"/>
      <c r="Z511" s="41"/>
      <c r="AA511" s="41"/>
      <c r="AB511" s="41"/>
      <c r="AC511" s="41"/>
      <c r="AD511" s="41"/>
      <c r="AE511" s="41"/>
      <c r="AT511" s="20" t="s">
        <v>157</v>
      </c>
      <c r="AU511" s="20" t="s">
        <v>81</v>
      </c>
    </row>
    <row r="512" s="2" customFormat="1" ht="16.5" customHeight="1">
      <c r="A512" s="41"/>
      <c r="B512" s="42"/>
      <c r="C512" s="267" t="s">
        <v>706</v>
      </c>
      <c r="D512" s="267" t="s">
        <v>169</v>
      </c>
      <c r="E512" s="268" t="s">
        <v>707</v>
      </c>
      <c r="F512" s="269" t="s">
        <v>708</v>
      </c>
      <c r="G512" s="270" t="s">
        <v>151</v>
      </c>
      <c r="H512" s="271">
        <v>137.005</v>
      </c>
      <c r="I512" s="272"/>
      <c r="J512" s="273">
        <f>ROUND(I512*H512,2)</f>
        <v>0</v>
      </c>
      <c r="K512" s="269" t="s">
        <v>19</v>
      </c>
      <c r="L512" s="274"/>
      <c r="M512" s="275" t="s">
        <v>19</v>
      </c>
      <c r="N512" s="276" t="s">
        <v>43</v>
      </c>
      <c r="O512" s="87"/>
      <c r="P512" s="224">
        <f>O512*H512</f>
        <v>0</v>
      </c>
      <c r="Q512" s="224">
        <v>0.0051000000000000004</v>
      </c>
      <c r="R512" s="224">
        <f>Q512*H512</f>
        <v>0.6987255</v>
      </c>
      <c r="S512" s="224">
        <v>0</v>
      </c>
      <c r="T512" s="225">
        <f>S512*H512</f>
        <v>0</v>
      </c>
      <c r="U512" s="41"/>
      <c r="V512" s="41"/>
      <c r="W512" s="41"/>
      <c r="X512" s="41"/>
      <c r="Y512" s="41"/>
      <c r="Z512" s="41"/>
      <c r="AA512" s="41"/>
      <c r="AB512" s="41"/>
      <c r="AC512" s="41"/>
      <c r="AD512" s="41"/>
      <c r="AE512" s="41"/>
      <c r="AR512" s="226" t="s">
        <v>354</v>
      </c>
      <c r="AT512" s="226" t="s">
        <v>169</v>
      </c>
      <c r="AU512" s="226" t="s">
        <v>81</v>
      </c>
      <c r="AY512" s="20" t="s">
        <v>145</v>
      </c>
      <c r="BE512" s="227">
        <f>IF(N512="základní",J512,0)</f>
        <v>0</v>
      </c>
      <c r="BF512" s="227">
        <f>IF(N512="snížená",J512,0)</f>
        <v>0</v>
      </c>
      <c r="BG512" s="227">
        <f>IF(N512="zákl. přenesená",J512,0)</f>
        <v>0</v>
      </c>
      <c r="BH512" s="227">
        <f>IF(N512="sníž. přenesená",J512,0)</f>
        <v>0</v>
      </c>
      <c r="BI512" s="227">
        <f>IF(N512="nulová",J512,0)</f>
        <v>0</v>
      </c>
      <c r="BJ512" s="20" t="s">
        <v>79</v>
      </c>
      <c r="BK512" s="227">
        <f>ROUND(I512*H512,2)</f>
        <v>0</v>
      </c>
      <c r="BL512" s="20" t="s">
        <v>252</v>
      </c>
      <c r="BM512" s="226" t="s">
        <v>709</v>
      </c>
    </row>
    <row r="513" s="2" customFormat="1">
      <c r="A513" s="41"/>
      <c r="B513" s="42"/>
      <c r="C513" s="43"/>
      <c r="D513" s="233" t="s">
        <v>157</v>
      </c>
      <c r="E513" s="43"/>
      <c r="F513" s="234" t="s">
        <v>710</v>
      </c>
      <c r="G513" s="43"/>
      <c r="H513" s="43"/>
      <c r="I513" s="230"/>
      <c r="J513" s="43"/>
      <c r="K513" s="43"/>
      <c r="L513" s="47"/>
      <c r="M513" s="231"/>
      <c r="N513" s="232"/>
      <c r="O513" s="87"/>
      <c r="P513" s="87"/>
      <c r="Q513" s="87"/>
      <c r="R513" s="87"/>
      <c r="S513" s="87"/>
      <c r="T513" s="88"/>
      <c r="U513" s="41"/>
      <c r="V513" s="41"/>
      <c r="W513" s="41"/>
      <c r="X513" s="41"/>
      <c r="Y513" s="41"/>
      <c r="Z513" s="41"/>
      <c r="AA513" s="41"/>
      <c r="AB513" s="41"/>
      <c r="AC513" s="41"/>
      <c r="AD513" s="41"/>
      <c r="AE513" s="41"/>
      <c r="AT513" s="20" t="s">
        <v>157</v>
      </c>
      <c r="AU513" s="20" t="s">
        <v>81</v>
      </c>
    </row>
    <row r="514" s="14" customFormat="1">
      <c r="A514" s="14"/>
      <c r="B514" s="245"/>
      <c r="C514" s="246"/>
      <c r="D514" s="233" t="s">
        <v>159</v>
      </c>
      <c r="E514" s="247" t="s">
        <v>19</v>
      </c>
      <c r="F514" s="248" t="s">
        <v>711</v>
      </c>
      <c r="G514" s="246"/>
      <c r="H514" s="249">
        <v>137.005</v>
      </c>
      <c r="I514" s="250"/>
      <c r="J514" s="246"/>
      <c r="K514" s="246"/>
      <c r="L514" s="251"/>
      <c r="M514" s="252"/>
      <c r="N514" s="253"/>
      <c r="O514" s="253"/>
      <c r="P514" s="253"/>
      <c r="Q514" s="253"/>
      <c r="R514" s="253"/>
      <c r="S514" s="253"/>
      <c r="T514" s="25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55" t="s">
        <v>159</v>
      </c>
      <c r="AU514" s="255" t="s">
        <v>81</v>
      </c>
      <c r="AV514" s="14" t="s">
        <v>81</v>
      </c>
      <c r="AW514" s="14" t="s">
        <v>34</v>
      </c>
      <c r="AX514" s="14" t="s">
        <v>79</v>
      </c>
      <c r="AY514" s="255" t="s">
        <v>145</v>
      </c>
    </row>
    <row r="515" s="2" customFormat="1" ht="16.5" customHeight="1">
      <c r="A515" s="41"/>
      <c r="B515" s="42"/>
      <c r="C515" s="215" t="s">
        <v>712</v>
      </c>
      <c r="D515" s="215" t="s">
        <v>148</v>
      </c>
      <c r="E515" s="216" t="s">
        <v>713</v>
      </c>
      <c r="F515" s="217" t="s">
        <v>714</v>
      </c>
      <c r="G515" s="218" t="s">
        <v>255</v>
      </c>
      <c r="H515" s="219">
        <v>64.819999999999993</v>
      </c>
      <c r="I515" s="220"/>
      <c r="J515" s="221">
        <f>ROUND(I515*H515,2)</f>
        <v>0</v>
      </c>
      <c r="K515" s="217" t="s">
        <v>152</v>
      </c>
      <c r="L515" s="47"/>
      <c r="M515" s="222" t="s">
        <v>19</v>
      </c>
      <c r="N515" s="223" t="s">
        <v>43</v>
      </c>
      <c r="O515" s="87"/>
      <c r="P515" s="224">
        <f>O515*H515</f>
        <v>0</v>
      </c>
      <c r="Q515" s="224">
        <v>4.5000000000000003E-05</v>
      </c>
      <c r="R515" s="224">
        <f>Q515*H515</f>
        <v>0.0029169</v>
      </c>
      <c r="S515" s="224">
        <v>0</v>
      </c>
      <c r="T515" s="225">
        <f>S515*H515</f>
        <v>0</v>
      </c>
      <c r="U515" s="41"/>
      <c r="V515" s="41"/>
      <c r="W515" s="41"/>
      <c r="X515" s="41"/>
      <c r="Y515" s="41"/>
      <c r="Z515" s="41"/>
      <c r="AA515" s="41"/>
      <c r="AB515" s="41"/>
      <c r="AC515" s="41"/>
      <c r="AD515" s="41"/>
      <c r="AE515" s="41"/>
      <c r="AR515" s="226" t="s">
        <v>252</v>
      </c>
      <c r="AT515" s="226" t="s">
        <v>148</v>
      </c>
      <c r="AU515" s="226" t="s">
        <v>81</v>
      </c>
      <c r="AY515" s="20" t="s">
        <v>145</v>
      </c>
      <c r="BE515" s="227">
        <f>IF(N515="základní",J515,0)</f>
        <v>0</v>
      </c>
      <c r="BF515" s="227">
        <f>IF(N515="snížená",J515,0)</f>
        <v>0</v>
      </c>
      <c r="BG515" s="227">
        <f>IF(N515="zákl. přenesená",J515,0)</f>
        <v>0</v>
      </c>
      <c r="BH515" s="227">
        <f>IF(N515="sníž. přenesená",J515,0)</f>
        <v>0</v>
      </c>
      <c r="BI515" s="227">
        <f>IF(N515="nulová",J515,0)</f>
        <v>0</v>
      </c>
      <c r="BJ515" s="20" t="s">
        <v>79</v>
      </c>
      <c r="BK515" s="227">
        <f>ROUND(I515*H515,2)</f>
        <v>0</v>
      </c>
      <c r="BL515" s="20" t="s">
        <v>252</v>
      </c>
      <c r="BM515" s="226" t="s">
        <v>715</v>
      </c>
    </row>
    <row r="516" s="2" customFormat="1">
      <c r="A516" s="41"/>
      <c r="B516" s="42"/>
      <c r="C516" s="43"/>
      <c r="D516" s="228" t="s">
        <v>155</v>
      </c>
      <c r="E516" s="43"/>
      <c r="F516" s="229" t="s">
        <v>716</v>
      </c>
      <c r="G516" s="43"/>
      <c r="H516" s="43"/>
      <c r="I516" s="230"/>
      <c r="J516" s="43"/>
      <c r="K516" s="43"/>
      <c r="L516" s="47"/>
      <c r="M516" s="231"/>
      <c r="N516" s="232"/>
      <c r="O516" s="87"/>
      <c r="P516" s="87"/>
      <c r="Q516" s="87"/>
      <c r="R516" s="87"/>
      <c r="S516" s="87"/>
      <c r="T516" s="88"/>
      <c r="U516" s="41"/>
      <c r="V516" s="41"/>
      <c r="W516" s="41"/>
      <c r="X516" s="41"/>
      <c r="Y516" s="41"/>
      <c r="Z516" s="41"/>
      <c r="AA516" s="41"/>
      <c r="AB516" s="41"/>
      <c r="AC516" s="41"/>
      <c r="AD516" s="41"/>
      <c r="AE516" s="41"/>
      <c r="AT516" s="20" t="s">
        <v>155</v>
      </c>
      <c r="AU516" s="20" t="s">
        <v>81</v>
      </c>
    </row>
    <row r="517" s="2" customFormat="1">
      <c r="A517" s="41"/>
      <c r="B517" s="42"/>
      <c r="C517" s="43"/>
      <c r="D517" s="233" t="s">
        <v>157</v>
      </c>
      <c r="E517" s="43"/>
      <c r="F517" s="234" t="s">
        <v>700</v>
      </c>
      <c r="G517" s="43"/>
      <c r="H517" s="43"/>
      <c r="I517" s="230"/>
      <c r="J517" s="43"/>
      <c r="K517" s="43"/>
      <c r="L517" s="47"/>
      <c r="M517" s="231"/>
      <c r="N517" s="232"/>
      <c r="O517" s="87"/>
      <c r="P517" s="87"/>
      <c r="Q517" s="87"/>
      <c r="R517" s="87"/>
      <c r="S517" s="87"/>
      <c r="T517" s="88"/>
      <c r="U517" s="41"/>
      <c r="V517" s="41"/>
      <c r="W517" s="41"/>
      <c r="X517" s="41"/>
      <c r="Y517" s="41"/>
      <c r="Z517" s="41"/>
      <c r="AA517" s="41"/>
      <c r="AB517" s="41"/>
      <c r="AC517" s="41"/>
      <c r="AD517" s="41"/>
      <c r="AE517" s="41"/>
      <c r="AT517" s="20" t="s">
        <v>157</v>
      </c>
      <c r="AU517" s="20" t="s">
        <v>81</v>
      </c>
    </row>
    <row r="518" s="13" customFormat="1">
      <c r="A518" s="13"/>
      <c r="B518" s="235"/>
      <c r="C518" s="236"/>
      <c r="D518" s="233" t="s">
        <v>159</v>
      </c>
      <c r="E518" s="237" t="s">
        <v>19</v>
      </c>
      <c r="F518" s="238" t="s">
        <v>160</v>
      </c>
      <c r="G518" s="236"/>
      <c r="H518" s="237" t="s">
        <v>19</v>
      </c>
      <c r="I518" s="239"/>
      <c r="J518" s="236"/>
      <c r="K518" s="236"/>
      <c r="L518" s="240"/>
      <c r="M518" s="241"/>
      <c r="N518" s="242"/>
      <c r="O518" s="242"/>
      <c r="P518" s="242"/>
      <c r="Q518" s="242"/>
      <c r="R518" s="242"/>
      <c r="S518" s="242"/>
      <c r="T518" s="24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44" t="s">
        <v>159</v>
      </c>
      <c r="AU518" s="244" t="s">
        <v>81</v>
      </c>
      <c r="AV518" s="13" t="s">
        <v>79</v>
      </c>
      <c r="AW518" s="13" t="s">
        <v>34</v>
      </c>
      <c r="AX518" s="13" t="s">
        <v>72</v>
      </c>
      <c r="AY518" s="244" t="s">
        <v>145</v>
      </c>
    </row>
    <row r="519" s="14" customFormat="1">
      <c r="A519" s="14"/>
      <c r="B519" s="245"/>
      <c r="C519" s="246"/>
      <c r="D519" s="233" t="s">
        <v>159</v>
      </c>
      <c r="E519" s="247" t="s">
        <v>19</v>
      </c>
      <c r="F519" s="248" t="s">
        <v>660</v>
      </c>
      <c r="G519" s="246"/>
      <c r="H519" s="249">
        <v>7.04</v>
      </c>
      <c r="I519" s="250"/>
      <c r="J519" s="246"/>
      <c r="K519" s="246"/>
      <c r="L519" s="251"/>
      <c r="M519" s="252"/>
      <c r="N519" s="253"/>
      <c r="O519" s="253"/>
      <c r="P519" s="253"/>
      <c r="Q519" s="253"/>
      <c r="R519" s="253"/>
      <c r="S519" s="253"/>
      <c r="T519" s="25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55" t="s">
        <v>159</v>
      </c>
      <c r="AU519" s="255" t="s">
        <v>81</v>
      </c>
      <c r="AV519" s="14" t="s">
        <v>81</v>
      </c>
      <c r="AW519" s="14" t="s">
        <v>34</v>
      </c>
      <c r="AX519" s="14" t="s">
        <v>72</v>
      </c>
      <c r="AY519" s="255" t="s">
        <v>145</v>
      </c>
    </row>
    <row r="520" s="14" customFormat="1">
      <c r="A520" s="14"/>
      <c r="B520" s="245"/>
      <c r="C520" s="246"/>
      <c r="D520" s="233" t="s">
        <v>159</v>
      </c>
      <c r="E520" s="247" t="s">
        <v>19</v>
      </c>
      <c r="F520" s="248" t="s">
        <v>661</v>
      </c>
      <c r="G520" s="246"/>
      <c r="H520" s="249">
        <v>13.119999999999999</v>
      </c>
      <c r="I520" s="250"/>
      <c r="J520" s="246"/>
      <c r="K520" s="246"/>
      <c r="L520" s="251"/>
      <c r="M520" s="252"/>
      <c r="N520" s="253"/>
      <c r="O520" s="253"/>
      <c r="P520" s="253"/>
      <c r="Q520" s="253"/>
      <c r="R520" s="253"/>
      <c r="S520" s="253"/>
      <c r="T520" s="25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T520" s="255" t="s">
        <v>159</v>
      </c>
      <c r="AU520" s="255" t="s">
        <v>81</v>
      </c>
      <c r="AV520" s="14" t="s">
        <v>81</v>
      </c>
      <c r="AW520" s="14" t="s">
        <v>34</v>
      </c>
      <c r="AX520" s="14" t="s">
        <v>72</v>
      </c>
      <c r="AY520" s="255" t="s">
        <v>145</v>
      </c>
    </row>
    <row r="521" s="14" customFormat="1">
      <c r="A521" s="14"/>
      <c r="B521" s="245"/>
      <c r="C521" s="246"/>
      <c r="D521" s="233" t="s">
        <v>159</v>
      </c>
      <c r="E521" s="247" t="s">
        <v>19</v>
      </c>
      <c r="F521" s="248" t="s">
        <v>662</v>
      </c>
      <c r="G521" s="246"/>
      <c r="H521" s="249">
        <v>6.2000000000000002</v>
      </c>
      <c r="I521" s="250"/>
      <c r="J521" s="246"/>
      <c r="K521" s="246"/>
      <c r="L521" s="251"/>
      <c r="M521" s="252"/>
      <c r="N521" s="253"/>
      <c r="O521" s="253"/>
      <c r="P521" s="253"/>
      <c r="Q521" s="253"/>
      <c r="R521" s="253"/>
      <c r="S521" s="253"/>
      <c r="T521" s="25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T521" s="255" t="s">
        <v>159</v>
      </c>
      <c r="AU521" s="255" t="s">
        <v>81</v>
      </c>
      <c r="AV521" s="14" t="s">
        <v>81</v>
      </c>
      <c r="AW521" s="14" t="s">
        <v>34</v>
      </c>
      <c r="AX521" s="14" t="s">
        <v>72</v>
      </c>
      <c r="AY521" s="255" t="s">
        <v>145</v>
      </c>
    </row>
    <row r="522" s="14" customFormat="1">
      <c r="A522" s="14"/>
      <c r="B522" s="245"/>
      <c r="C522" s="246"/>
      <c r="D522" s="233" t="s">
        <v>159</v>
      </c>
      <c r="E522" s="247" t="s">
        <v>19</v>
      </c>
      <c r="F522" s="248" t="s">
        <v>663</v>
      </c>
      <c r="G522" s="246"/>
      <c r="H522" s="249">
        <v>13.220000000000001</v>
      </c>
      <c r="I522" s="250"/>
      <c r="J522" s="246"/>
      <c r="K522" s="246"/>
      <c r="L522" s="251"/>
      <c r="M522" s="252"/>
      <c r="N522" s="253"/>
      <c r="O522" s="253"/>
      <c r="P522" s="253"/>
      <c r="Q522" s="253"/>
      <c r="R522" s="253"/>
      <c r="S522" s="253"/>
      <c r="T522" s="25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55" t="s">
        <v>159</v>
      </c>
      <c r="AU522" s="255" t="s">
        <v>81</v>
      </c>
      <c r="AV522" s="14" t="s">
        <v>81</v>
      </c>
      <c r="AW522" s="14" t="s">
        <v>34</v>
      </c>
      <c r="AX522" s="14" t="s">
        <v>72</v>
      </c>
      <c r="AY522" s="255" t="s">
        <v>145</v>
      </c>
    </row>
    <row r="523" s="16" customFormat="1">
      <c r="A523" s="16"/>
      <c r="B523" s="277"/>
      <c r="C523" s="278"/>
      <c r="D523" s="233" t="s">
        <v>159</v>
      </c>
      <c r="E523" s="279" t="s">
        <v>19</v>
      </c>
      <c r="F523" s="280" t="s">
        <v>213</v>
      </c>
      <c r="G523" s="278"/>
      <c r="H523" s="281">
        <v>39.579999999999998</v>
      </c>
      <c r="I523" s="282"/>
      <c r="J523" s="278"/>
      <c r="K523" s="278"/>
      <c r="L523" s="283"/>
      <c r="M523" s="284"/>
      <c r="N523" s="285"/>
      <c r="O523" s="285"/>
      <c r="P523" s="285"/>
      <c r="Q523" s="285"/>
      <c r="R523" s="285"/>
      <c r="S523" s="285"/>
      <c r="T523" s="28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T523" s="287" t="s">
        <v>159</v>
      </c>
      <c r="AU523" s="287" t="s">
        <v>81</v>
      </c>
      <c r="AV523" s="16" t="s">
        <v>146</v>
      </c>
      <c r="AW523" s="16" t="s">
        <v>34</v>
      </c>
      <c r="AX523" s="16" t="s">
        <v>72</v>
      </c>
      <c r="AY523" s="287" t="s">
        <v>145</v>
      </c>
    </row>
    <row r="524" s="13" customFormat="1">
      <c r="A524" s="13"/>
      <c r="B524" s="235"/>
      <c r="C524" s="236"/>
      <c r="D524" s="233" t="s">
        <v>159</v>
      </c>
      <c r="E524" s="237" t="s">
        <v>19</v>
      </c>
      <c r="F524" s="238" t="s">
        <v>188</v>
      </c>
      <c r="G524" s="236"/>
      <c r="H524" s="237" t="s">
        <v>19</v>
      </c>
      <c r="I524" s="239"/>
      <c r="J524" s="236"/>
      <c r="K524" s="236"/>
      <c r="L524" s="240"/>
      <c r="M524" s="241"/>
      <c r="N524" s="242"/>
      <c r="O524" s="242"/>
      <c r="P524" s="242"/>
      <c r="Q524" s="242"/>
      <c r="R524" s="242"/>
      <c r="S524" s="242"/>
      <c r="T524" s="24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44" t="s">
        <v>159</v>
      </c>
      <c r="AU524" s="244" t="s">
        <v>81</v>
      </c>
      <c r="AV524" s="13" t="s">
        <v>79</v>
      </c>
      <c r="AW524" s="13" t="s">
        <v>34</v>
      </c>
      <c r="AX524" s="13" t="s">
        <v>72</v>
      </c>
      <c r="AY524" s="244" t="s">
        <v>145</v>
      </c>
    </row>
    <row r="525" s="14" customFormat="1">
      <c r="A525" s="14"/>
      <c r="B525" s="245"/>
      <c r="C525" s="246"/>
      <c r="D525" s="233" t="s">
        <v>159</v>
      </c>
      <c r="E525" s="247" t="s">
        <v>19</v>
      </c>
      <c r="F525" s="248" t="s">
        <v>664</v>
      </c>
      <c r="G525" s="246"/>
      <c r="H525" s="249">
        <v>6.2400000000000002</v>
      </c>
      <c r="I525" s="250"/>
      <c r="J525" s="246"/>
      <c r="K525" s="246"/>
      <c r="L525" s="251"/>
      <c r="M525" s="252"/>
      <c r="N525" s="253"/>
      <c r="O525" s="253"/>
      <c r="P525" s="253"/>
      <c r="Q525" s="253"/>
      <c r="R525" s="253"/>
      <c r="S525" s="253"/>
      <c r="T525" s="25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55" t="s">
        <v>159</v>
      </c>
      <c r="AU525" s="255" t="s">
        <v>81</v>
      </c>
      <c r="AV525" s="14" t="s">
        <v>81</v>
      </c>
      <c r="AW525" s="14" t="s">
        <v>34</v>
      </c>
      <c r="AX525" s="14" t="s">
        <v>72</v>
      </c>
      <c r="AY525" s="255" t="s">
        <v>145</v>
      </c>
    </row>
    <row r="526" s="14" customFormat="1">
      <c r="A526" s="14"/>
      <c r="B526" s="245"/>
      <c r="C526" s="246"/>
      <c r="D526" s="233" t="s">
        <v>159</v>
      </c>
      <c r="E526" s="247" t="s">
        <v>19</v>
      </c>
      <c r="F526" s="248" t="s">
        <v>665</v>
      </c>
      <c r="G526" s="246"/>
      <c r="H526" s="249">
        <v>5.4299999999999997</v>
      </c>
      <c r="I526" s="250"/>
      <c r="J526" s="246"/>
      <c r="K526" s="246"/>
      <c r="L526" s="251"/>
      <c r="M526" s="252"/>
      <c r="N526" s="253"/>
      <c r="O526" s="253"/>
      <c r="P526" s="253"/>
      <c r="Q526" s="253"/>
      <c r="R526" s="253"/>
      <c r="S526" s="253"/>
      <c r="T526" s="25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55" t="s">
        <v>159</v>
      </c>
      <c r="AU526" s="255" t="s">
        <v>81</v>
      </c>
      <c r="AV526" s="14" t="s">
        <v>81</v>
      </c>
      <c r="AW526" s="14" t="s">
        <v>34</v>
      </c>
      <c r="AX526" s="14" t="s">
        <v>72</v>
      </c>
      <c r="AY526" s="255" t="s">
        <v>145</v>
      </c>
    </row>
    <row r="527" s="14" customFormat="1">
      <c r="A527" s="14"/>
      <c r="B527" s="245"/>
      <c r="C527" s="246"/>
      <c r="D527" s="233" t="s">
        <v>159</v>
      </c>
      <c r="E527" s="247" t="s">
        <v>19</v>
      </c>
      <c r="F527" s="248" t="s">
        <v>660</v>
      </c>
      <c r="G527" s="246"/>
      <c r="H527" s="249">
        <v>7.04</v>
      </c>
      <c r="I527" s="250"/>
      <c r="J527" s="246"/>
      <c r="K527" s="246"/>
      <c r="L527" s="251"/>
      <c r="M527" s="252"/>
      <c r="N527" s="253"/>
      <c r="O527" s="253"/>
      <c r="P527" s="253"/>
      <c r="Q527" s="253"/>
      <c r="R527" s="253"/>
      <c r="S527" s="253"/>
      <c r="T527" s="25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255" t="s">
        <v>159</v>
      </c>
      <c r="AU527" s="255" t="s">
        <v>81</v>
      </c>
      <c r="AV527" s="14" t="s">
        <v>81</v>
      </c>
      <c r="AW527" s="14" t="s">
        <v>34</v>
      </c>
      <c r="AX527" s="14" t="s">
        <v>72</v>
      </c>
      <c r="AY527" s="255" t="s">
        <v>145</v>
      </c>
    </row>
    <row r="528" s="14" customFormat="1">
      <c r="A528" s="14"/>
      <c r="B528" s="245"/>
      <c r="C528" s="246"/>
      <c r="D528" s="233" t="s">
        <v>159</v>
      </c>
      <c r="E528" s="247" t="s">
        <v>19</v>
      </c>
      <c r="F528" s="248" t="s">
        <v>666</v>
      </c>
      <c r="G528" s="246"/>
      <c r="H528" s="249">
        <v>6.5300000000000002</v>
      </c>
      <c r="I528" s="250"/>
      <c r="J528" s="246"/>
      <c r="K528" s="246"/>
      <c r="L528" s="251"/>
      <c r="M528" s="252"/>
      <c r="N528" s="253"/>
      <c r="O528" s="253"/>
      <c r="P528" s="253"/>
      <c r="Q528" s="253"/>
      <c r="R528" s="253"/>
      <c r="S528" s="253"/>
      <c r="T528" s="25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T528" s="255" t="s">
        <v>159</v>
      </c>
      <c r="AU528" s="255" t="s">
        <v>81</v>
      </c>
      <c r="AV528" s="14" t="s">
        <v>81</v>
      </c>
      <c r="AW528" s="14" t="s">
        <v>34</v>
      </c>
      <c r="AX528" s="14" t="s">
        <v>72</v>
      </c>
      <c r="AY528" s="255" t="s">
        <v>145</v>
      </c>
    </row>
    <row r="529" s="16" customFormat="1">
      <c r="A529" s="16"/>
      <c r="B529" s="277"/>
      <c r="C529" s="278"/>
      <c r="D529" s="233" t="s">
        <v>159</v>
      </c>
      <c r="E529" s="279" t="s">
        <v>19</v>
      </c>
      <c r="F529" s="280" t="s">
        <v>213</v>
      </c>
      <c r="G529" s="278"/>
      <c r="H529" s="281">
        <v>25.239999999999998</v>
      </c>
      <c r="I529" s="282"/>
      <c r="J529" s="278"/>
      <c r="K529" s="278"/>
      <c r="L529" s="283"/>
      <c r="M529" s="284"/>
      <c r="N529" s="285"/>
      <c r="O529" s="285"/>
      <c r="P529" s="285"/>
      <c r="Q529" s="285"/>
      <c r="R529" s="285"/>
      <c r="S529" s="285"/>
      <c r="T529" s="28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T529" s="287" t="s">
        <v>159</v>
      </c>
      <c r="AU529" s="287" t="s">
        <v>81</v>
      </c>
      <c r="AV529" s="16" t="s">
        <v>146</v>
      </c>
      <c r="AW529" s="16" t="s">
        <v>34</v>
      </c>
      <c r="AX529" s="16" t="s">
        <v>72</v>
      </c>
      <c r="AY529" s="287" t="s">
        <v>145</v>
      </c>
    </row>
    <row r="530" s="15" customFormat="1">
      <c r="A530" s="15"/>
      <c r="B530" s="256"/>
      <c r="C530" s="257"/>
      <c r="D530" s="233" t="s">
        <v>159</v>
      </c>
      <c r="E530" s="258" t="s">
        <v>19</v>
      </c>
      <c r="F530" s="259" t="s">
        <v>162</v>
      </c>
      <c r="G530" s="257"/>
      <c r="H530" s="260">
        <v>64.819999999999993</v>
      </c>
      <c r="I530" s="261"/>
      <c r="J530" s="257"/>
      <c r="K530" s="257"/>
      <c r="L530" s="262"/>
      <c r="M530" s="263"/>
      <c r="N530" s="264"/>
      <c r="O530" s="264"/>
      <c r="P530" s="264"/>
      <c r="Q530" s="264"/>
      <c r="R530" s="264"/>
      <c r="S530" s="264"/>
      <c r="T530" s="26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T530" s="266" t="s">
        <v>159</v>
      </c>
      <c r="AU530" s="266" t="s">
        <v>81</v>
      </c>
      <c r="AV530" s="15" t="s">
        <v>153</v>
      </c>
      <c r="AW530" s="15" t="s">
        <v>34</v>
      </c>
      <c r="AX530" s="15" t="s">
        <v>79</v>
      </c>
      <c r="AY530" s="266" t="s">
        <v>145</v>
      </c>
    </row>
    <row r="531" s="2" customFormat="1" ht="16.5" customHeight="1">
      <c r="A531" s="41"/>
      <c r="B531" s="42"/>
      <c r="C531" s="267" t="s">
        <v>717</v>
      </c>
      <c r="D531" s="267" t="s">
        <v>169</v>
      </c>
      <c r="E531" s="268" t="s">
        <v>718</v>
      </c>
      <c r="F531" s="269" t="s">
        <v>719</v>
      </c>
      <c r="G531" s="270" t="s">
        <v>255</v>
      </c>
      <c r="H531" s="271">
        <v>71.302000000000007</v>
      </c>
      <c r="I531" s="272"/>
      <c r="J531" s="273">
        <f>ROUND(I531*H531,2)</f>
        <v>0</v>
      </c>
      <c r="K531" s="269" t="s">
        <v>152</v>
      </c>
      <c r="L531" s="274"/>
      <c r="M531" s="275" t="s">
        <v>19</v>
      </c>
      <c r="N531" s="276" t="s">
        <v>43</v>
      </c>
      <c r="O531" s="87"/>
      <c r="P531" s="224">
        <f>O531*H531</f>
        <v>0</v>
      </c>
      <c r="Q531" s="224">
        <v>0.00027999999999999998</v>
      </c>
      <c r="R531" s="224">
        <f>Q531*H531</f>
        <v>0.019964559999999999</v>
      </c>
      <c r="S531" s="224">
        <v>0</v>
      </c>
      <c r="T531" s="225">
        <f>S531*H531</f>
        <v>0</v>
      </c>
      <c r="U531" s="41"/>
      <c r="V531" s="41"/>
      <c r="W531" s="41"/>
      <c r="X531" s="41"/>
      <c r="Y531" s="41"/>
      <c r="Z531" s="41"/>
      <c r="AA531" s="41"/>
      <c r="AB531" s="41"/>
      <c r="AC531" s="41"/>
      <c r="AD531" s="41"/>
      <c r="AE531" s="41"/>
      <c r="AR531" s="226" t="s">
        <v>354</v>
      </c>
      <c r="AT531" s="226" t="s">
        <v>169</v>
      </c>
      <c r="AU531" s="226" t="s">
        <v>81</v>
      </c>
      <c r="AY531" s="20" t="s">
        <v>145</v>
      </c>
      <c r="BE531" s="227">
        <f>IF(N531="základní",J531,0)</f>
        <v>0</v>
      </c>
      <c r="BF531" s="227">
        <f>IF(N531="snížená",J531,0)</f>
        <v>0</v>
      </c>
      <c r="BG531" s="227">
        <f>IF(N531="zákl. přenesená",J531,0)</f>
        <v>0</v>
      </c>
      <c r="BH531" s="227">
        <f>IF(N531="sníž. přenesená",J531,0)</f>
        <v>0</v>
      </c>
      <c r="BI531" s="227">
        <f>IF(N531="nulová",J531,0)</f>
        <v>0</v>
      </c>
      <c r="BJ531" s="20" t="s">
        <v>79</v>
      </c>
      <c r="BK531" s="227">
        <f>ROUND(I531*H531,2)</f>
        <v>0</v>
      </c>
      <c r="BL531" s="20" t="s">
        <v>252</v>
      </c>
      <c r="BM531" s="226" t="s">
        <v>720</v>
      </c>
    </row>
    <row r="532" s="2" customFormat="1">
      <c r="A532" s="41"/>
      <c r="B532" s="42"/>
      <c r="C532" s="43"/>
      <c r="D532" s="233" t="s">
        <v>157</v>
      </c>
      <c r="E532" s="43"/>
      <c r="F532" s="234" t="s">
        <v>700</v>
      </c>
      <c r="G532" s="43"/>
      <c r="H532" s="43"/>
      <c r="I532" s="230"/>
      <c r="J532" s="43"/>
      <c r="K532" s="43"/>
      <c r="L532" s="47"/>
      <c r="M532" s="231"/>
      <c r="N532" s="232"/>
      <c r="O532" s="87"/>
      <c r="P532" s="87"/>
      <c r="Q532" s="87"/>
      <c r="R532" s="87"/>
      <c r="S532" s="87"/>
      <c r="T532" s="88"/>
      <c r="U532" s="41"/>
      <c r="V532" s="41"/>
      <c r="W532" s="41"/>
      <c r="X532" s="41"/>
      <c r="Y532" s="41"/>
      <c r="Z532" s="41"/>
      <c r="AA532" s="41"/>
      <c r="AB532" s="41"/>
      <c r="AC532" s="41"/>
      <c r="AD532" s="41"/>
      <c r="AE532" s="41"/>
      <c r="AT532" s="20" t="s">
        <v>157</v>
      </c>
      <c r="AU532" s="20" t="s">
        <v>81</v>
      </c>
    </row>
    <row r="533" s="14" customFormat="1">
      <c r="A533" s="14"/>
      <c r="B533" s="245"/>
      <c r="C533" s="246"/>
      <c r="D533" s="233" t="s">
        <v>159</v>
      </c>
      <c r="E533" s="246"/>
      <c r="F533" s="248" t="s">
        <v>721</v>
      </c>
      <c r="G533" s="246"/>
      <c r="H533" s="249">
        <v>71.302000000000007</v>
      </c>
      <c r="I533" s="250"/>
      <c r="J533" s="246"/>
      <c r="K533" s="246"/>
      <c r="L533" s="251"/>
      <c r="M533" s="252"/>
      <c r="N533" s="253"/>
      <c r="O533" s="253"/>
      <c r="P533" s="253"/>
      <c r="Q533" s="253"/>
      <c r="R533" s="253"/>
      <c r="S533" s="253"/>
      <c r="T533" s="25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T533" s="255" t="s">
        <v>159</v>
      </c>
      <c r="AU533" s="255" t="s">
        <v>81</v>
      </c>
      <c r="AV533" s="14" t="s">
        <v>81</v>
      </c>
      <c r="AW533" s="14" t="s">
        <v>4</v>
      </c>
      <c r="AX533" s="14" t="s">
        <v>79</v>
      </c>
      <c r="AY533" s="255" t="s">
        <v>145</v>
      </c>
    </row>
    <row r="534" s="2" customFormat="1" ht="16.5" customHeight="1">
      <c r="A534" s="41"/>
      <c r="B534" s="42"/>
      <c r="C534" s="215" t="s">
        <v>722</v>
      </c>
      <c r="D534" s="215" t="s">
        <v>148</v>
      </c>
      <c r="E534" s="216" t="s">
        <v>723</v>
      </c>
      <c r="F534" s="217" t="s">
        <v>724</v>
      </c>
      <c r="G534" s="218" t="s">
        <v>255</v>
      </c>
      <c r="H534" s="219">
        <v>2</v>
      </c>
      <c r="I534" s="220"/>
      <c r="J534" s="221">
        <f>ROUND(I534*H534,2)</f>
        <v>0</v>
      </c>
      <c r="K534" s="217" t="s">
        <v>152</v>
      </c>
      <c r="L534" s="47"/>
      <c r="M534" s="222" t="s">
        <v>19</v>
      </c>
      <c r="N534" s="223" t="s">
        <v>43</v>
      </c>
      <c r="O534" s="87"/>
      <c r="P534" s="224">
        <f>O534*H534</f>
        <v>0</v>
      </c>
      <c r="Q534" s="224">
        <v>0</v>
      </c>
      <c r="R534" s="224">
        <f>Q534*H534</f>
        <v>0</v>
      </c>
      <c r="S534" s="224">
        <v>0</v>
      </c>
      <c r="T534" s="225">
        <f>S534*H534</f>
        <v>0</v>
      </c>
      <c r="U534" s="41"/>
      <c r="V534" s="41"/>
      <c r="W534" s="41"/>
      <c r="X534" s="41"/>
      <c r="Y534" s="41"/>
      <c r="Z534" s="41"/>
      <c r="AA534" s="41"/>
      <c r="AB534" s="41"/>
      <c r="AC534" s="41"/>
      <c r="AD534" s="41"/>
      <c r="AE534" s="41"/>
      <c r="AR534" s="226" t="s">
        <v>252</v>
      </c>
      <c r="AT534" s="226" t="s">
        <v>148</v>
      </c>
      <c r="AU534" s="226" t="s">
        <v>81</v>
      </c>
      <c r="AY534" s="20" t="s">
        <v>145</v>
      </c>
      <c r="BE534" s="227">
        <f>IF(N534="základní",J534,0)</f>
        <v>0</v>
      </c>
      <c r="BF534" s="227">
        <f>IF(N534="snížená",J534,0)</f>
        <v>0</v>
      </c>
      <c r="BG534" s="227">
        <f>IF(N534="zákl. přenesená",J534,0)</f>
        <v>0</v>
      </c>
      <c r="BH534" s="227">
        <f>IF(N534="sníž. přenesená",J534,0)</f>
        <v>0</v>
      </c>
      <c r="BI534" s="227">
        <f>IF(N534="nulová",J534,0)</f>
        <v>0</v>
      </c>
      <c r="BJ534" s="20" t="s">
        <v>79</v>
      </c>
      <c r="BK534" s="227">
        <f>ROUND(I534*H534,2)</f>
        <v>0</v>
      </c>
      <c r="BL534" s="20" t="s">
        <v>252</v>
      </c>
      <c r="BM534" s="226" t="s">
        <v>725</v>
      </c>
    </row>
    <row r="535" s="2" customFormat="1">
      <c r="A535" s="41"/>
      <c r="B535" s="42"/>
      <c r="C535" s="43"/>
      <c r="D535" s="228" t="s">
        <v>155</v>
      </c>
      <c r="E535" s="43"/>
      <c r="F535" s="229" t="s">
        <v>726</v>
      </c>
      <c r="G535" s="43"/>
      <c r="H535" s="43"/>
      <c r="I535" s="230"/>
      <c r="J535" s="43"/>
      <c r="K535" s="43"/>
      <c r="L535" s="47"/>
      <c r="M535" s="231"/>
      <c r="N535" s="232"/>
      <c r="O535" s="87"/>
      <c r="P535" s="87"/>
      <c r="Q535" s="87"/>
      <c r="R535" s="87"/>
      <c r="S535" s="87"/>
      <c r="T535" s="88"/>
      <c r="U535" s="41"/>
      <c r="V535" s="41"/>
      <c r="W535" s="41"/>
      <c r="X535" s="41"/>
      <c r="Y535" s="41"/>
      <c r="Z535" s="41"/>
      <c r="AA535" s="41"/>
      <c r="AB535" s="41"/>
      <c r="AC535" s="41"/>
      <c r="AD535" s="41"/>
      <c r="AE535" s="41"/>
      <c r="AT535" s="20" t="s">
        <v>155</v>
      </c>
      <c r="AU535" s="20" t="s">
        <v>81</v>
      </c>
    </row>
    <row r="536" s="2" customFormat="1">
      <c r="A536" s="41"/>
      <c r="B536" s="42"/>
      <c r="C536" s="43"/>
      <c r="D536" s="233" t="s">
        <v>157</v>
      </c>
      <c r="E536" s="43"/>
      <c r="F536" s="234" t="s">
        <v>727</v>
      </c>
      <c r="G536" s="43"/>
      <c r="H536" s="43"/>
      <c r="I536" s="230"/>
      <c r="J536" s="43"/>
      <c r="K536" s="43"/>
      <c r="L536" s="47"/>
      <c r="M536" s="231"/>
      <c r="N536" s="232"/>
      <c r="O536" s="87"/>
      <c r="P536" s="87"/>
      <c r="Q536" s="87"/>
      <c r="R536" s="87"/>
      <c r="S536" s="87"/>
      <c r="T536" s="88"/>
      <c r="U536" s="41"/>
      <c r="V536" s="41"/>
      <c r="W536" s="41"/>
      <c r="X536" s="41"/>
      <c r="Y536" s="41"/>
      <c r="Z536" s="41"/>
      <c r="AA536" s="41"/>
      <c r="AB536" s="41"/>
      <c r="AC536" s="41"/>
      <c r="AD536" s="41"/>
      <c r="AE536" s="41"/>
      <c r="AT536" s="20" t="s">
        <v>157</v>
      </c>
      <c r="AU536" s="20" t="s">
        <v>81</v>
      </c>
    </row>
    <row r="537" s="14" customFormat="1">
      <c r="A537" s="14"/>
      <c r="B537" s="245"/>
      <c r="C537" s="246"/>
      <c r="D537" s="233" t="s">
        <v>159</v>
      </c>
      <c r="E537" s="247" t="s">
        <v>19</v>
      </c>
      <c r="F537" s="248" t="s">
        <v>728</v>
      </c>
      <c r="G537" s="246"/>
      <c r="H537" s="249">
        <v>2</v>
      </c>
      <c r="I537" s="250"/>
      <c r="J537" s="246"/>
      <c r="K537" s="246"/>
      <c r="L537" s="251"/>
      <c r="M537" s="252"/>
      <c r="N537" s="253"/>
      <c r="O537" s="253"/>
      <c r="P537" s="253"/>
      <c r="Q537" s="253"/>
      <c r="R537" s="253"/>
      <c r="S537" s="253"/>
      <c r="T537" s="25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T537" s="255" t="s">
        <v>159</v>
      </c>
      <c r="AU537" s="255" t="s">
        <v>81</v>
      </c>
      <c r="AV537" s="14" t="s">
        <v>81</v>
      </c>
      <c r="AW537" s="14" t="s">
        <v>34</v>
      </c>
      <c r="AX537" s="14" t="s">
        <v>72</v>
      </c>
      <c r="AY537" s="255" t="s">
        <v>145</v>
      </c>
    </row>
    <row r="538" s="15" customFormat="1">
      <c r="A538" s="15"/>
      <c r="B538" s="256"/>
      <c r="C538" s="257"/>
      <c r="D538" s="233" t="s">
        <v>159</v>
      </c>
      <c r="E538" s="258" t="s">
        <v>19</v>
      </c>
      <c r="F538" s="259" t="s">
        <v>162</v>
      </c>
      <c r="G538" s="257"/>
      <c r="H538" s="260">
        <v>2</v>
      </c>
      <c r="I538" s="261"/>
      <c r="J538" s="257"/>
      <c r="K538" s="257"/>
      <c r="L538" s="262"/>
      <c r="M538" s="263"/>
      <c r="N538" s="264"/>
      <c r="O538" s="264"/>
      <c r="P538" s="264"/>
      <c r="Q538" s="264"/>
      <c r="R538" s="264"/>
      <c r="S538" s="264"/>
      <c r="T538" s="26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T538" s="266" t="s">
        <v>159</v>
      </c>
      <c r="AU538" s="266" t="s">
        <v>81</v>
      </c>
      <c r="AV538" s="15" t="s">
        <v>153</v>
      </c>
      <c r="AW538" s="15" t="s">
        <v>34</v>
      </c>
      <c r="AX538" s="15" t="s">
        <v>79</v>
      </c>
      <c r="AY538" s="266" t="s">
        <v>145</v>
      </c>
    </row>
    <row r="539" s="2" customFormat="1" ht="16.5" customHeight="1">
      <c r="A539" s="41"/>
      <c r="B539" s="42"/>
      <c r="C539" s="267" t="s">
        <v>729</v>
      </c>
      <c r="D539" s="267" t="s">
        <v>169</v>
      </c>
      <c r="E539" s="268" t="s">
        <v>730</v>
      </c>
      <c r="F539" s="269" t="s">
        <v>731</v>
      </c>
      <c r="G539" s="270" t="s">
        <v>255</v>
      </c>
      <c r="H539" s="271">
        <v>2.2000000000000002</v>
      </c>
      <c r="I539" s="272"/>
      <c r="J539" s="273">
        <f>ROUND(I539*H539,2)</f>
        <v>0</v>
      </c>
      <c r="K539" s="269" t="s">
        <v>19</v>
      </c>
      <c r="L539" s="274"/>
      <c r="M539" s="275" t="s">
        <v>19</v>
      </c>
      <c r="N539" s="276" t="s">
        <v>43</v>
      </c>
      <c r="O539" s="87"/>
      <c r="P539" s="224">
        <f>O539*H539</f>
        <v>0</v>
      </c>
      <c r="Q539" s="224">
        <v>0</v>
      </c>
      <c r="R539" s="224">
        <f>Q539*H539</f>
        <v>0</v>
      </c>
      <c r="S539" s="224">
        <v>0</v>
      </c>
      <c r="T539" s="225">
        <f>S539*H539</f>
        <v>0</v>
      </c>
      <c r="U539" s="41"/>
      <c r="V539" s="41"/>
      <c r="W539" s="41"/>
      <c r="X539" s="41"/>
      <c r="Y539" s="41"/>
      <c r="Z539" s="41"/>
      <c r="AA539" s="41"/>
      <c r="AB539" s="41"/>
      <c r="AC539" s="41"/>
      <c r="AD539" s="41"/>
      <c r="AE539" s="41"/>
      <c r="AR539" s="226" t="s">
        <v>354</v>
      </c>
      <c r="AT539" s="226" t="s">
        <v>169</v>
      </c>
      <c r="AU539" s="226" t="s">
        <v>81</v>
      </c>
      <c r="AY539" s="20" t="s">
        <v>145</v>
      </c>
      <c r="BE539" s="227">
        <f>IF(N539="základní",J539,0)</f>
        <v>0</v>
      </c>
      <c r="BF539" s="227">
        <f>IF(N539="snížená",J539,0)</f>
        <v>0</v>
      </c>
      <c r="BG539" s="227">
        <f>IF(N539="zákl. přenesená",J539,0)</f>
        <v>0</v>
      </c>
      <c r="BH539" s="227">
        <f>IF(N539="sníž. přenesená",J539,0)</f>
        <v>0</v>
      </c>
      <c r="BI539" s="227">
        <f>IF(N539="nulová",J539,0)</f>
        <v>0</v>
      </c>
      <c r="BJ539" s="20" t="s">
        <v>79</v>
      </c>
      <c r="BK539" s="227">
        <f>ROUND(I539*H539,2)</f>
        <v>0</v>
      </c>
      <c r="BL539" s="20" t="s">
        <v>252</v>
      </c>
      <c r="BM539" s="226" t="s">
        <v>732</v>
      </c>
    </row>
    <row r="540" s="2" customFormat="1">
      <c r="A540" s="41"/>
      <c r="B540" s="42"/>
      <c r="C540" s="43"/>
      <c r="D540" s="233" t="s">
        <v>157</v>
      </c>
      <c r="E540" s="43"/>
      <c r="F540" s="234" t="s">
        <v>727</v>
      </c>
      <c r="G540" s="43"/>
      <c r="H540" s="43"/>
      <c r="I540" s="230"/>
      <c r="J540" s="43"/>
      <c r="K540" s="43"/>
      <c r="L540" s="47"/>
      <c r="M540" s="231"/>
      <c r="N540" s="232"/>
      <c r="O540" s="87"/>
      <c r="P540" s="87"/>
      <c r="Q540" s="87"/>
      <c r="R540" s="87"/>
      <c r="S540" s="87"/>
      <c r="T540" s="88"/>
      <c r="U540" s="41"/>
      <c r="V540" s="41"/>
      <c r="W540" s="41"/>
      <c r="X540" s="41"/>
      <c r="Y540" s="41"/>
      <c r="Z540" s="41"/>
      <c r="AA540" s="41"/>
      <c r="AB540" s="41"/>
      <c r="AC540" s="41"/>
      <c r="AD540" s="41"/>
      <c r="AE540" s="41"/>
      <c r="AT540" s="20" t="s">
        <v>157</v>
      </c>
      <c r="AU540" s="20" t="s">
        <v>81</v>
      </c>
    </row>
    <row r="541" s="14" customFormat="1">
      <c r="A541" s="14"/>
      <c r="B541" s="245"/>
      <c r="C541" s="246"/>
      <c r="D541" s="233" t="s">
        <v>159</v>
      </c>
      <c r="E541" s="246"/>
      <c r="F541" s="248" t="s">
        <v>733</v>
      </c>
      <c r="G541" s="246"/>
      <c r="H541" s="249">
        <v>2.2000000000000002</v>
      </c>
      <c r="I541" s="250"/>
      <c r="J541" s="246"/>
      <c r="K541" s="246"/>
      <c r="L541" s="251"/>
      <c r="M541" s="252"/>
      <c r="N541" s="253"/>
      <c r="O541" s="253"/>
      <c r="P541" s="253"/>
      <c r="Q541" s="253"/>
      <c r="R541" s="253"/>
      <c r="S541" s="253"/>
      <c r="T541" s="25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T541" s="255" t="s">
        <v>159</v>
      </c>
      <c r="AU541" s="255" t="s">
        <v>81</v>
      </c>
      <c r="AV541" s="14" t="s">
        <v>81</v>
      </c>
      <c r="AW541" s="14" t="s">
        <v>4</v>
      </c>
      <c r="AX541" s="14" t="s">
        <v>79</v>
      </c>
      <c r="AY541" s="255" t="s">
        <v>145</v>
      </c>
    </row>
    <row r="542" s="2" customFormat="1" ht="24.15" customHeight="1">
      <c r="A542" s="41"/>
      <c r="B542" s="42"/>
      <c r="C542" s="215" t="s">
        <v>734</v>
      </c>
      <c r="D542" s="215" t="s">
        <v>148</v>
      </c>
      <c r="E542" s="216" t="s">
        <v>735</v>
      </c>
      <c r="F542" s="217" t="s">
        <v>736</v>
      </c>
      <c r="G542" s="218" t="s">
        <v>509</v>
      </c>
      <c r="H542" s="288"/>
      <c r="I542" s="220"/>
      <c r="J542" s="221">
        <f>ROUND(I542*H542,2)</f>
        <v>0</v>
      </c>
      <c r="K542" s="217" t="s">
        <v>152</v>
      </c>
      <c r="L542" s="47"/>
      <c r="M542" s="222" t="s">
        <v>19</v>
      </c>
      <c r="N542" s="223" t="s">
        <v>43</v>
      </c>
      <c r="O542" s="87"/>
      <c r="P542" s="224">
        <f>O542*H542</f>
        <v>0</v>
      </c>
      <c r="Q542" s="224">
        <v>0</v>
      </c>
      <c r="R542" s="224">
        <f>Q542*H542</f>
        <v>0</v>
      </c>
      <c r="S542" s="224">
        <v>0</v>
      </c>
      <c r="T542" s="225">
        <f>S542*H542</f>
        <v>0</v>
      </c>
      <c r="U542" s="41"/>
      <c r="V542" s="41"/>
      <c r="W542" s="41"/>
      <c r="X542" s="41"/>
      <c r="Y542" s="41"/>
      <c r="Z542" s="41"/>
      <c r="AA542" s="41"/>
      <c r="AB542" s="41"/>
      <c r="AC542" s="41"/>
      <c r="AD542" s="41"/>
      <c r="AE542" s="41"/>
      <c r="AR542" s="226" t="s">
        <v>252</v>
      </c>
      <c r="AT542" s="226" t="s">
        <v>148</v>
      </c>
      <c r="AU542" s="226" t="s">
        <v>81</v>
      </c>
      <c r="AY542" s="20" t="s">
        <v>145</v>
      </c>
      <c r="BE542" s="227">
        <f>IF(N542="základní",J542,0)</f>
        <v>0</v>
      </c>
      <c r="BF542" s="227">
        <f>IF(N542="snížená",J542,0)</f>
        <v>0</v>
      </c>
      <c r="BG542" s="227">
        <f>IF(N542="zákl. přenesená",J542,0)</f>
        <v>0</v>
      </c>
      <c r="BH542" s="227">
        <f>IF(N542="sníž. přenesená",J542,0)</f>
        <v>0</v>
      </c>
      <c r="BI542" s="227">
        <f>IF(N542="nulová",J542,0)</f>
        <v>0</v>
      </c>
      <c r="BJ542" s="20" t="s">
        <v>79</v>
      </c>
      <c r="BK542" s="227">
        <f>ROUND(I542*H542,2)</f>
        <v>0</v>
      </c>
      <c r="BL542" s="20" t="s">
        <v>252</v>
      </c>
      <c r="BM542" s="226" t="s">
        <v>737</v>
      </c>
    </row>
    <row r="543" s="2" customFormat="1">
      <c r="A543" s="41"/>
      <c r="B543" s="42"/>
      <c r="C543" s="43"/>
      <c r="D543" s="228" t="s">
        <v>155</v>
      </c>
      <c r="E543" s="43"/>
      <c r="F543" s="229" t="s">
        <v>738</v>
      </c>
      <c r="G543" s="43"/>
      <c r="H543" s="43"/>
      <c r="I543" s="230"/>
      <c r="J543" s="43"/>
      <c r="K543" s="43"/>
      <c r="L543" s="47"/>
      <c r="M543" s="231"/>
      <c r="N543" s="232"/>
      <c r="O543" s="87"/>
      <c r="P543" s="87"/>
      <c r="Q543" s="87"/>
      <c r="R543" s="87"/>
      <c r="S543" s="87"/>
      <c r="T543" s="88"/>
      <c r="U543" s="41"/>
      <c r="V543" s="41"/>
      <c r="W543" s="41"/>
      <c r="X543" s="41"/>
      <c r="Y543" s="41"/>
      <c r="Z543" s="41"/>
      <c r="AA543" s="41"/>
      <c r="AB543" s="41"/>
      <c r="AC543" s="41"/>
      <c r="AD543" s="41"/>
      <c r="AE543" s="41"/>
      <c r="AT543" s="20" t="s">
        <v>155</v>
      </c>
      <c r="AU543" s="20" t="s">
        <v>81</v>
      </c>
    </row>
    <row r="544" s="2" customFormat="1" ht="33" customHeight="1">
      <c r="A544" s="41"/>
      <c r="B544" s="42"/>
      <c r="C544" s="215" t="s">
        <v>739</v>
      </c>
      <c r="D544" s="215" t="s">
        <v>148</v>
      </c>
      <c r="E544" s="216" t="s">
        <v>740</v>
      </c>
      <c r="F544" s="217" t="s">
        <v>741</v>
      </c>
      <c r="G544" s="218" t="s">
        <v>509</v>
      </c>
      <c r="H544" s="288"/>
      <c r="I544" s="220"/>
      <c r="J544" s="221">
        <f>ROUND(I544*H544,2)</f>
        <v>0</v>
      </c>
      <c r="K544" s="217" t="s">
        <v>152</v>
      </c>
      <c r="L544" s="47"/>
      <c r="M544" s="222" t="s">
        <v>19</v>
      </c>
      <c r="N544" s="223" t="s">
        <v>43</v>
      </c>
      <c r="O544" s="87"/>
      <c r="P544" s="224">
        <f>O544*H544</f>
        <v>0</v>
      </c>
      <c r="Q544" s="224">
        <v>0</v>
      </c>
      <c r="R544" s="224">
        <f>Q544*H544</f>
        <v>0</v>
      </c>
      <c r="S544" s="224">
        <v>0</v>
      </c>
      <c r="T544" s="225">
        <f>S544*H544</f>
        <v>0</v>
      </c>
      <c r="U544" s="41"/>
      <c r="V544" s="41"/>
      <c r="W544" s="41"/>
      <c r="X544" s="41"/>
      <c r="Y544" s="41"/>
      <c r="Z544" s="41"/>
      <c r="AA544" s="41"/>
      <c r="AB544" s="41"/>
      <c r="AC544" s="41"/>
      <c r="AD544" s="41"/>
      <c r="AE544" s="41"/>
      <c r="AR544" s="226" t="s">
        <v>252</v>
      </c>
      <c r="AT544" s="226" t="s">
        <v>148</v>
      </c>
      <c r="AU544" s="226" t="s">
        <v>81</v>
      </c>
      <c r="AY544" s="20" t="s">
        <v>145</v>
      </c>
      <c r="BE544" s="227">
        <f>IF(N544="základní",J544,0)</f>
        <v>0</v>
      </c>
      <c r="BF544" s="227">
        <f>IF(N544="snížená",J544,0)</f>
        <v>0</v>
      </c>
      <c r="BG544" s="227">
        <f>IF(N544="zákl. přenesená",J544,0)</f>
        <v>0</v>
      </c>
      <c r="BH544" s="227">
        <f>IF(N544="sníž. přenesená",J544,0)</f>
        <v>0</v>
      </c>
      <c r="BI544" s="227">
        <f>IF(N544="nulová",J544,0)</f>
        <v>0</v>
      </c>
      <c r="BJ544" s="20" t="s">
        <v>79</v>
      </c>
      <c r="BK544" s="227">
        <f>ROUND(I544*H544,2)</f>
        <v>0</v>
      </c>
      <c r="BL544" s="20" t="s">
        <v>252</v>
      </c>
      <c r="BM544" s="226" t="s">
        <v>742</v>
      </c>
    </row>
    <row r="545" s="2" customFormat="1">
      <c r="A545" s="41"/>
      <c r="B545" s="42"/>
      <c r="C545" s="43"/>
      <c r="D545" s="228" t="s">
        <v>155</v>
      </c>
      <c r="E545" s="43"/>
      <c r="F545" s="229" t="s">
        <v>743</v>
      </c>
      <c r="G545" s="43"/>
      <c r="H545" s="43"/>
      <c r="I545" s="230"/>
      <c r="J545" s="43"/>
      <c r="K545" s="43"/>
      <c r="L545" s="47"/>
      <c r="M545" s="231"/>
      <c r="N545" s="232"/>
      <c r="O545" s="87"/>
      <c r="P545" s="87"/>
      <c r="Q545" s="87"/>
      <c r="R545" s="87"/>
      <c r="S545" s="87"/>
      <c r="T545" s="88"/>
      <c r="U545" s="41"/>
      <c r="V545" s="41"/>
      <c r="W545" s="41"/>
      <c r="X545" s="41"/>
      <c r="Y545" s="41"/>
      <c r="Z545" s="41"/>
      <c r="AA545" s="41"/>
      <c r="AB545" s="41"/>
      <c r="AC545" s="41"/>
      <c r="AD545" s="41"/>
      <c r="AE545" s="41"/>
      <c r="AT545" s="20" t="s">
        <v>155</v>
      </c>
      <c r="AU545" s="20" t="s">
        <v>81</v>
      </c>
    </row>
    <row r="546" s="12" customFormat="1" ht="22.8" customHeight="1">
      <c r="A546" s="12"/>
      <c r="B546" s="199"/>
      <c r="C546" s="200"/>
      <c r="D546" s="201" t="s">
        <v>71</v>
      </c>
      <c r="E546" s="213" t="s">
        <v>744</v>
      </c>
      <c r="F546" s="213" t="s">
        <v>745</v>
      </c>
      <c r="G546" s="200"/>
      <c r="H546" s="200"/>
      <c r="I546" s="203"/>
      <c r="J546" s="214">
        <f>BK546</f>
        <v>0</v>
      </c>
      <c r="K546" s="200"/>
      <c r="L546" s="205"/>
      <c r="M546" s="206"/>
      <c r="N546" s="207"/>
      <c r="O546" s="207"/>
      <c r="P546" s="208">
        <f>SUM(P547:P590)</f>
        <v>0</v>
      </c>
      <c r="Q546" s="207"/>
      <c r="R546" s="208">
        <f>SUM(R547:R590)</f>
        <v>0.19857949599999999</v>
      </c>
      <c r="S546" s="207"/>
      <c r="T546" s="209">
        <f>SUM(T547:T590)</f>
        <v>0</v>
      </c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R546" s="210" t="s">
        <v>81</v>
      </c>
      <c r="AT546" s="211" t="s">
        <v>71</v>
      </c>
      <c r="AU546" s="211" t="s">
        <v>79</v>
      </c>
      <c r="AY546" s="210" t="s">
        <v>145</v>
      </c>
      <c r="BK546" s="212">
        <f>SUM(BK547:BK590)</f>
        <v>0</v>
      </c>
    </row>
    <row r="547" s="2" customFormat="1" ht="16.5" customHeight="1">
      <c r="A547" s="41"/>
      <c r="B547" s="42"/>
      <c r="C547" s="215" t="s">
        <v>746</v>
      </c>
      <c r="D547" s="215" t="s">
        <v>148</v>
      </c>
      <c r="E547" s="216" t="s">
        <v>747</v>
      </c>
      <c r="F547" s="217" t="s">
        <v>748</v>
      </c>
      <c r="G547" s="218" t="s">
        <v>151</v>
      </c>
      <c r="H547" s="219">
        <v>9.4239999999999995</v>
      </c>
      <c r="I547" s="220"/>
      <c r="J547" s="221">
        <f>ROUND(I547*H547,2)</f>
        <v>0</v>
      </c>
      <c r="K547" s="217" t="s">
        <v>152</v>
      </c>
      <c r="L547" s="47"/>
      <c r="M547" s="222" t="s">
        <v>19</v>
      </c>
      <c r="N547" s="223" t="s">
        <v>43</v>
      </c>
      <c r="O547" s="87"/>
      <c r="P547" s="224">
        <f>O547*H547</f>
        <v>0</v>
      </c>
      <c r="Q547" s="224">
        <v>0.00029999999999999997</v>
      </c>
      <c r="R547" s="224">
        <f>Q547*H547</f>
        <v>0.0028271999999999998</v>
      </c>
      <c r="S547" s="224">
        <v>0</v>
      </c>
      <c r="T547" s="225">
        <f>S547*H547</f>
        <v>0</v>
      </c>
      <c r="U547" s="41"/>
      <c r="V547" s="41"/>
      <c r="W547" s="41"/>
      <c r="X547" s="41"/>
      <c r="Y547" s="41"/>
      <c r="Z547" s="41"/>
      <c r="AA547" s="41"/>
      <c r="AB547" s="41"/>
      <c r="AC547" s="41"/>
      <c r="AD547" s="41"/>
      <c r="AE547" s="41"/>
      <c r="AR547" s="226" t="s">
        <v>252</v>
      </c>
      <c r="AT547" s="226" t="s">
        <v>148</v>
      </c>
      <c r="AU547" s="226" t="s">
        <v>81</v>
      </c>
      <c r="AY547" s="20" t="s">
        <v>145</v>
      </c>
      <c r="BE547" s="227">
        <f>IF(N547="základní",J547,0)</f>
        <v>0</v>
      </c>
      <c r="BF547" s="227">
        <f>IF(N547="snížená",J547,0)</f>
        <v>0</v>
      </c>
      <c r="BG547" s="227">
        <f>IF(N547="zákl. přenesená",J547,0)</f>
        <v>0</v>
      </c>
      <c r="BH547" s="227">
        <f>IF(N547="sníž. přenesená",J547,0)</f>
        <v>0</v>
      </c>
      <c r="BI547" s="227">
        <f>IF(N547="nulová",J547,0)</f>
        <v>0</v>
      </c>
      <c r="BJ547" s="20" t="s">
        <v>79</v>
      </c>
      <c r="BK547" s="227">
        <f>ROUND(I547*H547,2)</f>
        <v>0</v>
      </c>
      <c r="BL547" s="20" t="s">
        <v>252</v>
      </c>
      <c r="BM547" s="226" t="s">
        <v>749</v>
      </c>
    </row>
    <row r="548" s="2" customFormat="1">
      <c r="A548" s="41"/>
      <c r="B548" s="42"/>
      <c r="C548" s="43"/>
      <c r="D548" s="228" t="s">
        <v>155</v>
      </c>
      <c r="E548" s="43"/>
      <c r="F548" s="229" t="s">
        <v>750</v>
      </c>
      <c r="G548" s="43"/>
      <c r="H548" s="43"/>
      <c r="I548" s="230"/>
      <c r="J548" s="43"/>
      <c r="K548" s="43"/>
      <c r="L548" s="47"/>
      <c r="M548" s="231"/>
      <c r="N548" s="232"/>
      <c r="O548" s="87"/>
      <c r="P548" s="87"/>
      <c r="Q548" s="87"/>
      <c r="R548" s="87"/>
      <c r="S548" s="87"/>
      <c r="T548" s="88"/>
      <c r="U548" s="41"/>
      <c r="V548" s="41"/>
      <c r="W548" s="41"/>
      <c r="X548" s="41"/>
      <c r="Y548" s="41"/>
      <c r="Z548" s="41"/>
      <c r="AA548" s="41"/>
      <c r="AB548" s="41"/>
      <c r="AC548" s="41"/>
      <c r="AD548" s="41"/>
      <c r="AE548" s="41"/>
      <c r="AT548" s="20" t="s">
        <v>155</v>
      </c>
      <c r="AU548" s="20" t="s">
        <v>81</v>
      </c>
    </row>
    <row r="549" s="2" customFormat="1">
      <c r="A549" s="41"/>
      <c r="B549" s="42"/>
      <c r="C549" s="43"/>
      <c r="D549" s="233" t="s">
        <v>157</v>
      </c>
      <c r="E549" s="43"/>
      <c r="F549" s="234" t="s">
        <v>751</v>
      </c>
      <c r="G549" s="43"/>
      <c r="H549" s="43"/>
      <c r="I549" s="230"/>
      <c r="J549" s="43"/>
      <c r="K549" s="43"/>
      <c r="L549" s="47"/>
      <c r="M549" s="231"/>
      <c r="N549" s="232"/>
      <c r="O549" s="87"/>
      <c r="P549" s="87"/>
      <c r="Q549" s="87"/>
      <c r="R549" s="87"/>
      <c r="S549" s="87"/>
      <c r="T549" s="88"/>
      <c r="U549" s="41"/>
      <c r="V549" s="41"/>
      <c r="W549" s="41"/>
      <c r="X549" s="41"/>
      <c r="Y549" s="41"/>
      <c r="Z549" s="41"/>
      <c r="AA549" s="41"/>
      <c r="AB549" s="41"/>
      <c r="AC549" s="41"/>
      <c r="AD549" s="41"/>
      <c r="AE549" s="41"/>
      <c r="AT549" s="20" t="s">
        <v>157</v>
      </c>
      <c r="AU549" s="20" t="s">
        <v>81</v>
      </c>
    </row>
    <row r="550" s="13" customFormat="1">
      <c r="A550" s="13"/>
      <c r="B550" s="235"/>
      <c r="C550" s="236"/>
      <c r="D550" s="233" t="s">
        <v>159</v>
      </c>
      <c r="E550" s="237" t="s">
        <v>19</v>
      </c>
      <c r="F550" s="238" t="s">
        <v>160</v>
      </c>
      <c r="G550" s="236"/>
      <c r="H550" s="237" t="s">
        <v>19</v>
      </c>
      <c r="I550" s="239"/>
      <c r="J550" s="236"/>
      <c r="K550" s="236"/>
      <c r="L550" s="240"/>
      <c r="M550" s="241"/>
      <c r="N550" s="242"/>
      <c r="O550" s="242"/>
      <c r="P550" s="242"/>
      <c r="Q550" s="242"/>
      <c r="R550" s="242"/>
      <c r="S550" s="242"/>
      <c r="T550" s="24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44" t="s">
        <v>159</v>
      </c>
      <c r="AU550" s="244" t="s">
        <v>81</v>
      </c>
      <c r="AV550" s="13" t="s">
        <v>79</v>
      </c>
      <c r="AW550" s="13" t="s">
        <v>34</v>
      </c>
      <c r="AX550" s="13" t="s">
        <v>72</v>
      </c>
      <c r="AY550" s="244" t="s">
        <v>145</v>
      </c>
    </row>
    <row r="551" s="14" customFormat="1">
      <c r="A551" s="14"/>
      <c r="B551" s="245"/>
      <c r="C551" s="246"/>
      <c r="D551" s="233" t="s">
        <v>159</v>
      </c>
      <c r="E551" s="247" t="s">
        <v>19</v>
      </c>
      <c r="F551" s="248" t="s">
        <v>752</v>
      </c>
      <c r="G551" s="246"/>
      <c r="H551" s="249">
        <v>6.1920000000000002</v>
      </c>
      <c r="I551" s="250"/>
      <c r="J551" s="246"/>
      <c r="K551" s="246"/>
      <c r="L551" s="251"/>
      <c r="M551" s="252"/>
      <c r="N551" s="253"/>
      <c r="O551" s="253"/>
      <c r="P551" s="253"/>
      <c r="Q551" s="253"/>
      <c r="R551" s="253"/>
      <c r="S551" s="253"/>
      <c r="T551" s="25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55" t="s">
        <v>159</v>
      </c>
      <c r="AU551" s="255" t="s">
        <v>81</v>
      </c>
      <c r="AV551" s="14" t="s">
        <v>81</v>
      </c>
      <c r="AW551" s="14" t="s">
        <v>34</v>
      </c>
      <c r="AX551" s="14" t="s">
        <v>72</v>
      </c>
      <c r="AY551" s="255" t="s">
        <v>145</v>
      </c>
    </row>
    <row r="552" s="13" customFormat="1">
      <c r="A552" s="13"/>
      <c r="B552" s="235"/>
      <c r="C552" s="236"/>
      <c r="D552" s="233" t="s">
        <v>159</v>
      </c>
      <c r="E552" s="237" t="s">
        <v>19</v>
      </c>
      <c r="F552" s="238" t="s">
        <v>188</v>
      </c>
      <c r="G552" s="236"/>
      <c r="H552" s="237" t="s">
        <v>19</v>
      </c>
      <c r="I552" s="239"/>
      <c r="J552" s="236"/>
      <c r="K552" s="236"/>
      <c r="L552" s="240"/>
      <c r="M552" s="241"/>
      <c r="N552" s="242"/>
      <c r="O552" s="242"/>
      <c r="P552" s="242"/>
      <c r="Q552" s="242"/>
      <c r="R552" s="242"/>
      <c r="S552" s="242"/>
      <c r="T552" s="24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44" t="s">
        <v>159</v>
      </c>
      <c r="AU552" s="244" t="s">
        <v>81</v>
      </c>
      <c r="AV552" s="13" t="s">
        <v>79</v>
      </c>
      <c r="AW552" s="13" t="s">
        <v>34</v>
      </c>
      <c r="AX552" s="13" t="s">
        <v>72</v>
      </c>
      <c r="AY552" s="244" t="s">
        <v>145</v>
      </c>
    </row>
    <row r="553" s="14" customFormat="1">
      <c r="A553" s="14"/>
      <c r="B553" s="245"/>
      <c r="C553" s="246"/>
      <c r="D553" s="233" t="s">
        <v>159</v>
      </c>
      <c r="E553" s="247" t="s">
        <v>19</v>
      </c>
      <c r="F553" s="248" t="s">
        <v>753</v>
      </c>
      <c r="G553" s="246"/>
      <c r="H553" s="249">
        <v>3.2320000000000002</v>
      </c>
      <c r="I553" s="250"/>
      <c r="J553" s="246"/>
      <c r="K553" s="246"/>
      <c r="L553" s="251"/>
      <c r="M553" s="252"/>
      <c r="N553" s="253"/>
      <c r="O553" s="253"/>
      <c r="P553" s="253"/>
      <c r="Q553" s="253"/>
      <c r="R553" s="253"/>
      <c r="S553" s="253"/>
      <c r="T553" s="25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T553" s="255" t="s">
        <v>159</v>
      </c>
      <c r="AU553" s="255" t="s">
        <v>81</v>
      </c>
      <c r="AV553" s="14" t="s">
        <v>81</v>
      </c>
      <c r="AW553" s="14" t="s">
        <v>34</v>
      </c>
      <c r="AX553" s="14" t="s">
        <v>72</v>
      </c>
      <c r="AY553" s="255" t="s">
        <v>145</v>
      </c>
    </row>
    <row r="554" s="15" customFormat="1">
      <c r="A554" s="15"/>
      <c r="B554" s="256"/>
      <c r="C554" s="257"/>
      <c r="D554" s="233" t="s">
        <v>159</v>
      </c>
      <c r="E554" s="258" t="s">
        <v>19</v>
      </c>
      <c r="F554" s="259" t="s">
        <v>162</v>
      </c>
      <c r="G554" s="257"/>
      <c r="H554" s="260">
        <v>9.4239999999999995</v>
      </c>
      <c r="I554" s="261"/>
      <c r="J554" s="257"/>
      <c r="K554" s="257"/>
      <c r="L554" s="262"/>
      <c r="M554" s="263"/>
      <c r="N554" s="264"/>
      <c r="O554" s="264"/>
      <c r="P554" s="264"/>
      <c r="Q554" s="264"/>
      <c r="R554" s="264"/>
      <c r="S554" s="264"/>
      <c r="T554" s="26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T554" s="266" t="s">
        <v>159</v>
      </c>
      <c r="AU554" s="266" t="s">
        <v>81</v>
      </c>
      <c r="AV554" s="15" t="s">
        <v>153</v>
      </c>
      <c r="AW554" s="15" t="s">
        <v>34</v>
      </c>
      <c r="AX554" s="15" t="s">
        <v>79</v>
      </c>
      <c r="AY554" s="266" t="s">
        <v>145</v>
      </c>
    </row>
    <row r="555" s="2" customFormat="1" ht="16.5" customHeight="1">
      <c r="A555" s="41"/>
      <c r="B555" s="42"/>
      <c r="C555" s="215" t="s">
        <v>754</v>
      </c>
      <c r="D555" s="215" t="s">
        <v>148</v>
      </c>
      <c r="E555" s="216" t="s">
        <v>755</v>
      </c>
      <c r="F555" s="217" t="s">
        <v>756</v>
      </c>
      <c r="G555" s="218" t="s">
        <v>151</v>
      </c>
      <c r="H555" s="219">
        <v>9.4239999999999995</v>
      </c>
      <c r="I555" s="220"/>
      <c r="J555" s="221">
        <f>ROUND(I555*H555,2)</f>
        <v>0</v>
      </c>
      <c r="K555" s="217" t="s">
        <v>152</v>
      </c>
      <c r="L555" s="47"/>
      <c r="M555" s="222" t="s">
        <v>19</v>
      </c>
      <c r="N555" s="223" t="s">
        <v>43</v>
      </c>
      <c r="O555" s="87"/>
      <c r="P555" s="224">
        <f>O555*H555</f>
        <v>0</v>
      </c>
      <c r="Q555" s="224">
        <v>0.0015</v>
      </c>
      <c r="R555" s="224">
        <f>Q555*H555</f>
        <v>0.014135999999999999</v>
      </c>
      <c r="S555" s="224">
        <v>0</v>
      </c>
      <c r="T555" s="225">
        <f>S555*H555</f>
        <v>0</v>
      </c>
      <c r="U555" s="41"/>
      <c r="V555" s="41"/>
      <c r="W555" s="41"/>
      <c r="X555" s="41"/>
      <c r="Y555" s="41"/>
      <c r="Z555" s="41"/>
      <c r="AA555" s="41"/>
      <c r="AB555" s="41"/>
      <c r="AC555" s="41"/>
      <c r="AD555" s="41"/>
      <c r="AE555" s="41"/>
      <c r="AR555" s="226" t="s">
        <v>252</v>
      </c>
      <c r="AT555" s="226" t="s">
        <v>148</v>
      </c>
      <c r="AU555" s="226" t="s">
        <v>81</v>
      </c>
      <c r="AY555" s="20" t="s">
        <v>145</v>
      </c>
      <c r="BE555" s="227">
        <f>IF(N555="základní",J555,0)</f>
        <v>0</v>
      </c>
      <c r="BF555" s="227">
        <f>IF(N555="snížená",J555,0)</f>
        <v>0</v>
      </c>
      <c r="BG555" s="227">
        <f>IF(N555="zákl. přenesená",J555,0)</f>
        <v>0</v>
      </c>
      <c r="BH555" s="227">
        <f>IF(N555="sníž. přenesená",J555,0)</f>
        <v>0</v>
      </c>
      <c r="BI555" s="227">
        <f>IF(N555="nulová",J555,0)</f>
        <v>0</v>
      </c>
      <c r="BJ555" s="20" t="s">
        <v>79</v>
      </c>
      <c r="BK555" s="227">
        <f>ROUND(I555*H555,2)</f>
        <v>0</v>
      </c>
      <c r="BL555" s="20" t="s">
        <v>252</v>
      </c>
      <c r="BM555" s="226" t="s">
        <v>757</v>
      </c>
    </row>
    <row r="556" s="2" customFormat="1">
      <c r="A556" s="41"/>
      <c r="B556" s="42"/>
      <c r="C556" s="43"/>
      <c r="D556" s="228" t="s">
        <v>155</v>
      </c>
      <c r="E556" s="43"/>
      <c r="F556" s="229" t="s">
        <v>758</v>
      </c>
      <c r="G556" s="43"/>
      <c r="H556" s="43"/>
      <c r="I556" s="230"/>
      <c r="J556" s="43"/>
      <c r="K556" s="43"/>
      <c r="L556" s="47"/>
      <c r="M556" s="231"/>
      <c r="N556" s="232"/>
      <c r="O556" s="87"/>
      <c r="P556" s="87"/>
      <c r="Q556" s="87"/>
      <c r="R556" s="87"/>
      <c r="S556" s="87"/>
      <c r="T556" s="88"/>
      <c r="U556" s="41"/>
      <c r="V556" s="41"/>
      <c r="W556" s="41"/>
      <c r="X556" s="41"/>
      <c r="Y556" s="41"/>
      <c r="Z556" s="41"/>
      <c r="AA556" s="41"/>
      <c r="AB556" s="41"/>
      <c r="AC556" s="41"/>
      <c r="AD556" s="41"/>
      <c r="AE556" s="41"/>
      <c r="AT556" s="20" t="s">
        <v>155</v>
      </c>
      <c r="AU556" s="20" t="s">
        <v>81</v>
      </c>
    </row>
    <row r="557" s="14" customFormat="1">
      <c r="A557" s="14"/>
      <c r="B557" s="245"/>
      <c r="C557" s="246"/>
      <c r="D557" s="233" t="s">
        <v>159</v>
      </c>
      <c r="E557" s="247" t="s">
        <v>19</v>
      </c>
      <c r="F557" s="248" t="s">
        <v>759</v>
      </c>
      <c r="G557" s="246"/>
      <c r="H557" s="249">
        <v>9.4239999999999995</v>
      </c>
      <c r="I557" s="250"/>
      <c r="J557" s="246"/>
      <c r="K557" s="246"/>
      <c r="L557" s="251"/>
      <c r="M557" s="252"/>
      <c r="N557" s="253"/>
      <c r="O557" s="253"/>
      <c r="P557" s="253"/>
      <c r="Q557" s="253"/>
      <c r="R557" s="253"/>
      <c r="S557" s="253"/>
      <c r="T557" s="25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T557" s="255" t="s">
        <v>159</v>
      </c>
      <c r="AU557" s="255" t="s">
        <v>81</v>
      </c>
      <c r="AV557" s="14" t="s">
        <v>81</v>
      </c>
      <c r="AW557" s="14" t="s">
        <v>34</v>
      </c>
      <c r="AX557" s="14" t="s">
        <v>79</v>
      </c>
      <c r="AY557" s="255" t="s">
        <v>145</v>
      </c>
    </row>
    <row r="558" s="2" customFormat="1" ht="21.75" customHeight="1">
      <c r="A558" s="41"/>
      <c r="B558" s="42"/>
      <c r="C558" s="215" t="s">
        <v>760</v>
      </c>
      <c r="D558" s="215" t="s">
        <v>148</v>
      </c>
      <c r="E558" s="216" t="s">
        <v>761</v>
      </c>
      <c r="F558" s="217" t="s">
        <v>762</v>
      </c>
      <c r="G558" s="218" t="s">
        <v>151</v>
      </c>
      <c r="H558" s="219">
        <v>9.4239999999999995</v>
      </c>
      <c r="I558" s="220"/>
      <c r="J558" s="221">
        <f>ROUND(I558*H558,2)</f>
        <v>0</v>
      </c>
      <c r="K558" s="217" t="s">
        <v>152</v>
      </c>
      <c r="L558" s="47"/>
      <c r="M558" s="222" t="s">
        <v>19</v>
      </c>
      <c r="N558" s="223" t="s">
        <v>43</v>
      </c>
      <c r="O558" s="87"/>
      <c r="P558" s="224">
        <f>O558*H558</f>
        <v>0</v>
      </c>
      <c r="Q558" s="224">
        <v>0.0053039999999999997</v>
      </c>
      <c r="R558" s="224">
        <f>Q558*H558</f>
        <v>0.049984895999999994</v>
      </c>
      <c r="S558" s="224">
        <v>0</v>
      </c>
      <c r="T558" s="225">
        <f>S558*H558</f>
        <v>0</v>
      </c>
      <c r="U558" s="41"/>
      <c r="V558" s="41"/>
      <c r="W558" s="41"/>
      <c r="X558" s="41"/>
      <c r="Y558" s="41"/>
      <c r="Z558" s="41"/>
      <c r="AA558" s="41"/>
      <c r="AB558" s="41"/>
      <c r="AC558" s="41"/>
      <c r="AD558" s="41"/>
      <c r="AE558" s="41"/>
      <c r="AR558" s="226" t="s">
        <v>252</v>
      </c>
      <c r="AT558" s="226" t="s">
        <v>148</v>
      </c>
      <c r="AU558" s="226" t="s">
        <v>81</v>
      </c>
      <c r="AY558" s="20" t="s">
        <v>145</v>
      </c>
      <c r="BE558" s="227">
        <f>IF(N558="základní",J558,0)</f>
        <v>0</v>
      </c>
      <c r="BF558" s="227">
        <f>IF(N558="snížená",J558,0)</f>
        <v>0</v>
      </c>
      <c r="BG558" s="227">
        <f>IF(N558="zákl. přenesená",J558,0)</f>
        <v>0</v>
      </c>
      <c r="BH558" s="227">
        <f>IF(N558="sníž. přenesená",J558,0)</f>
        <v>0</v>
      </c>
      <c r="BI558" s="227">
        <f>IF(N558="nulová",J558,0)</f>
        <v>0</v>
      </c>
      <c r="BJ558" s="20" t="s">
        <v>79</v>
      </c>
      <c r="BK558" s="227">
        <f>ROUND(I558*H558,2)</f>
        <v>0</v>
      </c>
      <c r="BL558" s="20" t="s">
        <v>252</v>
      </c>
      <c r="BM558" s="226" t="s">
        <v>763</v>
      </c>
    </row>
    <row r="559" s="2" customFormat="1">
      <c r="A559" s="41"/>
      <c r="B559" s="42"/>
      <c r="C559" s="43"/>
      <c r="D559" s="228" t="s">
        <v>155</v>
      </c>
      <c r="E559" s="43"/>
      <c r="F559" s="229" t="s">
        <v>764</v>
      </c>
      <c r="G559" s="43"/>
      <c r="H559" s="43"/>
      <c r="I559" s="230"/>
      <c r="J559" s="43"/>
      <c r="K559" s="43"/>
      <c r="L559" s="47"/>
      <c r="M559" s="231"/>
      <c r="N559" s="232"/>
      <c r="O559" s="87"/>
      <c r="P559" s="87"/>
      <c r="Q559" s="87"/>
      <c r="R559" s="87"/>
      <c r="S559" s="87"/>
      <c r="T559" s="88"/>
      <c r="U559" s="41"/>
      <c r="V559" s="41"/>
      <c r="W559" s="41"/>
      <c r="X559" s="41"/>
      <c r="Y559" s="41"/>
      <c r="Z559" s="41"/>
      <c r="AA559" s="41"/>
      <c r="AB559" s="41"/>
      <c r="AC559" s="41"/>
      <c r="AD559" s="41"/>
      <c r="AE559" s="41"/>
      <c r="AT559" s="20" t="s">
        <v>155</v>
      </c>
      <c r="AU559" s="20" t="s">
        <v>81</v>
      </c>
    </row>
    <row r="560" s="2" customFormat="1">
      <c r="A560" s="41"/>
      <c r="B560" s="42"/>
      <c r="C560" s="43"/>
      <c r="D560" s="233" t="s">
        <v>157</v>
      </c>
      <c r="E560" s="43"/>
      <c r="F560" s="234" t="s">
        <v>765</v>
      </c>
      <c r="G560" s="43"/>
      <c r="H560" s="43"/>
      <c r="I560" s="230"/>
      <c r="J560" s="43"/>
      <c r="K560" s="43"/>
      <c r="L560" s="47"/>
      <c r="M560" s="231"/>
      <c r="N560" s="232"/>
      <c r="O560" s="87"/>
      <c r="P560" s="87"/>
      <c r="Q560" s="87"/>
      <c r="R560" s="87"/>
      <c r="S560" s="87"/>
      <c r="T560" s="88"/>
      <c r="U560" s="41"/>
      <c r="V560" s="41"/>
      <c r="W560" s="41"/>
      <c r="X560" s="41"/>
      <c r="Y560" s="41"/>
      <c r="Z560" s="41"/>
      <c r="AA560" s="41"/>
      <c r="AB560" s="41"/>
      <c r="AC560" s="41"/>
      <c r="AD560" s="41"/>
      <c r="AE560" s="41"/>
      <c r="AT560" s="20" t="s">
        <v>157</v>
      </c>
      <c r="AU560" s="20" t="s">
        <v>81</v>
      </c>
    </row>
    <row r="561" s="13" customFormat="1">
      <c r="A561" s="13"/>
      <c r="B561" s="235"/>
      <c r="C561" s="236"/>
      <c r="D561" s="233" t="s">
        <v>159</v>
      </c>
      <c r="E561" s="237" t="s">
        <v>19</v>
      </c>
      <c r="F561" s="238" t="s">
        <v>160</v>
      </c>
      <c r="G561" s="236"/>
      <c r="H561" s="237" t="s">
        <v>19</v>
      </c>
      <c r="I561" s="239"/>
      <c r="J561" s="236"/>
      <c r="K561" s="236"/>
      <c r="L561" s="240"/>
      <c r="M561" s="241"/>
      <c r="N561" s="242"/>
      <c r="O561" s="242"/>
      <c r="P561" s="242"/>
      <c r="Q561" s="242"/>
      <c r="R561" s="242"/>
      <c r="S561" s="242"/>
      <c r="T561" s="24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44" t="s">
        <v>159</v>
      </c>
      <c r="AU561" s="244" t="s">
        <v>81</v>
      </c>
      <c r="AV561" s="13" t="s">
        <v>79</v>
      </c>
      <c r="AW561" s="13" t="s">
        <v>34</v>
      </c>
      <c r="AX561" s="13" t="s">
        <v>72</v>
      </c>
      <c r="AY561" s="244" t="s">
        <v>145</v>
      </c>
    </row>
    <row r="562" s="14" customFormat="1">
      <c r="A562" s="14"/>
      <c r="B562" s="245"/>
      <c r="C562" s="246"/>
      <c r="D562" s="233" t="s">
        <v>159</v>
      </c>
      <c r="E562" s="247" t="s">
        <v>19</v>
      </c>
      <c r="F562" s="248" t="s">
        <v>752</v>
      </c>
      <c r="G562" s="246"/>
      <c r="H562" s="249">
        <v>6.1920000000000002</v>
      </c>
      <c r="I562" s="250"/>
      <c r="J562" s="246"/>
      <c r="K562" s="246"/>
      <c r="L562" s="251"/>
      <c r="M562" s="252"/>
      <c r="N562" s="253"/>
      <c r="O562" s="253"/>
      <c r="P562" s="253"/>
      <c r="Q562" s="253"/>
      <c r="R562" s="253"/>
      <c r="S562" s="253"/>
      <c r="T562" s="25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55" t="s">
        <v>159</v>
      </c>
      <c r="AU562" s="255" t="s">
        <v>81</v>
      </c>
      <c r="AV562" s="14" t="s">
        <v>81</v>
      </c>
      <c r="AW562" s="14" t="s">
        <v>34</v>
      </c>
      <c r="AX562" s="14" t="s">
        <v>72</v>
      </c>
      <c r="AY562" s="255" t="s">
        <v>145</v>
      </c>
    </row>
    <row r="563" s="13" customFormat="1">
      <c r="A563" s="13"/>
      <c r="B563" s="235"/>
      <c r="C563" s="236"/>
      <c r="D563" s="233" t="s">
        <v>159</v>
      </c>
      <c r="E563" s="237" t="s">
        <v>19</v>
      </c>
      <c r="F563" s="238" t="s">
        <v>188</v>
      </c>
      <c r="G563" s="236"/>
      <c r="H563" s="237" t="s">
        <v>19</v>
      </c>
      <c r="I563" s="239"/>
      <c r="J563" s="236"/>
      <c r="K563" s="236"/>
      <c r="L563" s="240"/>
      <c r="M563" s="241"/>
      <c r="N563" s="242"/>
      <c r="O563" s="242"/>
      <c r="P563" s="242"/>
      <c r="Q563" s="242"/>
      <c r="R563" s="242"/>
      <c r="S563" s="242"/>
      <c r="T563" s="24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44" t="s">
        <v>159</v>
      </c>
      <c r="AU563" s="244" t="s">
        <v>81</v>
      </c>
      <c r="AV563" s="13" t="s">
        <v>79</v>
      </c>
      <c r="AW563" s="13" t="s">
        <v>34</v>
      </c>
      <c r="AX563" s="13" t="s">
        <v>72</v>
      </c>
      <c r="AY563" s="244" t="s">
        <v>145</v>
      </c>
    </row>
    <row r="564" s="14" customFormat="1">
      <c r="A564" s="14"/>
      <c r="B564" s="245"/>
      <c r="C564" s="246"/>
      <c r="D564" s="233" t="s">
        <v>159</v>
      </c>
      <c r="E564" s="247" t="s">
        <v>19</v>
      </c>
      <c r="F564" s="248" t="s">
        <v>753</v>
      </c>
      <c r="G564" s="246"/>
      <c r="H564" s="249">
        <v>3.2320000000000002</v>
      </c>
      <c r="I564" s="250"/>
      <c r="J564" s="246"/>
      <c r="K564" s="246"/>
      <c r="L564" s="251"/>
      <c r="M564" s="252"/>
      <c r="N564" s="253"/>
      <c r="O564" s="253"/>
      <c r="P564" s="253"/>
      <c r="Q564" s="253"/>
      <c r="R564" s="253"/>
      <c r="S564" s="253"/>
      <c r="T564" s="25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T564" s="255" t="s">
        <v>159</v>
      </c>
      <c r="AU564" s="255" t="s">
        <v>81</v>
      </c>
      <c r="AV564" s="14" t="s">
        <v>81</v>
      </c>
      <c r="AW564" s="14" t="s">
        <v>34</v>
      </c>
      <c r="AX564" s="14" t="s">
        <v>72</v>
      </c>
      <c r="AY564" s="255" t="s">
        <v>145</v>
      </c>
    </row>
    <row r="565" s="15" customFormat="1">
      <c r="A565" s="15"/>
      <c r="B565" s="256"/>
      <c r="C565" s="257"/>
      <c r="D565" s="233" t="s">
        <v>159</v>
      </c>
      <c r="E565" s="258" t="s">
        <v>19</v>
      </c>
      <c r="F565" s="259" t="s">
        <v>162</v>
      </c>
      <c r="G565" s="257"/>
      <c r="H565" s="260">
        <v>9.4239999999999995</v>
      </c>
      <c r="I565" s="261"/>
      <c r="J565" s="257"/>
      <c r="K565" s="257"/>
      <c r="L565" s="262"/>
      <c r="M565" s="263"/>
      <c r="N565" s="264"/>
      <c r="O565" s="264"/>
      <c r="P565" s="264"/>
      <c r="Q565" s="264"/>
      <c r="R565" s="264"/>
      <c r="S565" s="264"/>
      <c r="T565" s="26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T565" s="266" t="s">
        <v>159</v>
      </c>
      <c r="AU565" s="266" t="s">
        <v>81</v>
      </c>
      <c r="AV565" s="15" t="s">
        <v>153</v>
      </c>
      <c r="AW565" s="15" t="s">
        <v>34</v>
      </c>
      <c r="AX565" s="15" t="s">
        <v>79</v>
      </c>
      <c r="AY565" s="266" t="s">
        <v>145</v>
      </c>
    </row>
    <row r="566" s="2" customFormat="1" ht="16.5" customHeight="1">
      <c r="A566" s="41"/>
      <c r="B566" s="42"/>
      <c r="C566" s="267" t="s">
        <v>766</v>
      </c>
      <c r="D566" s="267" t="s">
        <v>169</v>
      </c>
      <c r="E566" s="268" t="s">
        <v>767</v>
      </c>
      <c r="F566" s="269" t="s">
        <v>768</v>
      </c>
      <c r="G566" s="270" t="s">
        <v>151</v>
      </c>
      <c r="H566" s="271">
        <v>6.5019999999999998</v>
      </c>
      <c r="I566" s="272"/>
      <c r="J566" s="273">
        <f>ROUND(I566*H566,2)</f>
        <v>0</v>
      </c>
      <c r="K566" s="269" t="s">
        <v>19</v>
      </c>
      <c r="L566" s="274"/>
      <c r="M566" s="275" t="s">
        <v>19</v>
      </c>
      <c r="N566" s="276" t="s">
        <v>43</v>
      </c>
      <c r="O566" s="87"/>
      <c r="P566" s="224">
        <f>O566*H566</f>
        <v>0</v>
      </c>
      <c r="Q566" s="224">
        <v>0.0129</v>
      </c>
      <c r="R566" s="224">
        <f>Q566*H566</f>
        <v>0.0838758</v>
      </c>
      <c r="S566" s="224">
        <v>0</v>
      </c>
      <c r="T566" s="225">
        <f>S566*H566</f>
        <v>0</v>
      </c>
      <c r="U566" s="41"/>
      <c r="V566" s="41"/>
      <c r="W566" s="41"/>
      <c r="X566" s="41"/>
      <c r="Y566" s="41"/>
      <c r="Z566" s="41"/>
      <c r="AA566" s="41"/>
      <c r="AB566" s="41"/>
      <c r="AC566" s="41"/>
      <c r="AD566" s="41"/>
      <c r="AE566" s="41"/>
      <c r="AR566" s="226" t="s">
        <v>354</v>
      </c>
      <c r="AT566" s="226" t="s">
        <v>169</v>
      </c>
      <c r="AU566" s="226" t="s">
        <v>81</v>
      </c>
      <c r="AY566" s="20" t="s">
        <v>145</v>
      </c>
      <c r="BE566" s="227">
        <f>IF(N566="základní",J566,0)</f>
        <v>0</v>
      </c>
      <c r="BF566" s="227">
        <f>IF(N566="snížená",J566,0)</f>
        <v>0</v>
      </c>
      <c r="BG566" s="227">
        <f>IF(N566="zákl. přenesená",J566,0)</f>
        <v>0</v>
      </c>
      <c r="BH566" s="227">
        <f>IF(N566="sníž. přenesená",J566,0)</f>
        <v>0</v>
      </c>
      <c r="BI566" s="227">
        <f>IF(N566="nulová",J566,0)</f>
        <v>0</v>
      </c>
      <c r="BJ566" s="20" t="s">
        <v>79</v>
      </c>
      <c r="BK566" s="227">
        <f>ROUND(I566*H566,2)</f>
        <v>0</v>
      </c>
      <c r="BL566" s="20" t="s">
        <v>252</v>
      </c>
      <c r="BM566" s="226" t="s">
        <v>769</v>
      </c>
    </row>
    <row r="567" s="2" customFormat="1">
      <c r="A567" s="41"/>
      <c r="B567" s="42"/>
      <c r="C567" s="43"/>
      <c r="D567" s="233" t="s">
        <v>157</v>
      </c>
      <c r="E567" s="43"/>
      <c r="F567" s="234" t="s">
        <v>765</v>
      </c>
      <c r="G567" s="43"/>
      <c r="H567" s="43"/>
      <c r="I567" s="230"/>
      <c r="J567" s="43"/>
      <c r="K567" s="43"/>
      <c r="L567" s="47"/>
      <c r="M567" s="231"/>
      <c r="N567" s="232"/>
      <c r="O567" s="87"/>
      <c r="P567" s="87"/>
      <c r="Q567" s="87"/>
      <c r="R567" s="87"/>
      <c r="S567" s="87"/>
      <c r="T567" s="88"/>
      <c r="U567" s="41"/>
      <c r="V567" s="41"/>
      <c r="W567" s="41"/>
      <c r="X567" s="41"/>
      <c r="Y567" s="41"/>
      <c r="Z567" s="41"/>
      <c r="AA567" s="41"/>
      <c r="AB567" s="41"/>
      <c r="AC567" s="41"/>
      <c r="AD567" s="41"/>
      <c r="AE567" s="41"/>
      <c r="AT567" s="20" t="s">
        <v>157</v>
      </c>
      <c r="AU567" s="20" t="s">
        <v>81</v>
      </c>
    </row>
    <row r="568" s="13" customFormat="1">
      <c r="A568" s="13"/>
      <c r="B568" s="235"/>
      <c r="C568" s="236"/>
      <c r="D568" s="233" t="s">
        <v>159</v>
      </c>
      <c r="E568" s="237" t="s">
        <v>19</v>
      </c>
      <c r="F568" s="238" t="s">
        <v>160</v>
      </c>
      <c r="G568" s="236"/>
      <c r="H568" s="237" t="s">
        <v>19</v>
      </c>
      <c r="I568" s="239"/>
      <c r="J568" s="236"/>
      <c r="K568" s="236"/>
      <c r="L568" s="240"/>
      <c r="M568" s="241"/>
      <c r="N568" s="242"/>
      <c r="O568" s="242"/>
      <c r="P568" s="242"/>
      <c r="Q568" s="242"/>
      <c r="R568" s="242"/>
      <c r="S568" s="242"/>
      <c r="T568" s="24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44" t="s">
        <v>159</v>
      </c>
      <c r="AU568" s="244" t="s">
        <v>81</v>
      </c>
      <c r="AV568" s="13" t="s">
        <v>79</v>
      </c>
      <c r="AW568" s="13" t="s">
        <v>34</v>
      </c>
      <c r="AX568" s="13" t="s">
        <v>72</v>
      </c>
      <c r="AY568" s="244" t="s">
        <v>145</v>
      </c>
    </row>
    <row r="569" s="14" customFormat="1">
      <c r="A569" s="14"/>
      <c r="B569" s="245"/>
      <c r="C569" s="246"/>
      <c r="D569" s="233" t="s">
        <v>159</v>
      </c>
      <c r="E569" s="247" t="s">
        <v>19</v>
      </c>
      <c r="F569" s="248" t="s">
        <v>752</v>
      </c>
      <c r="G569" s="246"/>
      <c r="H569" s="249">
        <v>6.1920000000000002</v>
      </c>
      <c r="I569" s="250"/>
      <c r="J569" s="246"/>
      <c r="K569" s="246"/>
      <c r="L569" s="251"/>
      <c r="M569" s="252"/>
      <c r="N569" s="253"/>
      <c r="O569" s="253"/>
      <c r="P569" s="253"/>
      <c r="Q569" s="253"/>
      <c r="R569" s="253"/>
      <c r="S569" s="253"/>
      <c r="T569" s="25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T569" s="255" t="s">
        <v>159</v>
      </c>
      <c r="AU569" s="255" t="s">
        <v>81</v>
      </c>
      <c r="AV569" s="14" t="s">
        <v>81</v>
      </c>
      <c r="AW569" s="14" t="s">
        <v>34</v>
      </c>
      <c r="AX569" s="14" t="s">
        <v>72</v>
      </c>
      <c r="AY569" s="255" t="s">
        <v>145</v>
      </c>
    </row>
    <row r="570" s="15" customFormat="1">
      <c r="A570" s="15"/>
      <c r="B570" s="256"/>
      <c r="C570" s="257"/>
      <c r="D570" s="233" t="s">
        <v>159</v>
      </c>
      <c r="E570" s="258" t="s">
        <v>19</v>
      </c>
      <c r="F570" s="259" t="s">
        <v>162</v>
      </c>
      <c r="G570" s="257"/>
      <c r="H570" s="260">
        <v>6.1920000000000002</v>
      </c>
      <c r="I570" s="261"/>
      <c r="J570" s="257"/>
      <c r="K570" s="257"/>
      <c r="L570" s="262"/>
      <c r="M570" s="263"/>
      <c r="N570" s="264"/>
      <c r="O570" s="264"/>
      <c r="P570" s="264"/>
      <c r="Q570" s="264"/>
      <c r="R570" s="264"/>
      <c r="S570" s="264"/>
      <c r="T570" s="26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T570" s="266" t="s">
        <v>159</v>
      </c>
      <c r="AU570" s="266" t="s">
        <v>81</v>
      </c>
      <c r="AV570" s="15" t="s">
        <v>153</v>
      </c>
      <c r="AW570" s="15" t="s">
        <v>34</v>
      </c>
      <c r="AX570" s="15" t="s">
        <v>79</v>
      </c>
      <c r="AY570" s="266" t="s">
        <v>145</v>
      </c>
    </row>
    <row r="571" s="14" customFormat="1">
      <c r="A571" s="14"/>
      <c r="B571" s="245"/>
      <c r="C571" s="246"/>
      <c r="D571" s="233" t="s">
        <v>159</v>
      </c>
      <c r="E571" s="246"/>
      <c r="F571" s="248" t="s">
        <v>770</v>
      </c>
      <c r="G571" s="246"/>
      <c r="H571" s="249">
        <v>6.5019999999999998</v>
      </c>
      <c r="I571" s="250"/>
      <c r="J571" s="246"/>
      <c r="K571" s="246"/>
      <c r="L571" s="251"/>
      <c r="M571" s="252"/>
      <c r="N571" s="253"/>
      <c r="O571" s="253"/>
      <c r="P571" s="253"/>
      <c r="Q571" s="253"/>
      <c r="R571" s="253"/>
      <c r="S571" s="253"/>
      <c r="T571" s="25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T571" s="255" t="s">
        <v>159</v>
      </c>
      <c r="AU571" s="255" t="s">
        <v>81</v>
      </c>
      <c r="AV571" s="14" t="s">
        <v>81</v>
      </c>
      <c r="AW571" s="14" t="s">
        <v>4</v>
      </c>
      <c r="AX571" s="14" t="s">
        <v>79</v>
      </c>
      <c r="AY571" s="255" t="s">
        <v>145</v>
      </c>
    </row>
    <row r="572" s="2" customFormat="1" ht="16.5" customHeight="1">
      <c r="A572" s="41"/>
      <c r="B572" s="42"/>
      <c r="C572" s="267" t="s">
        <v>771</v>
      </c>
      <c r="D572" s="267" t="s">
        <v>169</v>
      </c>
      <c r="E572" s="268" t="s">
        <v>772</v>
      </c>
      <c r="F572" s="269" t="s">
        <v>773</v>
      </c>
      <c r="G572" s="270" t="s">
        <v>151</v>
      </c>
      <c r="H572" s="271">
        <v>3.3940000000000001</v>
      </c>
      <c r="I572" s="272"/>
      <c r="J572" s="273">
        <f>ROUND(I572*H572,2)</f>
        <v>0</v>
      </c>
      <c r="K572" s="269" t="s">
        <v>19</v>
      </c>
      <c r="L572" s="274"/>
      <c r="M572" s="275" t="s">
        <v>19</v>
      </c>
      <c r="N572" s="276" t="s">
        <v>43</v>
      </c>
      <c r="O572" s="87"/>
      <c r="P572" s="224">
        <f>O572*H572</f>
        <v>0</v>
      </c>
      <c r="Q572" s="224">
        <v>0.0129</v>
      </c>
      <c r="R572" s="224">
        <f>Q572*H572</f>
        <v>0.043782600000000005</v>
      </c>
      <c r="S572" s="224">
        <v>0</v>
      </c>
      <c r="T572" s="225">
        <f>S572*H572</f>
        <v>0</v>
      </c>
      <c r="U572" s="41"/>
      <c r="V572" s="41"/>
      <c r="W572" s="41"/>
      <c r="X572" s="41"/>
      <c r="Y572" s="41"/>
      <c r="Z572" s="41"/>
      <c r="AA572" s="41"/>
      <c r="AB572" s="41"/>
      <c r="AC572" s="41"/>
      <c r="AD572" s="41"/>
      <c r="AE572" s="41"/>
      <c r="AR572" s="226" t="s">
        <v>354</v>
      </c>
      <c r="AT572" s="226" t="s">
        <v>169</v>
      </c>
      <c r="AU572" s="226" t="s">
        <v>81</v>
      </c>
      <c r="AY572" s="20" t="s">
        <v>145</v>
      </c>
      <c r="BE572" s="227">
        <f>IF(N572="základní",J572,0)</f>
        <v>0</v>
      </c>
      <c r="BF572" s="227">
        <f>IF(N572="snížená",J572,0)</f>
        <v>0</v>
      </c>
      <c r="BG572" s="227">
        <f>IF(N572="zákl. přenesená",J572,0)</f>
        <v>0</v>
      </c>
      <c r="BH572" s="227">
        <f>IF(N572="sníž. přenesená",J572,0)</f>
        <v>0</v>
      </c>
      <c r="BI572" s="227">
        <f>IF(N572="nulová",J572,0)</f>
        <v>0</v>
      </c>
      <c r="BJ572" s="20" t="s">
        <v>79</v>
      </c>
      <c r="BK572" s="227">
        <f>ROUND(I572*H572,2)</f>
        <v>0</v>
      </c>
      <c r="BL572" s="20" t="s">
        <v>252</v>
      </c>
      <c r="BM572" s="226" t="s">
        <v>774</v>
      </c>
    </row>
    <row r="573" s="2" customFormat="1">
      <c r="A573" s="41"/>
      <c r="B573" s="42"/>
      <c r="C573" s="43"/>
      <c r="D573" s="233" t="s">
        <v>157</v>
      </c>
      <c r="E573" s="43"/>
      <c r="F573" s="234" t="s">
        <v>765</v>
      </c>
      <c r="G573" s="43"/>
      <c r="H573" s="43"/>
      <c r="I573" s="230"/>
      <c r="J573" s="43"/>
      <c r="K573" s="43"/>
      <c r="L573" s="47"/>
      <c r="M573" s="231"/>
      <c r="N573" s="232"/>
      <c r="O573" s="87"/>
      <c r="P573" s="87"/>
      <c r="Q573" s="87"/>
      <c r="R573" s="87"/>
      <c r="S573" s="87"/>
      <c r="T573" s="88"/>
      <c r="U573" s="41"/>
      <c r="V573" s="41"/>
      <c r="W573" s="41"/>
      <c r="X573" s="41"/>
      <c r="Y573" s="41"/>
      <c r="Z573" s="41"/>
      <c r="AA573" s="41"/>
      <c r="AB573" s="41"/>
      <c r="AC573" s="41"/>
      <c r="AD573" s="41"/>
      <c r="AE573" s="41"/>
      <c r="AT573" s="20" t="s">
        <v>157</v>
      </c>
      <c r="AU573" s="20" t="s">
        <v>81</v>
      </c>
    </row>
    <row r="574" s="13" customFormat="1">
      <c r="A574" s="13"/>
      <c r="B574" s="235"/>
      <c r="C574" s="236"/>
      <c r="D574" s="233" t="s">
        <v>159</v>
      </c>
      <c r="E574" s="237" t="s">
        <v>19</v>
      </c>
      <c r="F574" s="238" t="s">
        <v>188</v>
      </c>
      <c r="G574" s="236"/>
      <c r="H574" s="237" t="s">
        <v>19</v>
      </c>
      <c r="I574" s="239"/>
      <c r="J574" s="236"/>
      <c r="K574" s="236"/>
      <c r="L574" s="240"/>
      <c r="M574" s="241"/>
      <c r="N574" s="242"/>
      <c r="O574" s="242"/>
      <c r="P574" s="242"/>
      <c r="Q574" s="242"/>
      <c r="R574" s="242"/>
      <c r="S574" s="242"/>
      <c r="T574" s="24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44" t="s">
        <v>159</v>
      </c>
      <c r="AU574" s="244" t="s">
        <v>81</v>
      </c>
      <c r="AV574" s="13" t="s">
        <v>79</v>
      </c>
      <c r="AW574" s="13" t="s">
        <v>34</v>
      </c>
      <c r="AX574" s="13" t="s">
        <v>72</v>
      </c>
      <c r="AY574" s="244" t="s">
        <v>145</v>
      </c>
    </row>
    <row r="575" s="14" customFormat="1">
      <c r="A575" s="14"/>
      <c r="B575" s="245"/>
      <c r="C575" s="246"/>
      <c r="D575" s="233" t="s">
        <v>159</v>
      </c>
      <c r="E575" s="247" t="s">
        <v>19</v>
      </c>
      <c r="F575" s="248" t="s">
        <v>753</v>
      </c>
      <c r="G575" s="246"/>
      <c r="H575" s="249">
        <v>3.2320000000000002</v>
      </c>
      <c r="I575" s="250"/>
      <c r="J575" s="246"/>
      <c r="K575" s="246"/>
      <c r="L575" s="251"/>
      <c r="M575" s="252"/>
      <c r="N575" s="253"/>
      <c r="O575" s="253"/>
      <c r="P575" s="253"/>
      <c r="Q575" s="253"/>
      <c r="R575" s="253"/>
      <c r="S575" s="253"/>
      <c r="T575" s="25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55" t="s">
        <v>159</v>
      </c>
      <c r="AU575" s="255" t="s">
        <v>81</v>
      </c>
      <c r="AV575" s="14" t="s">
        <v>81</v>
      </c>
      <c r="AW575" s="14" t="s">
        <v>34</v>
      </c>
      <c r="AX575" s="14" t="s">
        <v>72</v>
      </c>
      <c r="AY575" s="255" t="s">
        <v>145</v>
      </c>
    </row>
    <row r="576" s="15" customFormat="1">
      <c r="A576" s="15"/>
      <c r="B576" s="256"/>
      <c r="C576" s="257"/>
      <c r="D576" s="233" t="s">
        <v>159</v>
      </c>
      <c r="E576" s="258" t="s">
        <v>19</v>
      </c>
      <c r="F576" s="259" t="s">
        <v>162</v>
      </c>
      <c r="G576" s="257"/>
      <c r="H576" s="260">
        <v>3.2320000000000002</v>
      </c>
      <c r="I576" s="261"/>
      <c r="J576" s="257"/>
      <c r="K576" s="257"/>
      <c r="L576" s="262"/>
      <c r="M576" s="263"/>
      <c r="N576" s="264"/>
      <c r="O576" s="264"/>
      <c r="P576" s="264"/>
      <c r="Q576" s="264"/>
      <c r="R576" s="264"/>
      <c r="S576" s="264"/>
      <c r="T576" s="26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T576" s="266" t="s">
        <v>159</v>
      </c>
      <c r="AU576" s="266" t="s">
        <v>81</v>
      </c>
      <c r="AV576" s="15" t="s">
        <v>153</v>
      </c>
      <c r="AW576" s="15" t="s">
        <v>34</v>
      </c>
      <c r="AX576" s="15" t="s">
        <v>79</v>
      </c>
      <c r="AY576" s="266" t="s">
        <v>145</v>
      </c>
    </row>
    <row r="577" s="14" customFormat="1">
      <c r="A577" s="14"/>
      <c r="B577" s="245"/>
      <c r="C577" s="246"/>
      <c r="D577" s="233" t="s">
        <v>159</v>
      </c>
      <c r="E577" s="246"/>
      <c r="F577" s="248" t="s">
        <v>775</v>
      </c>
      <c r="G577" s="246"/>
      <c r="H577" s="249">
        <v>3.3940000000000001</v>
      </c>
      <c r="I577" s="250"/>
      <c r="J577" s="246"/>
      <c r="K577" s="246"/>
      <c r="L577" s="251"/>
      <c r="M577" s="252"/>
      <c r="N577" s="253"/>
      <c r="O577" s="253"/>
      <c r="P577" s="253"/>
      <c r="Q577" s="253"/>
      <c r="R577" s="253"/>
      <c r="S577" s="253"/>
      <c r="T577" s="25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255" t="s">
        <v>159</v>
      </c>
      <c r="AU577" s="255" t="s">
        <v>81</v>
      </c>
      <c r="AV577" s="14" t="s">
        <v>81</v>
      </c>
      <c r="AW577" s="14" t="s">
        <v>4</v>
      </c>
      <c r="AX577" s="14" t="s">
        <v>79</v>
      </c>
      <c r="AY577" s="255" t="s">
        <v>145</v>
      </c>
    </row>
    <row r="578" s="2" customFormat="1" ht="16.5" customHeight="1">
      <c r="A578" s="41"/>
      <c r="B578" s="42"/>
      <c r="C578" s="215" t="s">
        <v>776</v>
      </c>
      <c r="D578" s="215" t="s">
        <v>148</v>
      </c>
      <c r="E578" s="216" t="s">
        <v>777</v>
      </c>
      <c r="F578" s="217" t="s">
        <v>778</v>
      </c>
      <c r="G578" s="218" t="s">
        <v>255</v>
      </c>
      <c r="H578" s="219">
        <v>13.699999999999999</v>
      </c>
      <c r="I578" s="220"/>
      <c r="J578" s="221">
        <f>ROUND(I578*H578,2)</f>
        <v>0</v>
      </c>
      <c r="K578" s="217" t="s">
        <v>152</v>
      </c>
      <c r="L578" s="47"/>
      <c r="M578" s="222" t="s">
        <v>19</v>
      </c>
      <c r="N578" s="223" t="s">
        <v>43</v>
      </c>
      <c r="O578" s="87"/>
      <c r="P578" s="224">
        <f>O578*H578</f>
        <v>0</v>
      </c>
      <c r="Q578" s="224">
        <v>0.00018000000000000001</v>
      </c>
      <c r="R578" s="224">
        <f>Q578*H578</f>
        <v>0.0024659999999999999</v>
      </c>
      <c r="S578" s="224">
        <v>0</v>
      </c>
      <c r="T578" s="225">
        <f>S578*H578</f>
        <v>0</v>
      </c>
      <c r="U578" s="41"/>
      <c r="V578" s="41"/>
      <c r="W578" s="41"/>
      <c r="X578" s="41"/>
      <c r="Y578" s="41"/>
      <c r="Z578" s="41"/>
      <c r="AA578" s="41"/>
      <c r="AB578" s="41"/>
      <c r="AC578" s="41"/>
      <c r="AD578" s="41"/>
      <c r="AE578" s="41"/>
      <c r="AR578" s="226" t="s">
        <v>252</v>
      </c>
      <c r="AT578" s="226" t="s">
        <v>148</v>
      </c>
      <c r="AU578" s="226" t="s">
        <v>81</v>
      </c>
      <c r="AY578" s="20" t="s">
        <v>145</v>
      </c>
      <c r="BE578" s="227">
        <f>IF(N578="základní",J578,0)</f>
        <v>0</v>
      </c>
      <c r="BF578" s="227">
        <f>IF(N578="snížená",J578,0)</f>
        <v>0</v>
      </c>
      <c r="BG578" s="227">
        <f>IF(N578="zákl. přenesená",J578,0)</f>
        <v>0</v>
      </c>
      <c r="BH578" s="227">
        <f>IF(N578="sníž. přenesená",J578,0)</f>
        <v>0</v>
      </c>
      <c r="BI578" s="227">
        <f>IF(N578="nulová",J578,0)</f>
        <v>0</v>
      </c>
      <c r="BJ578" s="20" t="s">
        <v>79</v>
      </c>
      <c r="BK578" s="227">
        <f>ROUND(I578*H578,2)</f>
        <v>0</v>
      </c>
      <c r="BL578" s="20" t="s">
        <v>252</v>
      </c>
      <c r="BM578" s="226" t="s">
        <v>779</v>
      </c>
    </row>
    <row r="579" s="2" customFormat="1">
      <c r="A579" s="41"/>
      <c r="B579" s="42"/>
      <c r="C579" s="43"/>
      <c r="D579" s="228" t="s">
        <v>155</v>
      </c>
      <c r="E579" s="43"/>
      <c r="F579" s="229" t="s">
        <v>780</v>
      </c>
      <c r="G579" s="43"/>
      <c r="H579" s="43"/>
      <c r="I579" s="230"/>
      <c r="J579" s="43"/>
      <c r="K579" s="43"/>
      <c r="L579" s="47"/>
      <c r="M579" s="231"/>
      <c r="N579" s="232"/>
      <c r="O579" s="87"/>
      <c r="P579" s="87"/>
      <c r="Q579" s="87"/>
      <c r="R579" s="87"/>
      <c r="S579" s="87"/>
      <c r="T579" s="88"/>
      <c r="U579" s="41"/>
      <c r="V579" s="41"/>
      <c r="W579" s="41"/>
      <c r="X579" s="41"/>
      <c r="Y579" s="41"/>
      <c r="Z579" s="41"/>
      <c r="AA579" s="41"/>
      <c r="AB579" s="41"/>
      <c r="AC579" s="41"/>
      <c r="AD579" s="41"/>
      <c r="AE579" s="41"/>
      <c r="AT579" s="20" t="s">
        <v>155</v>
      </c>
      <c r="AU579" s="20" t="s">
        <v>81</v>
      </c>
    </row>
    <row r="580" s="2" customFormat="1">
      <c r="A580" s="41"/>
      <c r="B580" s="42"/>
      <c r="C580" s="43"/>
      <c r="D580" s="233" t="s">
        <v>157</v>
      </c>
      <c r="E580" s="43"/>
      <c r="F580" s="234" t="s">
        <v>781</v>
      </c>
      <c r="G580" s="43"/>
      <c r="H580" s="43"/>
      <c r="I580" s="230"/>
      <c r="J580" s="43"/>
      <c r="K580" s="43"/>
      <c r="L580" s="47"/>
      <c r="M580" s="231"/>
      <c r="N580" s="232"/>
      <c r="O580" s="87"/>
      <c r="P580" s="87"/>
      <c r="Q580" s="87"/>
      <c r="R580" s="87"/>
      <c r="S580" s="87"/>
      <c r="T580" s="88"/>
      <c r="U580" s="41"/>
      <c r="V580" s="41"/>
      <c r="W580" s="41"/>
      <c r="X580" s="41"/>
      <c r="Y580" s="41"/>
      <c r="Z580" s="41"/>
      <c r="AA580" s="41"/>
      <c r="AB580" s="41"/>
      <c r="AC580" s="41"/>
      <c r="AD580" s="41"/>
      <c r="AE580" s="41"/>
      <c r="AT580" s="20" t="s">
        <v>157</v>
      </c>
      <c r="AU580" s="20" t="s">
        <v>81</v>
      </c>
    </row>
    <row r="581" s="13" customFormat="1">
      <c r="A581" s="13"/>
      <c r="B581" s="235"/>
      <c r="C581" s="236"/>
      <c r="D581" s="233" t="s">
        <v>159</v>
      </c>
      <c r="E581" s="237" t="s">
        <v>19</v>
      </c>
      <c r="F581" s="238" t="s">
        <v>782</v>
      </c>
      <c r="G581" s="236"/>
      <c r="H581" s="237" t="s">
        <v>19</v>
      </c>
      <c r="I581" s="239"/>
      <c r="J581" s="236"/>
      <c r="K581" s="236"/>
      <c r="L581" s="240"/>
      <c r="M581" s="241"/>
      <c r="N581" s="242"/>
      <c r="O581" s="242"/>
      <c r="P581" s="242"/>
      <c r="Q581" s="242"/>
      <c r="R581" s="242"/>
      <c r="S581" s="242"/>
      <c r="T581" s="24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T581" s="244" t="s">
        <v>159</v>
      </c>
      <c r="AU581" s="244" t="s">
        <v>81</v>
      </c>
      <c r="AV581" s="13" t="s">
        <v>79</v>
      </c>
      <c r="AW581" s="13" t="s">
        <v>34</v>
      </c>
      <c r="AX581" s="13" t="s">
        <v>72</v>
      </c>
      <c r="AY581" s="244" t="s">
        <v>145</v>
      </c>
    </row>
    <row r="582" s="14" customFormat="1">
      <c r="A582" s="14"/>
      <c r="B582" s="245"/>
      <c r="C582" s="246"/>
      <c r="D582" s="233" t="s">
        <v>159</v>
      </c>
      <c r="E582" s="247" t="s">
        <v>19</v>
      </c>
      <c r="F582" s="248" t="s">
        <v>783</v>
      </c>
      <c r="G582" s="246"/>
      <c r="H582" s="249">
        <v>13.699999999999999</v>
      </c>
      <c r="I582" s="250"/>
      <c r="J582" s="246"/>
      <c r="K582" s="246"/>
      <c r="L582" s="251"/>
      <c r="M582" s="252"/>
      <c r="N582" s="253"/>
      <c r="O582" s="253"/>
      <c r="P582" s="253"/>
      <c r="Q582" s="253"/>
      <c r="R582" s="253"/>
      <c r="S582" s="253"/>
      <c r="T582" s="25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T582" s="255" t="s">
        <v>159</v>
      </c>
      <c r="AU582" s="255" t="s">
        <v>81</v>
      </c>
      <c r="AV582" s="14" t="s">
        <v>81</v>
      </c>
      <c r="AW582" s="14" t="s">
        <v>34</v>
      </c>
      <c r="AX582" s="14" t="s">
        <v>72</v>
      </c>
      <c r="AY582" s="255" t="s">
        <v>145</v>
      </c>
    </row>
    <row r="583" s="15" customFormat="1">
      <c r="A583" s="15"/>
      <c r="B583" s="256"/>
      <c r="C583" s="257"/>
      <c r="D583" s="233" t="s">
        <v>159</v>
      </c>
      <c r="E583" s="258" t="s">
        <v>19</v>
      </c>
      <c r="F583" s="259" t="s">
        <v>162</v>
      </c>
      <c r="G583" s="257"/>
      <c r="H583" s="260">
        <v>13.699999999999999</v>
      </c>
      <c r="I583" s="261"/>
      <c r="J583" s="257"/>
      <c r="K583" s="257"/>
      <c r="L583" s="262"/>
      <c r="M583" s="263"/>
      <c r="N583" s="264"/>
      <c r="O583" s="264"/>
      <c r="P583" s="264"/>
      <c r="Q583" s="264"/>
      <c r="R583" s="264"/>
      <c r="S583" s="264"/>
      <c r="T583" s="26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T583" s="266" t="s">
        <v>159</v>
      </c>
      <c r="AU583" s="266" t="s">
        <v>81</v>
      </c>
      <c r="AV583" s="15" t="s">
        <v>153</v>
      </c>
      <c r="AW583" s="15" t="s">
        <v>34</v>
      </c>
      <c r="AX583" s="15" t="s">
        <v>79</v>
      </c>
      <c r="AY583" s="266" t="s">
        <v>145</v>
      </c>
    </row>
    <row r="584" s="2" customFormat="1" ht="16.5" customHeight="1">
      <c r="A584" s="41"/>
      <c r="B584" s="42"/>
      <c r="C584" s="267" t="s">
        <v>784</v>
      </c>
      <c r="D584" s="267" t="s">
        <v>169</v>
      </c>
      <c r="E584" s="268" t="s">
        <v>785</v>
      </c>
      <c r="F584" s="269" t="s">
        <v>786</v>
      </c>
      <c r="G584" s="270" t="s">
        <v>255</v>
      </c>
      <c r="H584" s="271">
        <v>15.07</v>
      </c>
      <c r="I584" s="272"/>
      <c r="J584" s="273">
        <f>ROUND(I584*H584,2)</f>
        <v>0</v>
      </c>
      <c r="K584" s="269" t="s">
        <v>19</v>
      </c>
      <c r="L584" s="274"/>
      <c r="M584" s="275" t="s">
        <v>19</v>
      </c>
      <c r="N584" s="276" t="s">
        <v>43</v>
      </c>
      <c r="O584" s="87"/>
      <c r="P584" s="224">
        <f>O584*H584</f>
        <v>0</v>
      </c>
      <c r="Q584" s="224">
        <v>0.00010000000000000001</v>
      </c>
      <c r="R584" s="224">
        <f>Q584*H584</f>
        <v>0.0015070000000000001</v>
      </c>
      <c r="S584" s="224">
        <v>0</v>
      </c>
      <c r="T584" s="225">
        <f>S584*H584</f>
        <v>0</v>
      </c>
      <c r="U584" s="41"/>
      <c r="V584" s="41"/>
      <c r="W584" s="41"/>
      <c r="X584" s="41"/>
      <c r="Y584" s="41"/>
      <c r="Z584" s="41"/>
      <c r="AA584" s="41"/>
      <c r="AB584" s="41"/>
      <c r="AC584" s="41"/>
      <c r="AD584" s="41"/>
      <c r="AE584" s="41"/>
      <c r="AR584" s="226" t="s">
        <v>354</v>
      </c>
      <c r="AT584" s="226" t="s">
        <v>169</v>
      </c>
      <c r="AU584" s="226" t="s">
        <v>81</v>
      </c>
      <c r="AY584" s="20" t="s">
        <v>145</v>
      </c>
      <c r="BE584" s="227">
        <f>IF(N584="základní",J584,0)</f>
        <v>0</v>
      </c>
      <c r="BF584" s="227">
        <f>IF(N584="snížená",J584,0)</f>
        <v>0</v>
      </c>
      <c r="BG584" s="227">
        <f>IF(N584="zákl. přenesená",J584,0)</f>
        <v>0</v>
      </c>
      <c r="BH584" s="227">
        <f>IF(N584="sníž. přenesená",J584,0)</f>
        <v>0</v>
      </c>
      <c r="BI584" s="227">
        <f>IF(N584="nulová",J584,0)</f>
        <v>0</v>
      </c>
      <c r="BJ584" s="20" t="s">
        <v>79</v>
      </c>
      <c r="BK584" s="227">
        <f>ROUND(I584*H584,2)</f>
        <v>0</v>
      </c>
      <c r="BL584" s="20" t="s">
        <v>252</v>
      </c>
      <c r="BM584" s="226" t="s">
        <v>787</v>
      </c>
    </row>
    <row r="585" s="2" customFormat="1">
      <c r="A585" s="41"/>
      <c r="B585" s="42"/>
      <c r="C585" s="43"/>
      <c r="D585" s="233" t="s">
        <v>157</v>
      </c>
      <c r="E585" s="43"/>
      <c r="F585" s="234" t="s">
        <v>788</v>
      </c>
      <c r="G585" s="43"/>
      <c r="H585" s="43"/>
      <c r="I585" s="230"/>
      <c r="J585" s="43"/>
      <c r="K585" s="43"/>
      <c r="L585" s="47"/>
      <c r="M585" s="231"/>
      <c r="N585" s="232"/>
      <c r="O585" s="87"/>
      <c r="P585" s="87"/>
      <c r="Q585" s="87"/>
      <c r="R585" s="87"/>
      <c r="S585" s="87"/>
      <c r="T585" s="88"/>
      <c r="U585" s="41"/>
      <c r="V585" s="41"/>
      <c r="W585" s="41"/>
      <c r="X585" s="41"/>
      <c r="Y585" s="41"/>
      <c r="Z585" s="41"/>
      <c r="AA585" s="41"/>
      <c r="AB585" s="41"/>
      <c r="AC585" s="41"/>
      <c r="AD585" s="41"/>
      <c r="AE585" s="41"/>
      <c r="AT585" s="20" t="s">
        <v>157</v>
      </c>
      <c r="AU585" s="20" t="s">
        <v>81</v>
      </c>
    </row>
    <row r="586" s="14" customFormat="1">
      <c r="A586" s="14"/>
      <c r="B586" s="245"/>
      <c r="C586" s="246"/>
      <c r="D586" s="233" t="s">
        <v>159</v>
      </c>
      <c r="E586" s="246"/>
      <c r="F586" s="248" t="s">
        <v>789</v>
      </c>
      <c r="G586" s="246"/>
      <c r="H586" s="249">
        <v>15.07</v>
      </c>
      <c r="I586" s="250"/>
      <c r="J586" s="246"/>
      <c r="K586" s="246"/>
      <c r="L586" s="251"/>
      <c r="M586" s="252"/>
      <c r="N586" s="253"/>
      <c r="O586" s="253"/>
      <c r="P586" s="253"/>
      <c r="Q586" s="253"/>
      <c r="R586" s="253"/>
      <c r="S586" s="253"/>
      <c r="T586" s="25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55" t="s">
        <v>159</v>
      </c>
      <c r="AU586" s="255" t="s">
        <v>81</v>
      </c>
      <c r="AV586" s="14" t="s">
        <v>81</v>
      </c>
      <c r="AW586" s="14" t="s">
        <v>4</v>
      </c>
      <c r="AX586" s="14" t="s">
        <v>79</v>
      </c>
      <c r="AY586" s="255" t="s">
        <v>145</v>
      </c>
    </row>
    <row r="587" s="2" customFormat="1" ht="24.15" customHeight="1">
      <c r="A587" s="41"/>
      <c r="B587" s="42"/>
      <c r="C587" s="215" t="s">
        <v>790</v>
      </c>
      <c r="D587" s="215" t="s">
        <v>148</v>
      </c>
      <c r="E587" s="216" t="s">
        <v>791</v>
      </c>
      <c r="F587" s="217" t="s">
        <v>792</v>
      </c>
      <c r="G587" s="218" t="s">
        <v>509</v>
      </c>
      <c r="H587" s="288"/>
      <c r="I587" s="220"/>
      <c r="J587" s="221">
        <f>ROUND(I587*H587,2)</f>
        <v>0</v>
      </c>
      <c r="K587" s="217" t="s">
        <v>152</v>
      </c>
      <c r="L587" s="47"/>
      <c r="M587" s="222" t="s">
        <v>19</v>
      </c>
      <c r="N587" s="223" t="s">
        <v>43</v>
      </c>
      <c r="O587" s="87"/>
      <c r="P587" s="224">
        <f>O587*H587</f>
        <v>0</v>
      </c>
      <c r="Q587" s="224">
        <v>0</v>
      </c>
      <c r="R587" s="224">
        <f>Q587*H587</f>
        <v>0</v>
      </c>
      <c r="S587" s="224">
        <v>0</v>
      </c>
      <c r="T587" s="225">
        <f>S587*H587</f>
        <v>0</v>
      </c>
      <c r="U587" s="41"/>
      <c r="V587" s="41"/>
      <c r="W587" s="41"/>
      <c r="X587" s="41"/>
      <c r="Y587" s="41"/>
      <c r="Z587" s="41"/>
      <c r="AA587" s="41"/>
      <c r="AB587" s="41"/>
      <c r="AC587" s="41"/>
      <c r="AD587" s="41"/>
      <c r="AE587" s="41"/>
      <c r="AR587" s="226" t="s">
        <v>252</v>
      </c>
      <c r="AT587" s="226" t="s">
        <v>148</v>
      </c>
      <c r="AU587" s="226" t="s">
        <v>81</v>
      </c>
      <c r="AY587" s="20" t="s">
        <v>145</v>
      </c>
      <c r="BE587" s="227">
        <f>IF(N587="základní",J587,0)</f>
        <v>0</v>
      </c>
      <c r="BF587" s="227">
        <f>IF(N587="snížená",J587,0)</f>
        <v>0</v>
      </c>
      <c r="BG587" s="227">
        <f>IF(N587="zákl. přenesená",J587,0)</f>
        <v>0</v>
      </c>
      <c r="BH587" s="227">
        <f>IF(N587="sníž. přenesená",J587,0)</f>
        <v>0</v>
      </c>
      <c r="BI587" s="227">
        <f>IF(N587="nulová",J587,0)</f>
        <v>0</v>
      </c>
      <c r="BJ587" s="20" t="s">
        <v>79</v>
      </c>
      <c r="BK587" s="227">
        <f>ROUND(I587*H587,2)</f>
        <v>0</v>
      </c>
      <c r="BL587" s="20" t="s">
        <v>252</v>
      </c>
      <c r="BM587" s="226" t="s">
        <v>793</v>
      </c>
    </row>
    <row r="588" s="2" customFormat="1">
      <c r="A588" s="41"/>
      <c r="B588" s="42"/>
      <c r="C588" s="43"/>
      <c r="D588" s="228" t="s">
        <v>155</v>
      </c>
      <c r="E588" s="43"/>
      <c r="F588" s="229" t="s">
        <v>794</v>
      </c>
      <c r="G588" s="43"/>
      <c r="H588" s="43"/>
      <c r="I588" s="230"/>
      <c r="J588" s="43"/>
      <c r="K588" s="43"/>
      <c r="L588" s="47"/>
      <c r="M588" s="231"/>
      <c r="N588" s="232"/>
      <c r="O588" s="87"/>
      <c r="P588" s="87"/>
      <c r="Q588" s="87"/>
      <c r="R588" s="87"/>
      <c r="S588" s="87"/>
      <c r="T588" s="88"/>
      <c r="U588" s="41"/>
      <c r="V588" s="41"/>
      <c r="W588" s="41"/>
      <c r="X588" s="41"/>
      <c r="Y588" s="41"/>
      <c r="Z588" s="41"/>
      <c r="AA588" s="41"/>
      <c r="AB588" s="41"/>
      <c r="AC588" s="41"/>
      <c r="AD588" s="41"/>
      <c r="AE588" s="41"/>
      <c r="AT588" s="20" t="s">
        <v>155</v>
      </c>
      <c r="AU588" s="20" t="s">
        <v>81</v>
      </c>
    </row>
    <row r="589" s="2" customFormat="1" ht="33" customHeight="1">
      <c r="A589" s="41"/>
      <c r="B589" s="42"/>
      <c r="C589" s="215" t="s">
        <v>795</v>
      </c>
      <c r="D589" s="215" t="s">
        <v>148</v>
      </c>
      <c r="E589" s="216" t="s">
        <v>796</v>
      </c>
      <c r="F589" s="217" t="s">
        <v>797</v>
      </c>
      <c r="G589" s="218" t="s">
        <v>509</v>
      </c>
      <c r="H589" s="288"/>
      <c r="I589" s="220"/>
      <c r="J589" s="221">
        <f>ROUND(I589*H589,2)</f>
        <v>0</v>
      </c>
      <c r="K589" s="217" t="s">
        <v>152</v>
      </c>
      <c r="L589" s="47"/>
      <c r="M589" s="222" t="s">
        <v>19</v>
      </c>
      <c r="N589" s="223" t="s">
        <v>43</v>
      </c>
      <c r="O589" s="87"/>
      <c r="P589" s="224">
        <f>O589*H589</f>
        <v>0</v>
      </c>
      <c r="Q589" s="224">
        <v>0</v>
      </c>
      <c r="R589" s="224">
        <f>Q589*H589</f>
        <v>0</v>
      </c>
      <c r="S589" s="224">
        <v>0</v>
      </c>
      <c r="T589" s="225">
        <f>S589*H589</f>
        <v>0</v>
      </c>
      <c r="U589" s="41"/>
      <c r="V589" s="41"/>
      <c r="W589" s="41"/>
      <c r="X589" s="41"/>
      <c r="Y589" s="41"/>
      <c r="Z589" s="41"/>
      <c r="AA589" s="41"/>
      <c r="AB589" s="41"/>
      <c r="AC589" s="41"/>
      <c r="AD589" s="41"/>
      <c r="AE589" s="41"/>
      <c r="AR589" s="226" t="s">
        <v>252</v>
      </c>
      <c r="AT589" s="226" t="s">
        <v>148</v>
      </c>
      <c r="AU589" s="226" t="s">
        <v>81</v>
      </c>
      <c r="AY589" s="20" t="s">
        <v>145</v>
      </c>
      <c r="BE589" s="227">
        <f>IF(N589="základní",J589,0)</f>
        <v>0</v>
      </c>
      <c r="BF589" s="227">
        <f>IF(N589="snížená",J589,0)</f>
        <v>0</v>
      </c>
      <c r="BG589" s="227">
        <f>IF(N589="zákl. přenesená",J589,0)</f>
        <v>0</v>
      </c>
      <c r="BH589" s="227">
        <f>IF(N589="sníž. přenesená",J589,0)</f>
        <v>0</v>
      </c>
      <c r="BI589" s="227">
        <f>IF(N589="nulová",J589,0)</f>
        <v>0</v>
      </c>
      <c r="BJ589" s="20" t="s">
        <v>79</v>
      </c>
      <c r="BK589" s="227">
        <f>ROUND(I589*H589,2)</f>
        <v>0</v>
      </c>
      <c r="BL589" s="20" t="s">
        <v>252</v>
      </c>
      <c r="BM589" s="226" t="s">
        <v>798</v>
      </c>
    </row>
    <row r="590" s="2" customFormat="1">
      <c r="A590" s="41"/>
      <c r="B590" s="42"/>
      <c r="C590" s="43"/>
      <c r="D590" s="228" t="s">
        <v>155</v>
      </c>
      <c r="E590" s="43"/>
      <c r="F590" s="229" t="s">
        <v>799</v>
      </c>
      <c r="G590" s="43"/>
      <c r="H590" s="43"/>
      <c r="I590" s="230"/>
      <c r="J590" s="43"/>
      <c r="K590" s="43"/>
      <c r="L590" s="47"/>
      <c r="M590" s="231"/>
      <c r="N590" s="232"/>
      <c r="O590" s="87"/>
      <c r="P590" s="87"/>
      <c r="Q590" s="87"/>
      <c r="R590" s="87"/>
      <c r="S590" s="87"/>
      <c r="T590" s="88"/>
      <c r="U590" s="41"/>
      <c r="V590" s="41"/>
      <c r="W590" s="41"/>
      <c r="X590" s="41"/>
      <c r="Y590" s="41"/>
      <c r="Z590" s="41"/>
      <c r="AA590" s="41"/>
      <c r="AB590" s="41"/>
      <c r="AC590" s="41"/>
      <c r="AD590" s="41"/>
      <c r="AE590" s="41"/>
      <c r="AT590" s="20" t="s">
        <v>155</v>
      </c>
      <c r="AU590" s="20" t="s">
        <v>81</v>
      </c>
    </row>
    <row r="591" s="12" customFormat="1" ht="22.8" customHeight="1">
      <c r="A591" s="12"/>
      <c r="B591" s="199"/>
      <c r="C591" s="200"/>
      <c r="D591" s="201" t="s">
        <v>71</v>
      </c>
      <c r="E591" s="213" t="s">
        <v>800</v>
      </c>
      <c r="F591" s="213" t="s">
        <v>801</v>
      </c>
      <c r="G591" s="200"/>
      <c r="H591" s="200"/>
      <c r="I591" s="203"/>
      <c r="J591" s="214">
        <f>BK591</f>
        <v>0</v>
      </c>
      <c r="K591" s="200"/>
      <c r="L591" s="205"/>
      <c r="M591" s="206"/>
      <c r="N591" s="207"/>
      <c r="O591" s="207"/>
      <c r="P591" s="208">
        <f>SUM(P592:P608)</f>
        <v>0</v>
      </c>
      <c r="Q591" s="207"/>
      <c r="R591" s="208">
        <f>SUM(R592:R608)</f>
        <v>0</v>
      </c>
      <c r="S591" s="207"/>
      <c r="T591" s="209">
        <f>SUM(T592:T608)</f>
        <v>0</v>
      </c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R591" s="210" t="s">
        <v>81</v>
      </c>
      <c r="AT591" s="211" t="s">
        <v>71</v>
      </c>
      <c r="AU591" s="211" t="s">
        <v>79</v>
      </c>
      <c r="AY591" s="210" t="s">
        <v>145</v>
      </c>
      <c r="BK591" s="212">
        <f>SUM(BK592:BK608)</f>
        <v>0</v>
      </c>
    </row>
    <row r="592" s="2" customFormat="1" ht="24.15" customHeight="1">
      <c r="A592" s="41"/>
      <c r="B592" s="42"/>
      <c r="C592" s="215" t="s">
        <v>802</v>
      </c>
      <c r="D592" s="215" t="s">
        <v>148</v>
      </c>
      <c r="E592" s="216" t="s">
        <v>803</v>
      </c>
      <c r="F592" s="217" t="s">
        <v>804</v>
      </c>
      <c r="G592" s="218" t="s">
        <v>277</v>
      </c>
      <c r="H592" s="219">
        <v>6</v>
      </c>
      <c r="I592" s="220"/>
      <c r="J592" s="221">
        <f>ROUND(I592*H592,2)</f>
        <v>0</v>
      </c>
      <c r="K592" s="217" t="s">
        <v>19</v>
      </c>
      <c r="L592" s="47"/>
      <c r="M592" s="222" t="s">
        <v>19</v>
      </c>
      <c r="N592" s="223" t="s">
        <v>43</v>
      </c>
      <c r="O592" s="87"/>
      <c r="P592" s="224">
        <f>O592*H592</f>
        <v>0</v>
      </c>
      <c r="Q592" s="224">
        <v>0</v>
      </c>
      <c r="R592" s="224">
        <f>Q592*H592</f>
        <v>0</v>
      </c>
      <c r="S592" s="224">
        <v>0</v>
      </c>
      <c r="T592" s="225">
        <f>S592*H592</f>
        <v>0</v>
      </c>
      <c r="U592" s="41"/>
      <c r="V592" s="41"/>
      <c r="W592" s="41"/>
      <c r="X592" s="41"/>
      <c r="Y592" s="41"/>
      <c r="Z592" s="41"/>
      <c r="AA592" s="41"/>
      <c r="AB592" s="41"/>
      <c r="AC592" s="41"/>
      <c r="AD592" s="41"/>
      <c r="AE592" s="41"/>
      <c r="AR592" s="226" t="s">
        <v>252</v>
      </c>
      <c r="AT592" s="226" t="s">
        <v>148</v>
      </c>
      <c r="AU592" s="226" t="s">
        <v>81</v>
      </c>
      <c r="AY592" s="20" t="s">
        <v>145</v>
      </c>
      <c r="BE592" s="227">
        <f>IF(N592="základní",J592,0)</f>
        <v>0</v>
      </c>
      <c r="BF592" s="227">
        <f>IF(N592="snížená",J592,0)</f>
        <v>0</v>
      </c>
      <c r="BG592" s="227">
        <f>IF(N592="zákl. přenesená",J592,0)</f>
        <v>0</v>
      </c>
      <c r="BH592" s="227">
        <f>IF(N592="sníž. přenesená",J592,0)</f>
        <v>0</v>
      </c>
      <c r="BI592" s="227">
        <f>IF(N592="nulová",J592,0)</f>
        <v>0</v>
      </c>
      <c r="BJ592" s="20" t="s">
        <v>79</v>
      </c>
      <c r="BK592" s="227">
        <f>ROUND(I592*H592,2)</f>
        <v>0</v>
      </c>
      <c r="BL592" s="20" t="s">
        <v>252</v>
      </c>
      <c r="BM592" s="226" t="s">
        <v>805</v>
      </c>
    </row>
    <row r="593" s="2" customFormat="1">
      <c r="A593" s="41"/>
      <c r="B593" s="42"/>
      <c r="C593" s="43"/>
      <c r="D593" s="233" t="s">
        <v>157</v>
      </c>
      <c r="E593" s="43"/>
      <c r="F593" s="234" t="s">
        <v>806</v>
      </c>
      <c r="G593" s="43"/>
      <c r="H593" s="43"/>
      <c r="I593" s="230"/>
      <c r="J593" s="43"/>
      <c r="K593" s="43"/>
      <c r="L593" s="47"/>
      <c r="M593" s="231"/>
      <c r="N593" s="232"/>
      <c r="O593" s="87"/>
      <c r="P593" s="87"/>
      <c r="Q593" s="87"/>
      <c r="R593" s="87"/>
      <c r="S593" s="87"/>
      <c r="T593" s="88"/>
      <c r="U593" s="41"/>
      <c r="V593" s="41"/>
      <c r="W593" s="41"/>
      <c r="X593" s="41"/>
      <c r="Y593" s="41"/>
      <c r="Z593" s="41"/>
      <c r="AA593" s="41"/>
      <c r="AB593" s="41"/>
      <c r="AC593" s="41"/>
      <c r="AD593" s="41"/>
      <c r="AE593" s="41"/>
      <c r="AT593" s="20" t="s">
        <v>157</v>
      </c>
      <c r="AU593" s="20" t="s">
        <v>81</v>
      </c>
    </row>
    <row r="594" s="13" customFormat="1">
      <c r="A594" s="13"/>
      <c r="B594" s="235"/>
      <c r="C594" s="236"/>
      <c r="D594" s="233" t="s">
        <v>159</v>
      </c>
      <c r="E594" s="237" t="s">
        <v>19</v>
      </c>
      <c r="F594" s="238" t="s">
        <v>160</v>
      </c>
      <c r="G594" s="236"/>
      <c r="H594" s="237" t="s">
        <v>19</v>
      </c>
      <c r="I594" s="239"/>
      <c r="J594" s="236"/>
      <c r="K594" s="236"/>
      <c r="L594" s="240"/>
      <c r="M594" s="241"/>
      <c r="N594" s="242"/>
      <c r="O594" s="242"/>
      <c r="P594" s="242"/>
      <c r="Q594" s="242"/>
      <c r="R594" s="242"/>
      <c r="S594" s="242"/>
      <c r="T594" s="24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44" t="s">
        <v>159</v>
      </c>
      <c r="AU594" s="244" t="s">
        <v>81</v>
      </c>
      <c r="AV594" s="13" t="s">
        <v>79</v>
      </c>
      <c r="AW594" s="13" t="s">
        <v>34</v>
      </c>
      <c r="AX594" s="13" t="s">
        <v>72</v>
      </c>
      <c r="AY594" s="244" t="s">
        <v>145</v>
      </c>
    </row>
    <row r="595" s="14" customFormat="1">
      <c r="A595" s="14"/>
      <c r="B595" s="245"/>
      <c r="C595" s="246"/>
      <c r="D595" s="233" t="s">
        <v>159</v>
      </c>
      <c r="E595" s="247" t="s">
        <v>19</v>
      </c>
      <c r="F595" s="248" t="s">
        <v>153</v>
      </c>
      <c r="G595" s="246"/>
      <c r="H595" s="249">
        <v>4</v>
      </c>
      <c r="I595" s="250"/>
      <c r="J595" s="246"/>
      <c r="K595" s="246"/>
      <c r="L595" s="251"/>
      <c r="M595" s="252"/>
      <c r="N595" s="253"/>
      <c r="O595" s="253"/>
      <c r="P595" s="253"/>
      <c r="Q595" s="253"/>
      <c r="R595" s="253"/>
      <c r="S595" s="253"/>
      <c r="T595" s="25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255" t="s">
        <v>159</v>
      </c>
      <c r="AU595" s="255" t="s">
        <v>81</v>
      </c>
      <c r="AV595" s="14" t="s">
        <v>81</v>
      </c>
      <c r="AW595" s="14" t="s">
        <v>34</v>
      </c>
      <c r="AX595" s="14" t="s">
        <v>72</v>
      </c>
      <c r="AY595" s="255" t="s">
        <v>145</v>
      </c>
    </row>
    <row r="596" s="13" customFormat="1">
      <c r="A596" s="13"/>
      <c r="B596" s="235"/>
      <c r="C596" s="236"/>
      <c r="D596" s="233" t="s">
        <v>159</v>
      </c>
      <c r="E596" s="237" t="s">
        <v>19</v>
      </c>
      <c r="F596" s="238" t="s">
        <v>188</v>
      </c>
      <c r="G596" s="236"/>
      <c r="H596" s="237" t="s">
        <v>19</v>
      </c>
      <c r="I596" s="239"/>
      <c r="J596" s="236"/>
      <c r="K596" s="236"/>
      <c r="L596" s="240"/>
      <c r="M596" s="241"/>
      <c r="N596" s="242"/>
      <c r="O596" s="242"/>
      <c r="P596" s="242"/>
      <c r="Q596" s="242"/>
      <c r="R596" s="242"/>
      <c r="S596" s="242"/>
      <c r="T596" s="24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44" t="s">
        <v>159</v>
      </c>
      <c r="AU596" s="244" t="s">
        <v>81</v>
      </c>
      <c r="AV596" s="13" t="s">
        <v>79</v>
      </c>
      <c r="AW596" s="13" t="s">
        <v>34</v>
      </c>
      <c r="AX596" s="13" t="s">
        <v>72</v>
      </c>
      <c r="AY596" s="244" t="s">
        <v>145</v>
      </c>
    </row>
    <row r="597" s="14" customFormat="1">
      <c r="A597" s="14"/>
      <c r="B597" s="245"/>
      <c r="C597" s="246"/>
      <c r="D597" s="233" t="s">
        <v>159</v>
      </c>
      <c r="E597" s="247" t="s">
        <v>19</v>
      </c>
      <c r="F597" s="248" t="s">
        <v>81</v>
      </c>
      <c r="G597" s="246"/>
      <c r="H597" s="249">
        <v>2</v>
      </c>
      <c r="I597" s="250"/>
      <c r="J597" s="246"/>
      <c r="K597" s="246"/>
      <c r="L597" s="251"/>
      <c r="M597" s="252"/>
      <c r="N597" s="253"/>
      <c r="O597" s="253"/>
      <c r="P597" s="253"/>
      <c r="Q597" s="253"/>
      <c r="R597" s="253"/>
      <c r="S597" s="253"/>
      <c r="T597" s="25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T597" s="255" t="s">
        <v>159</v>
      </c>
      <c r="AU597" s="255" t="s">
        <v>81</v>
      </c>
      <c r="AV597" s="14" t="s">
        <v>81</v>
      </c>
      <c r="AW597" s="14" t="s">
        <v>34</v>
      </c>
      <c r="AX597" s="14" t="s">
        <v>72</v>
      </c>
      <c r="AY597" s="255" t="s">
        <v>145</v>
      </c>
    </row>
    <row r="598" s="15" customFormat="1">
      <c r="A598" s="15"/>
      <c r="B598" s="256"/>
      <c r="C598" s="257"/>
      <c r="D598" s="233" t="s">
        <v>159</v>
      </c>
      <c r="E598" s="258" t="s">
        <v>19</v>
      </c>
      <c r="F598" s="259" t="s">
        <v>162</v>
      </c>
      <c r="G598" s="257"/>
      <c r="H598" s="260">
        <v>6</v>
      </c>
      <c r="I598" s="261"/>
      <c r="J598" s="257"/>
      <c r="K598" s="257"/>
      <c r="L598" s="262"/>
      <c r="M598" s="263"/>
      <c r="N598" s="264"/>
      <c r="O598" s="264"/>
      <c r="P598" s="264"/>
      <c r="Q598" s="264"/>
      <c r="R598" s="264"/>
      <c r="S598" s="264"/>
      <c r="T598" s="26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T598" s="266" t="s">
        <v>159</v>
      </c>
      <c r="AU598" s="266" t="s">
        <v>81</v>
      </c>
      <c r="AV598" s="15" t="s">
        <v>153</v>
      </c>
      <c r="AW598" s="15" t="s">
        <v>34</v>
      </c>
      <c r="AX598" s="15" t="s">
        <v>79</v>
      </c>
      <c r="AY598" s="266" t="s">
        <v>145</v>
      </c>
    </row>
    <row r="599" s="2" customFormat="1" ht="24.15" customHeight="1">
      <c r="A599" s="41"/>
      <c r="B599" s="42"/>
      <c r="C599" s="215" t="s">
        <v>807</v>
      </c>
      <c r="D599" s="215" t="s">
        <v>148</v>
      </c>
      <c r="E599" s="216" t="s">
        <v>808</v>
      </c>
      <c r="F599" s="217" t="s">
        <v>809</v>
      </c>
      <c r="G599" s="218" t="s">
        <v>255</v>
      </c>
      <c r="H599" s="219">
        <v>35.5</v>
      </c>
      <c r="I599" s="220"/>
      <c r="J599" s="221">
        <f>ROUND(I599*H599,2)</f>
        <v>0</v>
      </c>
      <c r="K599" s="217" t="s">
        <v>19</v>
      </c>
      <c r="L599" s="47"/>
      <c r="M599" s="222" t="s">
        <v>19</v>
      </c>
      <c r="N599" s="223" t="s">
        <v>43</v>
      </c>
      <c r="O599" s="87"/>
      <c r="P599" s="224">
        <f>O599*H599</f>
        <v>0</v>
      </c>
      <c r="Q599" s="224">
        <v>0</v>
      </c>
      <c r="R599" s="224">
        <f>Q599*H599</f>
        <v>0</v>
      </c>
      <c r="S599" s="224">
        <v>0</v>
      </c>
      <c r="T599" s="225">
        <f>S599*H599</f>
        <v>0</v>
      </c>
      <c r="U599" s="41"/>
      <c r="V599" s="41"/>
      <c r="W599" s="41"/>
      <c r="X599" s="41"/>
      <c r="Y599" s="41"/>
      <c r="Z599" s="41"/>
      <c r="AA599" s="41"/>
      <c r="AB599" s="41"/>
      <c r="AC599" s="41"/>
      <c r="AD599" s="41"/>
      <c r="AE599" s="41"/>
      <c r="AR599" s="226" t="s">
        <v>252</v>
      </c>
      <c r="AT599" s="226" t="s">
        <v>148</v>
      </c>
      <c r="AU599" s="226" t="s">
        <v>81</v>
      </c>
      <c r="AY599" s="20" t="s">
        <v>145</v>
      </c>
      <c r="BE599" s="227">
        <f>IF(N599="základní",J599,0)</f>
        <v>0</v>
      </c>
      <c r="BF599" s="227">
        <f>IF(N599="snížená",J599,0)</f>
        <v>0</v>
      </c>
      <c r="BG599" s="227">
        <f>IF(N599="zákl. přenesená",J599,0)</f>
        <v>0</v>
      </c>
      <c r="BH599" s="227">
        <f>IF(N599="sníž. přenesená",J599,0)</f>
        <v>0</v>
      </c>
      <c r="BI599" s="227">
        <f>IF(N599="nulová",J599,0)</f>
        <v>0</v>
      </c>
      <c r="BJ599" s="20" t="s">
        <v>79</v>
      </c>
      <c r="BK599" s="227">
        <f>ROUND(I599*H599,2)</f>
        <v>0</v>
      </c>
      <c r="BL599" s="20" t="s">
        <v>252</v>
      </c>
      <c r="BM599" s="226" t="s">
        <v>810</v>
      </c>
    </row>
    <row r="600" s="2" customFormat="1">
      <c r="A600" s="41"/>
      <c r="B600" s="42"/>
      <c r="C600" s="43"/>
      <c r="D600" s="233" t="s">
        <v>157</v>
      </c>
      <c r="E600" s="43"/>
      <c r="F600" s="234" t="s">
        <v>811</v>
      </c>
      <c r="G600" s="43"/>
      <c r="H600" s="43"/>
      <c r="I600" s="230"/>
      <c r="J600" s="43"/>
      <c r="K600" s="43"/>
      <c r="L600" s="47"/>
      <c r="M600" s="231"/>
      <c r="N600" s="232"/>
      <c r="O600" s="87"/>
      <c r="P600" s="87"/>
      <c r="Q600" s="87"/>
      <c r="R600" s="87"/>
      <c r="S600" s="87"/>
      <c r="T600" s="88"/>
      <c r="U600" s="41"/>
      <c r="V600" s="41"/>
      <c r="W600" s="41"/>
      <c r="X600" s="41"/>
      <c r="Y600" s="41"/>
      <c r="Z600" s="41"/>
      <c r="AA600" s="41"/>
      <c r="AB600" s="41"/>
      <c r="AC600" s="41"/>
      <c r="AD600" s="41"/>
      <c r="AE600" s="41"/>
      <c r="AT600" s="20" t="s">
        <v>157</v>
      </c>
      <c r="AU600" s="20" t="s">
        <v>81</v>
      </c>
    </row>
    <row r="601" s="13" customFormat="1">
      <c r="A601" s="13"/>
      <c r="B601" s="235"/>
      <c r="C601" s="236"/>
      <c r="D601" s="233" t="s">
        <v>159</v>
      </c>
      <c r="E601" s="237" t="s">
        <v>19</v>
      </c>
      <c r="F601" s="238" t="s">
        <v>812</v>
      </c>
      <c r="G601" s="236"/>
      <c r="H601" s="237" t="s">
        <v>19</v>
      </c>
      <c r="I601" s="239"/>
      <c r="J601" s="236"/>
      <c r="K601" s="236"/>
      <c r="L601" s="240"/>
      <c r="M601" s="241"/>
      <c r="N601" s="242"/>
      <c r="O601" s="242"/>
      <c r="P601" s="242"/>
      <c r="Q601" s="242"/>
      <c r="R601" s="242"/>
      <c r="S601" s="242"/>
      <c r="T601" s="24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44" t="s">
        <v>159</v>
      </c>
      <c r="AU601" s="244" t="s">
        <v>81</v>
      </c>
      <c r="AV601" s="13" t="s">
        <v>79</v>
      </c>
      <c r="AW601" s="13" t="s">
        <v>34</v>
      </c>
      <c r="AX601" s="13" t="s">
        <v>72</v>
      </c>
      <c r="AY601" s="244" t="s">
        <v>145</v>
      </c>
    </row>
    <row r="602" s="14" customFormat="1">
      <c r="A602" s="14"/>
      <c r="B602" s="245"/>
      <c r="C602" s="246"/>
      <c r="D602" s="233" t="s">
        <v>159</v>
      </c>
      <c r="E602" s="247" t="s">
        <v>19</v>
      </c>
      <c r="F602" s="248" t="s">
        <v>813</v>
      </c>
      <c r="G602" s="246"/>
      <c r="H602" s="249">
        <v>35.5</v>
      </c>
      <c r="I602" s="250"/>
      <c r="J602" s="246"/>
      <c r="K602" s="246"/>
      <c r="L602" s="251"/>
      <c r="M602" s="252"/>
      <c r="N602" s="253"/>
      <c r="O602" s="253"/>
      <c r="P602" s="253"/>
      <c r="Q602" s="253"/>
      <c r="R602" s="253"/>
      <c r="S602" s="253"/>
      <c r="T602" s="25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T602" s="255" t="s">
        <v>159</v>
      </c>
      <c r="AU602" s="255" t="s">
        <v>81</v>
      </c>
      <c r="AV602" s="14" t="s">
        <v>81</v>
      </c>
      <c r="AW602" s="14" t="s">
        <v>34</v>
      </c>
      <c r="AX602" s="14" t="s">
        <v>72</v>
      </c>
      <c r="AY602" s="255" t="s">
        <v>145</v>
      </c>
    </row>
    <row r="603" s="15" customFormat="1">
      <c r="A603" s="15"/>
      <c r="B603" s="256"/>
      <c r="C603" s="257"/>
      <c r="D603" s="233" t="s">
        <v>159</v>
      </c>
      <c r="E603" s="258" t="s">
        <v>19</v>
      </c>
      <c r="F603" s="259" t="s">
        <v>162</v>
      </c>
      <c r="G603" s="257"/>
      <c r="H603" s="260">
        <v>35.5</v>
      </c>
      <c r="I603" s="261"/>
      <c r="J603" s="257"/>
      <c r="K603" s="257"/>
      <c r="L603" s="262"/>
      <c r="M603" s="263"/>
      <c r="N603" s="264"/>
      <c r="O603" s="264"/>
      <c r="P603" s="264"/>
      <c r="Q603" s="264"/>
      <c r="R603" s="264"/>
      <c r="S603" s="264"/>
      <c r="T603" s="26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T603" s="266" t="s">
        <v>159</v>
      </c>
      <c r="AU603" s="266" t="s">
        <v>81</v>
      </c>
      <c r="AV603" s="15" t="s">
        <v>153</v>
      </c>
      <c r="AW603" s="15" t="s">
        <v>34</v>
      </c>
      <c r="AX603" s="15" t="s">
        <v>79</v>
      </c>
      <c r="AY603" s="266" t="s">
        <v>145</v>
      </c>
    </row>
    <row r="604" s="2" customFormat="1" ht="24.15" customHeight="1">
      <c r="A604" s="41"/>
      <c r="B604" s="42"/>
      <c r="C604" s="215" t="s">
        <v>814</v>
      </c>
      <c r="D604" s="215" t="s">
        <v>148</v>
      </c>
      <c r="E604" s="216" t="s">
        <v>815</v>
      </c>
      <c r="F604" s="217" t="s">
        <v>816</v>
      </c>
      <c r="G604" s="218" t="s">
        <v>255</v>
      </c>
      <c r="H604" s="219">
        <v>33.5</v>
      </c>
      <c r="I604" s="220"/>
      <c r="J604" s="221">
        <f>ROUND(I604*H604,2)</f>
        <v>0</v>
      </c>
      <c r="K604" s="217" t="s">
        <v>19</v>
      </c>
      <c r="L604" s="47"/>
      <c r="M604" s="222" t="s">
        <v>19</v>
      </c>
      <c r="N604" s="223" t="s">
        <v>43</v>
      </c>
      <c r="O604" s="87"/>
      <c r="P604" s="224">
        <f>O604*H604</f>
        <v>0</v>
      </c>
      <c r="Q604" s="224">
        <v>0</v>
      </c>
      <c r="R604" s="224">
        <f>Q604*H604</f>
        <v>0</v>
      </c>
      <c r="S604" s="224">
        <v>0</v>
      </c>
      <c r="T604" s="225">
        <f>S604*H604</f>
        <v>0</v>
      </c>
      <c r="U604" s="41"/>
      <c r="V604" s="41"/>
      <c r="W604" s="41"/>
      <c r="X604" s="41"/>
      <c r="Y604" s="41"/>
      <c r="Z604" s="41"/>
      <c r="AA604" s="41"/>
      <c r="AB604" s="41"/>
      <c r="AC604" s="41"/>
      <c r="AD604" s="41"/>
      <c r="AE604" s="41"/>
      <c r="AR604" s="226" t="s">
        <v>252</v>
      </c>
      <c r="AT604" s="226" t="s">
        <v>148</v>
      </c>
      <c r="AU604" s="226" t="s">
        <v>81</v>
      </c>
      <c r="AY604" s="20" t="s">
        <v>145</v>
      </c>
      <c r="BE604" s="227">
        <f>IF(N604="základní",J604,0)</f>
        <v>0</v>
      </c>
      <c r="BF604" s="227">
        <f>IF(N604="snížená",J604,0)</f>
        <v>0</v>
      </c>
      <c r="BG604" s="227">
        <f>IF(N604="zákl. přenesená",J604,0)</f>
        <v>0</v>
      </c>
      <c r="BH604" s="227">
        <f>IF(N604="sníž. přenesená",J604,0)</f>
        <v>0</v>
      </c>
      <c r="BI604" s="227">
        <f>IF(N604="nulová",J604,0)</f>
        <v>0</v>
      </c>
      <c r="BJ604" s="20" t="s">
        <v>79</v>
      </c>
      <c r="BK604" s="227">
        <f>ROUND(I604*H604,2)</f>
        <v>0</v>
      </c>
      <c r="BL604" s="20" t="s">
        <v>252</v>
      </c>
      <c r="BM604" s="226" t="s">
        <v>817</v>
      </c>
    </row>
    <row r="605" s="2" customFormat="1">
      <c r="A605" s="41"/>
      <c r="B605" s="42"/>
      <c r="C605" s="43"/>
      <c r="D605" s="233" t="s">
        <v>157</v>
      </c>
      <c r="E605" s="43"/>
      <c r="F605" s="234" t="s">
        <v>818</v>
      </c>
      <c r="G605" s="43"/>
      <c r="H605" s="43"/>
      <c r="I605" s="230"/>
      <c r="J605" s="43"/>
      <c r="K605" s="43"/>
      <c r="L605" s="47"/>
      <c r="M605" s="231"/>
      <c r="N605" s="232"/>
      <c r="O605" s="87"/>
      <c r="P605" s="87"/>
      <c r="Q605" s="87"/>
      <c r="R605" s="87"/>
      <c r="S605" s="87"/>
      <c r="T605" s="88"/>
      <c r="U605" s="41"/>
      <c r="V605" s="41"/>
      <c r="W605" s="41"/>
      <c r="X605" s="41"/>
      <c r="Y605" s="41"/>
      <c r="Z605" s="41"/>
      <c r="AA605" s="41"/>
      <c r="AB605" s="41"/>
      <c r="AC605" s="41"/>
      <c r="AD605" s="41"/>
      <c r="AE605" s="41"/>
      <c r="AT605" s="20" t="s">
        <v>157</v>
      </c>
      <c r="AU605" s="20" t="s">
        <v>81</v>
      </c>
    </row>
    <row r="606" s="13" customFormat="1">
      <c r="A606" s="13"/>
      <c r="B606" s="235"/>
      <c r="C606" s="236"/>
      <c r="D606" s="233" t="s">
        <v>159</v>
      </c>
      <c r="E606" s="237" t="s">
        <v>19</v>
      </c>
      <c r="F606" s="238" t="s">
        <v>812</v>
      </c>
      <c r="G606" s="236"/>
      <c r="H606" s="237" t="s">
        <v>19</v>
      </c>
      <c r="I606" s="239"/>
      <c r="J606" s="236"/>
      <c r="K606" s="236"/>
      <c r="L606" s="240"/>
      <c r="M606" s="241"/>
      <c r="N606" s="242"/>
      <c r="O606" s="242"/>
      <c r="P606" s="242"/>
      <c r="Q606" s="242"/>
      <c r="R606" s="242"/>
      <c r="S606" s="242"/>
      <c r="T606" s="24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T606" s="244" t="s">
        <v>159</v>
      </c>
      <c r="AU606" s="244" t="s">
        <v>81</v>
      </c>
      <c r="AV606" s="13" t="s">
        <v>79</v>
      </c>
      <c r="AW606" s="13" t="s">
        <v>34</v>
      </c>
      <c r="AX606" s="13" t="s">
        <v>72</v>
      </c>
      <c r="AY606" s="244" t="s">
        <v>145</v>
      </c>
    </row>
    <row r="607" s="14" customFormat="1">
      <c r="A607" s="14"/>
      <c r="B607" s="245"/>
      <c r="C607" s="246"/>
      <c r="D607" s="233" t="s">
        <v>159</v>
      </c>
      <c r="E607" s="247" t="s">
        <v>19</v>
      </c>
      <c r="F607" s="248" t="s">
        <v>819</v>
      </c>
      <c r="G607" s="246"/>
      <c r="H607" s="249">
        <v>33.5</v>
      </c>
      <c r="I607" s="250"/>
      <c r="J607" s="246"/>
      <c r="K607" s="246"/>
      <c r="L607" s="251"/>
      <c r="M607" s="252"/>
      <c r="N607" s="253"/>
      <c r="O607" s="253"/>
      <c r="P607" s="253"/>
      <c r="Q607" s="253"/>
      <c r="R607" s="253"/>
      <c r="S607" s="253"/>
      <c r="T607" s="25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T607" s="255" t="s">
        <v>159</v>
      </c>
      <c r="AU607" s="255" t="s">
        <v>81</v>
      </c>
      <c r="AV607" s="14" t="s">
        <v>81</v>
      </c>
      <c r="AW607" s="14" t="s">
        <v>34</v>
      </c>
      <c r="AX607" s="14" t="s">
        <v>72</v>
      </c>
      <c r="AY607" s="255" t="s">
        <v>145</v>
      </c>
    </row>
    <row r="608" s="15" customFormat="1">
      <c r="A608" s="15"/>
      <c r="B608" s="256"/>
      <c r="C608" s="257"/>
      <c r="D608" s="233" t="s">
        <v>159</v>
      </c>
      <c r="E608" s="258" t="s">
        <v>19</v>
      </c>
      <c r="F608" s="259" t="s">
        <v>162</v>
      </c>
      <c r="G608" s="257"/>
      <c r="H608" s="260">
        <v>33.5</v>
      </c>
      <c r="I608" s="261"/>
      <c r="J608" s="257"/>
      <c r="K608" s="257"/>
      <c r="L608" s="262"/>
      <c r="M608" s="263"/>
      <c r="N608" s="264"/>
      <c r="O608" s="264"/>
      <c r="P608" s="264"/>
      <c r="Q608" s="264"/>
      <c r="R608" s="264"/>
      <c r="S608" s="264"/>
      <c r="T608" s="26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T608" s="266" t="s">
        <v>159</v>
      </c>
      <c r="AU608" s="266" t="s">
        <v>81</v>
      </c>
      <c r="AV608" s="15" t="s">
        <v>153</v>
      </c>
      <c r="AW608" s="15" t="s">
        <v>34</v>
      </c>
      <c r="AX608" s="15" t="s">
        <v>79</v>
      </c>
      <c r="AY608" s="266" t="s">
        <v>145</v>
      </c>
    </row>
    <row r="609" s="12" customFormat="1" ht="22.8" customHeight="1">
      <c r="A609" s="12"/>
      <c r="B609" s="199"/>
      <c r="C609" s="200"/>
      <c r="D609" s="201" t="s">
        <v>71</v>
      </c>
      <c r="E609" s="213" t="s">
        <v>820</v>
      </c>
      <c r="F609" s="213" t="s">
        <v>821</v>
      </c>
      <c r="G609" s="200"/>
      <c r="H609" s="200"/>
      <c r="I609" s="203"/>
      <c r="J609" s="214">
        <f>BK609</f>
        <v>0</v>
      </c>
      <c r="K609" s="200"/>
      <c r="L609" s="205"/>
      <c r="M609" s="206"/>
      <c r="N609" s="207"/>
      <c r="O609" s="207"/>
      <c r="P609" s="208">
        <f>SUM(P610:P728)</f>
        <v>0</v>
      </c>
      <c r="Q609" s="207"/>
      <c r="R609" s="208">
        <f>SUM(R610:R728)</f>
        <v>0.51156218210000004</v>
      </c>
      <c r="S609" s="207"/>
      <c r="T609" s="209">
        <f>SUM(T610:T728)</f>
        <v>0.10628473999999999</v>
      </c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R609" s="210" t="s">
        <v>81</v>
      </c>
      <c r="AT609" s="211" t="s">
        <v>71</v>
      </c>
      <c r="AU609" s="211" t="s">
        <v>79</v>
      </c>
      <c r="AY609" s="210" t="s">
        <v>145</v>
      </c>
      <c r="BK609" s="212">
        <f>SUM(BK610:BK728)</f>
        <v>0</v>
      </c>
    </row>
    <row r="610" s="2" customFormat="1" ht="16.5" customHeight="1">
      <c r="A610" s="41"/>
      <c r="B610" s="42"/>
      <c r="C610" s="215" t="s">
        <v>822</v>
      </c>
      <c r="D610" s="215" t="s">
        <v>148</v>
      </c>
      <c r="E610" s="216" t="s">
        <v>823</v>
      </c>
      <c r="F610" s="217" t="s">
        <v>824</v>
      </c>
      <c r="G610" s="218" t="s">
        <v>151</v>
      </c>
      <c r="H610" s="219">
        <v>342.85399999999998</v>
      </c>
      <c r="I610" s="220"/>
      <c r="J610" s="221">
        <f>ROUND(I610*H610,2)</f>
        <v>0</v>
      </c>
      <c r="K610" s="217" t="s">
        <v>152</v>
      </c>
      <c r="L610" s="47"/>
      <c r="M610" s="222" t="s">
        <v>19</v>
      </c>
      <c r="N610" s="223" t="s">
        <v>43</v>
      </c>
      <c r="O610" s="87"/>
      <c r="P610" s="224">
        <f>O610*H610</f>
        <v>0</v>
      </c>
      <c r="Q610" s="224">
        <v>0.001</v>
      </c>
      <c r="R610" s="224">
        <f>Q610*H610</f>
        <v>0.34285399999999999</v>
      </c>
      <c r="S610" s="224">
        <v>0.00031</v>
      </c>
      <c r="T610" s="225">
        <f>S610*H610</f>
        <v>0.10628473999999999</v>
      </c>
      <c r="U610" s="41"/>
      <c r="V610" s="41"/>
      <c r="W610" s="41"/>
      <c r="X610" s="41"/>
      <c r="Y610" s="41"/>
      <c r="Z610" s="41"/>
      <c r="AA610" s="41"/>
      <c r="AB610" s="41"/>
      <c r="AC610" s="41"/>
      <c r="AD610" s="41"/>
      <c r="AE610" s="41"/>
      <c r="AR610" s="226" t="s">
        <v>252</v>
      </c>
      <c r="AT610" s="226" t="s">
        <v>148</v>
      </c>
      <c r="AU610" s="226" t="s">
        <v>81</v>
      </c>
      <c r="AY610" s="20" t="s">
        <v>145</v>
      </c>
      <c r="BE610" s="227">
        <f>IF(N610="základní",J610,0)</f>
        <v>0</v>
      </c>
      <c r="BF610" s="227">
        <f>IF(N610="snížená",J610,0)</f>
        <v>0</v>
      </c>
      <c r="BG610" s="227">
        <f>IF(N610="zákl. přenesená",J610,0)</f>
        <v>0</v>
      </c>
      <c r="BH610" s="227">
        <f>IF(N610="sníž. přenesená",J610,0)</f>
        <v>0</v>
      </c>
      <c r="BI610" s="227">
        <f>IF(N610="nulová",J610,0)</f>
        <v>0</v>
      </c>
      <c r="BJ610" s="20" t="s">
        <v>79</v>
      </c>
      <c r="BK610" s="227">
        <f>ROUND(I610*H610,2)</f>
        <v>0</v>
      </c>
      <c r="BL610" s="20" t="s">
        <v>252</v>
      </c>
      <c r="BM610" s="226" t="s">
        <v>825</v>
      </c>
    </row>
    <row r="611" s="2" customFormat="1">
      <c r="A611" s="41"/>
      <c r="B611" s="42"/>
      <c r="C611" s="43"/>
      <c r="D611" s="228" t="s">
        <v>155</v>
      </c>
      <c r="E611" s="43"/>
      <c r="F611" s="229" t="s">
        <v>826</v>
      </c>
      <c r="G611" s="43"/>
      <c r="H611" s="43"/>
      <c r="I611" s="230"/>
      <c r="J611" s="43"/>
      <c r="K611" s="43"/>
      <c r="L611" s="47"/>
      <c r="M611" s="231"/>
      <c r="N611" s="232"/>
      <c r="O611" s="87"/>
      <c r="P611" s="87"/>
      <c r="Q611" s="87"/>
      <c r="R611" s="87"/>
      <c r="S611" s="87"/>
      <c r="T611" s="88"/>
      <c r="U611" s="41"/>
      <c r="V611" s="41"/>
      <c r="W611" s="41"/>
      <c r="X611" s="41"/>
      <c r="Y611" s="41"/>
      <c r="Z611" s="41"/>
      <c r="AA611" s="41"/>
      <c r="AB611" s="41"/>
      <c r="AC611" s="41"/>
      <c r="AD611" s="41"/>
      <c r="AE611" s="41"/>
      <c r="AT611" s="20" t="s">
        <v>155</v>
      </c>
      <c r="AU611" s="20" t="s">
        <v>81</v>
      </c>
    </row>
    <row r="612" s="2" customFormat="1">
      <c r="A612" s="41"/>
      <c r="B612" s="42"/>
      <c r="C612" s="43"/>
      <c r="D612" s="233" t="s">
        <v>157</v>
      </c>
      <c r="E612" s="43"/>
      <c r="F612" s="234" t="s">
        <v>827</v>
      </c>
      <c r="G612" s="43"/>
      <c r="H612" s="43"/>
      <c r="I612" s="230"/>
      <c r="J612" s="43"/>
      <c r="K612" s="43"/>
      <c r="L612" s="47"/>
      <c r="M612" s="231"/>
      <c r="N612" s="232"/>
      <c r="O612" s="87"/>
      <c r="P612" s="87"/>
      <c r="Q612" s="87"/>
      <c r="R612" s="87"/>
      <c r="S612" s="87"/>
      <c r="T612" s="88"/>
      <c r="U612" s="41"/>
      <c r="V612" s="41"/>
      <c r="W612" s="41"/>
      <c r="X612" s="41"/>
      <c r="Y612" s="41"/>
      <c r="Z612" s="41"/>
      <c r="AA612" s="41"/>
      <c r="AB612" s="41"/>
      <c r="AC612" s="41"/>
      <c r="AD612" s="41"/>
      <c r="AE612" s="41"/>
      <c r="AT612" s="20" t="s">
        <v>157</v>
      </c>
      <c r="AU612" s="20" t="s">
        <v>81</v>
      </c>
    </row>
    <row r="613" s="13" customFormat="1">
      <c r="A613" s="13"/>
      <c r="B613" s="235"/>
      <c r="C613" s="236"/>
      <c r="D613" s="233" t="s">
        <v>159</v>
      </c>
      <c r="E613" s="237" t="s">
        <v>19</v>
      </c>
      <c r="F613" s="238" t="s">
        <v>160</v>
      </c>
      <c r="G613" s="236"/>
      <c r="H613" s="237" t="s">
        <v>19</v>
      </c>
      <c r="I613" s="239"/>
      <c r="J613" s="236"/>
      <c r="K613" s="236"/>
      <c r="L613" s="240"/>
      <c r="M613" s="241"/>
      <c r="N613" s="242"/>
      <c r="O613" s="242"/>
      <c r="P613" s="242"/>
      <c r="Q613" s="242"/>
      <c r="R613" s="242"/>
      <c r="S613" s="242"/>
      <c r="T613" s="24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244" t="s">
        <v>159</v>
      </c>
      <c r="AU613" s="244" t="s">
        <v>81</v>
      </c>
      <c r="AV613" s="13" t="s">
        <v>79</v>
      </c>
      <c r="AW613" s="13" t="s">
        <v>34</v>
      </c>
      <c r="AX613" s="13" t="s">
        <v>72</v>
      </c>
      <c r="AY613" s="244" t="s">
        <v>145</v>
      </c>
    </row>
    <row r="614" s="14" customFormat="1">
      <c r="A614" s="14"/>
      <c r="B614" s="245"/>
      <c r="C614" s="246"/>
      <c r="D614" s="233" t="s">
        <v>159</v>
      </c>
      <c r="E614" s="247" t="s">
        <v>19</v>
      </c>
      <c r="F614" s="248" t="s">
        <v>309</v>
      </c>
      <c r="G614" s="246"/>
      <c r="H614" s="249">
        <v>83.189999999999998</v>
      </c>
      <c r="I614" s="250"/>
      <c r="J614" s="246"/>
      <c r="K614" s="246"/>
      <c r="L614" s="251"/>
      <c r="M614" s="252"/>
      <c r="N614" s="253"/>
      <c r="O614" s="253"/>
      <c r="P614" s="253"/>
      <c r="Q614" s="253"/>
      <c r="R614" s="253"/>
      <c r="S614" s="253"/>
      <c r="T614" s="25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255" t="s">
        <v>159</v>
      </c>
      <c r="AU614" s="255" t="s">
        <v>81</v>
      </c>
      <c r="AV614" s="14" t="s">
        <v>81</v>
      </c>
      <c r="AW614" s="14" t="s">
        <v>34</v>
      </c>
      <c r="AX614" s="14" t="s">
        <v>72</v>
      </c>
      <c r="AY614" s="255" t="s">
        <v>145</v>
      </c>
    </row>
    <row r="615" s="16" customFormat="1">
      <c r="A615" s="16"/>
      <c r="B615" s="277"/>
      <c r="C615" s="278"/>
      <c r="D615" s="233" t="s">
        <v>159</v>
      </c>
      <c r="E615" s="279" t="s">
        <v>19</v>
      </c>
      <c r="F615" s="280" t="s">
        <v>213</v>
      </c>
      <c r="G615" s="278"/>
      <c r="H615" s="281">
        <v>83.189999999999998</v>
      </c>
      <c r="I615" s="282"/>
      <c r="J615" s="278"/>
      <c r="K615" s="278"/>
      <c r="L615" s="283"/>
      <c r="M615" s="284"/>
      <c r="N615" s="285"/>
      <c r="O615" s="285"/>
      <c r="P615" s="285"/>
      <c r="Q615" s="285"/>
      <c r="R615" s="285"/>
      <c r="S615" s="285"/>
      <c r="T615" s="28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T615" s="287" t="s">
        <v>159</v>
      </c>
      <c r="AU615" s="287" t="s">
        <v>81</v>
      </c>
      <c r="AV615" s="16" t="s">
        <v>146</v>
      </c>
      <c r="AW615" s="16" t="s">
        <v>34</v>
      </c>
      <c r="AX615" s="16" t="s">
        <v>72</v>
      </c>
      <c r="AY615" s="287" t="s">
        <v>145</v>
      </c>
    </row>
    <row r="616" s="14" customFormat="1">
      <c r="A616" s="14"/>
      <c r="B616" s="245"/>
      <c r="C616" s="246"/>
      <c r="D616" s="233" t="s">
        <v>159</v>
      </c>
      <c r="E616" s="247" t="s">
        <v>19</v>
      </c>
      <c r="F616" s="248" t="s">
        <v>209</v>
      </c>
      <c r="G616" s="246"/>
      <c r="H616" s="249">
        <v>22.527999999999999</v>
      </c>
      <c r="I616" s="250"/>
      <c r="J616" s="246"/>
      <c r="K616" s="246"/>
      <c r="L616" s="251"/>
      <c r="M616" s="252"/>
      <c r="N616" s="253"/>
      <c r="O616" s="253"/>
      <c r="P616" s="253"/>
      <c r="Q616" s="253"/>
      <c r="R616" s="253"/>
      <c r="S616" s="253"/>
      <c r="T616" s="25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55" t="s">
        <v>159</v>
      </c>
      <c r="AU616" s="255" t="s">
        <v>81</v>
      </c>
      <c r="AV616" s="14" t="s">
        <v>81</v>
      </c>
      <c r="AW616" s="14" t="s">
        <v>34</v>
      </c>
      <c r="AX616" s="14" t="s">
        <v>72</v>
      </c>
      <c r="AY616" s="255" t="s">
        <v>145</v>
      </c>
    </row>
    <row r="617" s="14" customFormat="1">
      <c r="A617" s="14"/>
      <c r="B617" s="245"/>
      <c r="C617" s="246"/>
      <c r="D617" s="233" t="s">
        <v>159</v>
      </c>
      <c r="E617" s="247" t="s">
        <v>19</v>
      </c>
      <c r="F617" s="248" t="s">
        <v>828</v>
      </c>
      <c r="G617" s="246"/>
      <c r="H617" s="249">
        <v>44.863999999999997</v>
      </c>
      <c r="I617" s="250"/>
      <c r="J617" s="246"/>
      <c r="K617" s="246"/>
      <c r="L617" s="251"/>
      <c r="M617" s="252"/>
      <c r="N617" s="253"/>
      <c r="O617" s="253"/>
      <c r="P617" s="253"/>
      <c r="Q617" s="253"/>
      <c r="R617" s="253"/>
      <c r="S617" s="253"/>
      <c r="T617" s="25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T617" s="255" t="s">
        <v>159</v>
      </c>
      <c r="AU617" s="255" t="s">
        <v>81</v>
      </c>
      <c r="AV617" s="14" t="s">
        <v>81</v>
      </c>
      <c r="AW617" s="14" t="s">
        <v>34</v>
      </c>
      <c r="AX617" s="14" t="s">
        <v>72</v>
      </c>
      <c r="AY617" s="255" t="s">
        <v>145</v>
      </c>
    </row>
    <row r="618" s="14" customFormat="1">
      <c r="A618" s="14"/>
      <c r="B618" s="245"/>
      <c r="C618" s="246"/>
      <c r="D618" s="233" t="s">
        <v>159</v>
      </c>
      <c r="E618" s="247" t="s">
        <v>19</v>
      </c>
      <c r="F618" s="248" t="s">
        <v>829</v>
      </c>
      <c r="G618" s="246"/>
      <c r="H618" s="249">
        <v>22.399999999999999</v>
      </c>
      <c r="I618" s="250"/>
      <c r="J618" s="246"/>
      <c r="K618" s="246"/>
      <c r="L618" s="251"/>
      <c r="M618" s="252"/>
      <c r="N618" s="253"/>
      <c r="O618" s="253"/>
      <c r="P618" s="253"/>
      <c r="Q618" s="253"/>
      <c r="R618" s="253"/>
      <c r="S618" s="253"/>
      <c r="T618" s="25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T618" s="255" t="s">
        <v>159</v>
      </c>
      <c r="AU618" s="255" t="s">
        <v>81</v>
      </c>
      <c r="AV618" s="14" t="s">
        <v>81</v>
      </c>
      <c r="AW618" s="14" t="s">
        <v>34</v>
      </c>
      <c r="AX618" s="14" t="s">
        <v>72</v>
      </c>
      <c r="AY618" s="255" t="s">
        <v>145</v>
      </c>
    </row>
    <row r="619" s="14" customFormat="1">
      <c r="A619" s="14"/>
      <c r="B619" s="245"/>
      <c r="C619" s="246"/>
      <c r="D619" s="233" t="s">
        <v>159</v>
      </c>
      <c r="E619" s="247" t="s">
        <v>19</v>
      </c>
      <c r="F619" s="248" t="s">
        <v>830</v>
      </c>
      <c r="G619" s="246"/>
      <c r="H619" s="249">
        <v>42.304000000000002</v>
      </c>
      <c r="I619" s="250"/>
      <c r="J619" s="246"/>
      <c r="K619" s="246"/>
      <c r="L619" s="251"/>
      <c r="M619" s="252"/>
      <c r="N619" s="253"/>
      <c r="O619" s="253"/>
      <c r="P619" s="253"/>
      <c r="Q619" s="253"/>
      <c r="R619" s="253"/>
      <c r="S619" s="253"/>
      <c r="T619" s="25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T619" s="255" t="s">
        <v>159</v>
      </c>
      <c r="AU619" s="255" t="s">
        <v>81</v>
      </c>
      <c r="AV619" s="14" t="s">
        <v>81</v>
      </c>
      <c r="AW619" s="14" t="s">
        <v>34</v>
      </c>
      <c r="AX619" s="14" t="s">
        <v>72</v>
      </c>
      <c r="AY619" s="255" t="s">
        <v>145</v>
      </c>
    </row>
    <row r="620" s="16" customFormat="1">
      <c r="A620" s="16"/>
      <c r="B620" s="277"/>
      <c r="C620" s="278"/>
      <c r="D620" s="233" t="s">
        <v>159</v>
      </c>
      <c r="E620" s="279" t="s">
        <v>19</v>
      </c>
      <c r="F620" s="280" t="s">
        <v>213</v>
      </c>
      <c r="G620" s="278"/>
      <c r="H620" s="281">
        <v>132.096</v>
      </c>
      <c r="I620" s="282"/>
      <c r="J620" s="278"/>
      <c r="K620" s="278"/>
      <c r="L620" s="283"/>
      <c r="M620" s="284"/>
      <c r="N620" s="285"/>
      <c r="O620" s="285"/>
      <c r="P620" s="285"/>
      <c r="Q620" s="285"/>
      <c r="R620" s="285"/>
      <c r="S620" s="285"/>
      <c r="T620" s="28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T620" s="287" t="s">
        <v>159</v>
      </c>
      <c r="AU620" s="287" t="s">
        <v>81</v>
      </c>
      <c r="AV620" s="16" t="s">
        <v>146</v>
      </c>
      <c r="AW620" s="16" t="s">
        <v>34</v>
      </c>
      <c r="AX620" s="16" t="s">
        <v>72</v>
      </c>
      <c r="AY620" s="287" t="s">
        <v>145</v>
      </c>
    </row>
    <row r="621" s="13" customFormat="1">
      <c r="A621" s="13"/>
      <c r="B621" s="235"/>
      <c r="C621" s="236"/>
      <c r="D621" s="233" t="s">
        <v>159</v>
      </c>
      <c r="E621" s="237" t="s">
        <v>19</v>
      </c>
      <c r="F621" s="238" t="s">
        <v>188</v>
      </c>
      <c r="G621" s="236"/>
      <c r="H621" s="237" t="s">
        <v>19</v>
      </c>
      <c r="I621" s="239"/>
      <c r="J621" s="236"/>
      <c r="K621" s="236"/>
      <c r="L621" s="240"/>
      <c r="M621" s="241"/>
      <c r="N621" s="242"/>
      <c r="O621" s="242"/>
      <c r="P621" s="242"/>
      <c r="Q621" s="242"/>
      <c r="R621" s="242"/>
      <c r="S621" s="242"/>
      <c r="T621" s="24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44" t="s">
        <v>159</v>
      </c>
      <c r="AU621" s="244" t="s">
        <v>81</v>
      </c>
      <c r="AV621" s="13" t="s">
        <v>79</v>
      </c>
      <c r="AW621" s="13" t="s">
        <v>34</v>
      </c>
      <c r="AX621" s="13" t="s">
        <v>72</v>
      </c>
      <c r="AY621" s="244" t="s">
        <v>145</v>
      </c>
    </row>
    <row r="622" s="14" customFormat="1">
      <c r="A622" s="14"/>
      <c r="B622" s="245"/>
      <c r="C622" s="246"/>
      <c r="D622" s="233" t="s">
        <v>159</v>
      </c>
      <c r="E622" s="247" t="s">
        <v>19</v>
      </c>
      <c r="F622" s="248" t="s">
        <v>674</v>
      </c>
      <c r="G622" s="246"/>
      <c r="H622" s="249">
        <v>41.359999999999999</v>
      </c>
      <c r="I622" s="250"/>
      <c r="J622" s="246"/>
      <c r="K622" s="246"/>
      <c r="L622" s="251"/>
      <c r="M622" s="252"/>
      <c r="N622" s="253"/>
      <c r="O622" s="253"/>
      <c r="P622" s="253"/>
      <c r="Q622" s="253"/>
      <c r="R622" s="253"/>
      <c r="S622" s="253"/>
      <c r="T622" s="25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55" t="s">
        <v>159</v>
      </c>
      <c r="AU622" s="255" t="s">
        <v>81</v>
      </c>
      <c r="AV622" s="14" t="s">
        <v>81</v>
      </c>
      <c r="AW622" s="14" t="s">
        <v>34</v>
      </c>
      <c r="AX622" s="14" t="s">
        <v>72</v>
      </c>
      <c r="AY622" s="255" t="s">
        <v>145</v>
      </c>
    </row>
    <row r="623" s="16" customFormat="1">
      <c r="A623" s="16"/>
      <c r="B623" s="277"/>
      <c r="C623" s="278"/>
      <c r="D623" s="233" t="s">
        <v>159</v>
      </c>
      <c r="E623" s="279" t="s">
        <v>19</v>
      </c>
      <c r="F623" s="280" t="s">
        <v>213</v>
      </c>
      <c r="G623" s="278"/>
      <c r="H623" s="281">
        <v>41.359999999999999</v>
      </c>
      <c r="I623" s="282"/>
      <c r="J623" s="278"/>
      <c r="K623" s="278"/>
      <c r="L623" s="283"/>
      <c r="M623" s="284"/>
      <c r="N623" s="285"/>
      <c r="O623" s="285"/>
      <c r="P623" s="285"/>
      <c r="Q623" s="285"/>
      <c r="R623" s="285"/>
      <c r="S623" s="285"/>
      <c r="T623" s="28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T623" s="287" t="s">
        <v>159</v>
      </c>
      <c r="AU623" s="287" t="s">
        <v>81</v>
      </c>
      <c r="AV623" s="16" t="s">
        <v>146</v>
      </c>
      <c r="AW623" s="16" t="s">
        <v>34</v>
      </c>
      <c r="AX623" s="16" t="s">
        <v>72</v>
      </c>
      <c r="AY623" s="287" t="s">
        <v>145</v>
      </c>
    </row>
    <row r="624" s="14" customFormat="1">
      <c r="A624" s="14"/>
      <c r="B624" s="245"/>
      <c r="C624" s="246"/>
      <c r="D624" s="233" t="s">
        <v>159</v>
      </c>
      <c r="E624" s="247" t="s">
        <v>19</v>
      </c>
      <c r="F624" s="248" t="s">
        <v>209</v>
      </c>
      <c r="G624" s="246"/>
      <c r="H624" s="249">
        <v>22.527999999999999</v>
      </c>
      <c r="I624" s="250"/>
      <c r="J624" s="246"/>
      <c r="K624" s="246"/>
      <c r="L624" s="251"/>
      <c r="M624" s="252"/>
      <c r="N624" s="253"/>
      <c r="O624" s="253"/>
      <c r="P624" s="253"/>
      <c r="Q624" s="253"/>
      <c r="R624" s="253"/>
      <c r="S624" s="253"/>
      <c r="T624" s="25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T624" s="255" t="s">
        <v>159</v>
      </c>
      <c r="AU624" s="255" t="s">
        <v>81</v>
      </c>
      <c r="AV624" s="14" t="s">
        <v>81</v>
      </c>
      <c r="AW624" s="14" t="s">
        <v>34</v>
      </c>
      <c r="AX624" s="14" t="s">
        <v>72</v>
      </c>
      <c r="AY624" s="255" t="s">
        <v>145</v>
      </c>
    </row>
    <row r="625" s="14" customFormat="1">
      <c r="A625" s="14"/>
      <c r="B625" s="245"/>
      <c r="C625" s="246"/>
      <c r="D625" s="233" t="s">
        <v>159</v>
      </c>
      <c r="E625" s="247" t="s">
        <v>19</v>
      </c>
      <c r="F625" s="248" t="s">
        <v>831</v>
      </c>
      <c r="G625" s="246"/>
      <c r="H625" s="249">
        <v>20.256</v>
      </c>
      <c r="I625" s="250"/>
      <c r="J625" s="246"/>
      <c r="K625" s="246"/>
      <c r="L625" s="251"/>
      <c r="M625" s="252"/>
      <c r="N625" s="253"/>
      <c r="O625" s="253"/>
      <c r="P625" s="253"/>
      <c r="Q625" s="253"/>
      <c r="R625" s="253"/>
      <c r="S625" s="253"/>
      <c r="T625" s="25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T625" s="255" t="s">
        <v>159</v>
      </c>
      <c r="AU625" s="255" t="s">
        <v>81</v>
      </c>
      <c r="AV625" s="14" t="s">
        <v>81</v>
      </c>
      <c r="AW625" s="14" t="s">
        <v>34</v>
      </c>
      <c r="AX625" s="14" t="s">
        <v>72</v>
      </c>
      <c r="AY625" s="255" t="s">
        <v>145</v>
      </c>
    </row>
    <row r="626" s="14" customFormat="1">
      <c r="A626" s="14"/>
      <c r="B626" s="245"/>
      <c r="C626" s="246"/>
      <c r="D626" s="233" t="s">
        <v>159</v>
      </c>
      <c r="E626" s="247" t="s">
        <v>19</v>
      </c>
      <c r="F626" s="248" t="s">
        <v>209</v>
      </c>
      <c r="G626" s="246"/>
      <c r="H626" s="249">
        <v>22.527999999999999</v>
      </c>
      <c r="I626" s="250"/>
      <c r="J626" s="246"/>
      <c r="K626" s="246"/>
      <c r="L626" s="251"/>
      <c r="M626" s="252"/>
      <c r="N626" s="253"/>
      <c r="O626" s="253"/>
      <c r="P626" s="253"/>
      <c r="Q626" s="253"/>
      <c r="R626" s="253"/>
      <c r="S626" s="253"/>
      <c r="T626" s="25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T626" s="255" t="s">
        <v>159</v>
      </c>
      <c r="AU626" s="255" t="s">
        <v>81</v>
      </c>
      <c r="AV626" s="14" t="s">
        <v>81</v>
      </c>
      <c r="AW626" s="14" t="s">
        <v>34</v>
      </c>
      <c r="AX626" s="14" t="s">
        <v>72</v>
      </c>
      <c r="AY626" s="255" t="s">
        <v>145</v>
      </c>
    </row>
    <row r="627" s="14" customFormat="1">
      <c r="A627" s="14"/>
      <c r="B627" s="245"/>
      <c r="C627" s="246"/>
      <c r="D627" s="233" t="s">
        <v>159</v>
      </c>
      <c r="E627" s="247" t="s">
        <v>19</v>
      </c>
      <c r="F627" s="248" t="s">
        <v>832</v>
      </c>
      <c r="G627" s="246"/>
      <c r="H627" s="249">
        <v>20.896000000000001</v>
      </c>
      <c r="I627" s="250"/>
      <c r="J627" s="246"/>
      <c r="K627" s="246"/>
      <c r="L627" s="251"/>
      <c r="M627" s="252"/>
      <c r="N627" s="253"/>
      <c r="O627" s="253"/>
      <c r="P627" s="253"/>
      <c r="Q627" s="253"/>
      <c r="R627" s="253"/>
      <c r="S627" s="253"/>
      <c r="T627" s="25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255" t="s">
        <v>159</v>
      </c>
      <c r="AU627" s="255" t="s">
        <v>81</v>
      </c>
      <c r="AV627" s="14" t="s">
        <v>81</v>
      </c>
      <c r="AW627" s="14" t="s">
        <v>34</v>
      </c>
      <c r="AX627" s="14" t="s">
        <v>72</v>
      </c>
      <c r="AY627" s="255" t="s">
        <v>145</v>
      </c>
    </row>
    <row r="628" s="16" customFormat="1">
      <c r="A628" s="16"/>
      <c r="B628" s="277"/>
      <c r="C628" s="278"/>
      <c r="D628" s="233" t="s">
        <v>159</v>
      </c>
      <c r="E628" s="279" t="s">
        <v>19</v>
      </c>
      <c r="F628" s="280" t="s">
        <v>213</v>
      </c>
      <c r="G628" s="278"/>
      <c r="H628" s="281">
        <v>86.207999999999998</v>
      </c>
      <c r="I628" s="282"/>
      <c r="J628" s="278"/>
      <c r="K628" s="278"/>
      <c r="L628" s="283"/>
      <c r="M628" s="284"/>
      <c r="N628" s="285"/>
      <c r="O628" s="285"/>
      <c r="P628" s="285"/>
      <c r="Q628" s="285"/>
      <c r="R628" s="285"/>
      <c r="S628" s="285"/>
      <c r="T628" s="28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T628" s="287" t="s">
        <v>159</v>
      </c>
      <c r="AU628" s="287" t="s">
        <v>81</v>
      </c>
      <c r="AV628" s="16" t="s">
        <v>146</v>
      </c>
      <c r="AW628" s="16" t="s">
        <v>34</v>
      </c>
      <c r="AX628" s="16" t="s">
        <v>72</v>
      </c>
      <c r="AY628" s="287" t="s">
        <v>145</v>
      </c>
    </row>
    <row r="629" s="15" customFormat="1">
      <c r="A629" s="15"/>
      <c r="B629" s="256"/>
      <c r="C629" s="257"/>
      <c r="D629" s="233" t="s">
        <v>159</v>
      </c>
      <c r="E629" s="258" t="s">
        <v>19</v>
      </c>
      <c r="F629" s="259" t="s">
        <v>162</v>
      </c>
      <c r="G629" s="257"/>
      <c r="H629" s="260">
        <v>342.85399999999998</v>
      </c>
      <c r="I629" s="261"/>
      <c r="J629" s="257"/>
      <c r="K629" s="257"/>
      <c r="L629" s="262"/>
      <c r="M629" s="263"/>
      <c r="N629" s="264"/>
      <c r="O629" s="264"/>
      <c r="P629" s="264"/>
      <c r="Q629" s="264"/>
      <c r="R629" s="264"/>
      <c r="S629" s="264"/>
      <c r="T629" s="26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T629" s="266" t="s">
        <v>159</v>
      </c>
      <c r="AU629" s="266" t="s">
        <v>81</v>
      </c>
      <c r="AV629" s="15" t="s">
        <v>153</v>
      </c>
      <c r="AW629" s="15" t="s">
        <v>34</v>
      </c>
      <c r="AX629" s="15" t="s">
        <v>79</v>
      </c>
      <c r="AY629" s="266" t="s">
        <v>145</v>
      </c>
    </row>
    <row r="630" s="2" customFormat="1" ht="24.15" customHeight="1">
      <c r="A630" s="41"/>
      <c r="B630" s="42"/>
      <c r="C630" s="215" t="s">
        <v>833</v>
      </c>
      <c r="D630" s="215" t="s">
        <v>148</v>
      </c>
      <c r="E630" s="216" t="s">
        <v>834</v>
      </c>
      <c r="F630" s="217" t="s">
        <v>835</v>
      </c>
      <c r="G630" s="218" t="s">
        <v>255</v>
      </c>
      <c r="H630" s="219">
        <v>20</v>
      </c>
      <c r="I630" s="220"/>
      <c r="J630" s="221">
        <f>ROUND(I630*H630,2)</f>
        <v>0</v>
      </c>
      <c r="K630" s="217" t="s">
        <v>19</v>
      </c>
      <c r="L630" s="47"/>
      <c r="M630" s="222" t="s">
        <v>19</v>
      </c>
      <c r="N630" s="223" t="s">
        <v>43</v>
      </c>
      <c r="O630" s="87"/>
      <c r="P630" s="224">
        <f>O630*H630</f>
        <v>0</v>
      </c>
      <c r="Q630" s="224">
        <v>0</v>
      </c>
      <c r="R630" s="224">
        <f>Q630*H630</f>
        <v>0</v>
      </c>
      <c r="S630" s="224">
        <v>0</v>
      </c>
      <c r="T630" s="225">
        <f>S630*H630</f>
        <v>0</v>
      </c>
      <c r="U630" s="41"/>
      <c r="V630" s="41"/>
      <c r="W630" s="41"/>
      <c r="X630" s="41"/>
      <c r="Y630" s="41"/>
      <c r="Z630" s="41"/>
      <c r="AA630" s="41"/>
      <c r="AB630" s="41"/>
      <c r="AC630" s="41"/>
      <c r="AD630" s="41"/>
      <c r="AE630" s="41"/>
      <c r="AR630" s="226" t="s">
        <v>252</v>
      </c>
      <c r="AT630" s="226" t="s">
        <v>148</v>
      </c>
      <c r="AU630" s="226" t="s">
        <v>81</v>
      </c>
      <c r="AY630" s="20" t="s">
        <v>145</v>
      </c>
      <c r="BE630" s="227">
        <f>IF(N630="základní",J630,0)</f>
        <v>0</v>
      </c>
      <c r="BF630" s="227">
        <f>IF(N630="snížená",J630,0)</f>
        <v>0</v>
      </c>
      <c r="BG630" s="227">
        <f>IF(N630="zákl. přenesená",J630,0)</f>
        <v>0</v>
      </c>
      <c r="BH630" s="227">
        <f>IF(N630="sníž. přenesená",J630,0)</f>
        <v>0</v>
      </c>
      <c r="BI630" s="227">
        <f>IF(N630="nulová",J630,0)</f>
        <v>0</v>
      </c>
      <c r="BJ630" s="20" t="s">
        <v>79</v>
      </c>
      <c r="BK630" s="227">
        <f>ROUND(I630*H630,2)</f>
        <v>0</v>
      </c>
      <c r="BL630" s="20" t="s">
        <v>252</v>
      </c>
      <c r="BM630" s="226" t="s">
        <v>836</v>
      </c>
    </row>
    <row r="631" s="14" customFormat="1">
      <c r="A631" s="14"/>
      <c r="B631" s="245"/>
      <c r="C631" s="246"/>
      <c r="D631" s="233" t="s">
        <v>159</v>
      </c>
      <c r="E631" s="247" t="s">
        <v>19</v>
      </c>
      <c r="F631" s="248" t="s">
        <v>837</v>
      </c>
      <c r="G631" s="246"/>
      <c r="H631" s="249">
        <v>20</v>
      </c>
      <c r="I631" s="250"/>
      <c r="J631" s="246"/>
      <c r="K631" s="246"/>
      <c r="L631" s="251"/>
      <c r="M631" s="252"/>
      <c r="N631" s="253"/>
      <c r="O631" s="253"/>
      <c r="P631" s="253"/>
      <c r="Q631" s="253"/>
      <c r="R631" s="253"/>
      <c r="S631" s="253"/>
      <c r="T631" s="25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T631" s="255" t="s">
        <v>159</v>
      </c>
      <c r="AU631" s="255" t="s">
        <v>81</v>
      </c>
      <c r="AV631" s="14" t="s">
        <v>81</v>
      </c>
      <c r="AW631" s="14" t="s">
        <v>34</v>
      </c>
      <c r="AX631" s="14" t="s">
        <v>79</v>
      </c>
      <c r="AY631" s="255" t="s">
        <v>145</v>
      </c>
    </row>
    <row r="632" s="2" customFormat="1" ht="24.15" customHeight="1">
      <c r="A632" s="41"/>
      <c r="B632" s="42"/>
      <c r="C632" s="215" t="s">
        <v>838</v>
      </c>
      <c r="D632" s="215" t="s">
        <v>148</v>
      </c>
      <c r="E632" s="216" t="s">
        <v>839</v>
      </c>
      <c r="F632" s="217" t="s">
        <v>840</v>
      </c>
      <c r="G632" s="218" t="s">
        <v>151</v>
      </c>
      <c r="H632" s="219">
        <v>36.880000000000003</v>
      </c>
      <c r="I632" s="220"/>
      <c r="J632" s="221">
        <f>ROUND(I632*H632,2)</f>
        <v>0</v>
      </c>
      <c r="K632" s="217" t="s">
        <v>19</v>
      </c>
      <c r="L632" s="47"/>
      <c r="M632" s="222" t="s">
        <v>19</v>
      </c>
      <c r="N632" s="223" t="s">
        <v>43</v>
      </c>
      <c r="O632" s="87"/>
      <c r="P632" s="224">
        <f>O632*H632</f>
        <v>0</v>
      </c>
      <c r="Q632" s="224">
        <v>0</v>
      </c>
      <c r="R632" s="224">
        <f>Q632*H632</f>
        <v>0</v>
      </c>
      <c r="S632" s="224">
        <v>0</v>
      </c>
      <c r="T632" s="225">
        <f>S632*H632</f>
        <v>0</v>
      </c>
      <c r="U632" s="41"/>
      <c r="V632" s="41"/>
      <c r="W632" s="41"/>
      <c r="X632" s="41"/>
      <c r="Y632" s="41"/>
      <c r="Z632" s="41"/>
      <c r="AA632" s="41"/>
      <c r="AB632" s="41"/>
      <c r="AC632" s="41"/>
      <c r="AD632" s="41"/>
      <c r="AE632" s="41"/>
      <c r="AR632" s="226" t="s">
        <v>252</v>
      </c>
      <c r="AT632" s="226" t="s">
        <v>148</v>
      </c>
      <c r="AU632" s="226" t="s">
        <v>81</v>
      </c>
      <c r="AY632" s="20" t="s">
        <v>145</v>
      </c>
      <c r="BE632" s="227">
        <f>IF(N632="základní",J632,0)</f>
        <v>0</v>
      </c>
      <c r="BF632" s="227">
        <f>IF(N632="snížená",J632,0)</f>
        <v>0</v>
      </c>
      <c r="BG632" s="227">
        <f>IF(N632="zákl. přenesená",J632,0)</f>
        <v>0</v>
      </c>
      <c r="BH632" s="227">
        <f>IF(N632="sníž. přenesená",J632,0)</f>
        <v>0</v>
      </c>
      <c r="BI632" s="227">
        <f>IF(N632="nulová",J632,0)</f>
        <v>0</v>
      </c>
      <c r="BJ632" s="20" t="s">
        <v>79</v>
      </c>
      <c r="BK632" s="227">
        <f>ROUND(I632*H632,2)</f>
        <v>0</v>
      </c>
      <c r="BL632" s="20" t="s">
        <v>252</v>
      </c>
      <c r="BM632" s="226" t="s">
        <v>841</v>
      </c>
    </row>
    <row r="633" s="13" customFormat="1">
      <c r="A633" s="13"/>
      <c r="B633" s="235"/>
      <c r="C633" s="236"/>
      <c r="D633" s="233" t="s">
        <v>159</v>
      </c>
      <c r="E633" s="237" t="s">
        <v>19</v>
      </c>
      <c r="F633" s="238" t="s">
        <v>160</v>
      </c>
      <c r="G633" s="236"/>
      <c r="H633" s="237" t="s">
        <v>19</v>
      </c>
      <c r="I633" s="239"/>
      <c r="J633" s="236"/>
      <c r="K633" s="236"/>
      <c r="L633" s="240"/>
      <c r="M633" s="241"/>
      <c r="N633" s="242"/>
      <c r="O633" s="242"/>
      <c r="P633" s="242"/>
      <c r="Q633" s="242"/>
      <c r="R633" s="242"/>
      <c r="S633" s="242"/>
      <c r="T633" s="24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244" t="s">
        <v>159</v>
      </c>
      <c r="AU633" s="244" t="s">
        <v>81</v>
      </c>
      <c r="AV633" s="13" t="s">
        <v>79</v>
      </c>
      <c r="AW633" s="13" t="s">
        <v>34</v>
      </c>
      <c r="AX633" s="13" t="s">
        <v>72</v>
      </c>
      <c r="AY633" s="244" t="s">
        <v>145</v>
      </c>
    </row>
    <row r="634" s="14" customFormat="1">
      <c r="A634" s="14"/>
      <c r="B634" s="245"/>
      <c r="C634" s="246"/>
      <c r="D634" s="233" t="s">
        <v>159</v>
      </c>
      <c r="E634" s="247" t="s">
        <v>19</v>
      </c>
      <c r="F634" s="248" t="s">
        <v>249</v>
      </c>
      <c r="G634" s="246"/>
      <c r="H634" s="249">
        <v>1.8</v>
      </c>
      <c r="I634" s="250"/>
      <c r="J634" s="246"/>
      <c r="K634" s="246"/>
      <c r="L634" s="251"/>
      <c r="M634" s="252"/>
      <c r="N634" s="253"/>
      <c r="O634" s="253"/>
      <c r="P634" s="253"/>
      <c r="Q634" s="253"/>
      <c r="R634" s="253"/>
      <c r="S634" s="253"/>
      <c r="T634" s="25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T634" s="255" t="s">
        <v>159</v>
      </c>
      <c r="AU634" s="255" t="s">
        <v>81</v>
      </c>
      <c r="AV634" s="14" t="s">
        <v>81</v>
      </c>
      <c r="AW634" s="14" t="s">
        <v>34</v>
      </c>
      <c r="AX634" s="14" t="s">
        <v>72</v>
      </c>
      <c r="AY634" s="255" t="s">
        <v>145</v>
      </c>
    </row>
    <row r="635" s="14" customFormat="1">
      <c r="A635" s="14"/>
      <c r="B635" s="245"/>
      <c r="C635" s="246"/>
      <c r="D635" s="233" t="s">
        <v>159</v>
      </c>
      <c r="E635" s="247" t="s">
        <v>19</v>
      </c>
      <c r="F635" s="248" t="s">
        <v>250</v>
      </c>
      <c r="G635" s="246"/>
      <c r="H635" s="249">
        <v>21.120000000000001</v>
      </c>
      <c r="I635" s="250"/>
      <c r="J635" s="246"/>
      <c r="K635" s="246"/>
      <c r="L635" s="251"/>
      <c r="M635" s="252"/>
      <c r="N635" s="253"/>
      <c r="O635" s="253"/>
      <c r="P635" s="253"/>
      <c r="Q635" s="253"/>
      <c r="R635" s="253"/>
      <c r="S635" s="253"/>
      <c r="T635" s="25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T635" s="255" t="s">
        <v>159</v>
      </c>
      <c r="AU635" s="255" t="s">
        <v>81</v>
      </c>
      <c r="AV635" s="14" t="s">
        <v>81</v>
      </c>
      <c r="AW635" s="14" t="s">
        <v>34</v>
      </c>
      <c r="AX635" s="14" t="s">
        <v>72</v>
      </c>
      <c r="AY635" s="255" t="s">
        <v>145</v>
      </c>
    </row>
    <row r="636" s="16" customFormat="1">
      <c r="A636" s="16"/>
      <c r="B636" s="277"/>
      <c r="C636" s="278"/>
      <c r="D636" s="233" t="s">
        <v>159</v>
      </c>
      <c r="E636" s="279" t="s">
        <v>19</v>
      </c>
      <c r="F636" s="280" t="s">
        <v>213</v>
      </c>
      <c r="G636" s="278"/>
      <c r="H636" s="281">
        <v>22.920000000000002</v>
      </c>
      <c r="I636" s="282"/>
      <c r="J636" s="278"/>
      <c r="K636" s="278"/>
      <c r="L636" s="283"/>
      <c r="M636" s="284"/>
      <c r="N636" s="285"/>
      <c r="O636" s="285"/>
      <c r="P636" s="285"/>
      <c r="Q636" s="285"/>
      <c r="R636" s="285"/>
      <c r="S636" s="285"/>
      <c r="T636" s="28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T636" s="287" t="s">
        <v>159</v>
      </c>
      <c r="AU636" s="287" t="s">
        <v>81</v>
      </c>
      <c r="AV636" s="16" t="s">
        <v>146</v>
      </c>
      <c r="AW636" s="16" t="s">
        <v>34</v>
      </c>
      <c r="AX636" s="16" t="s">
        <v>72</v>
      </c>
      <c r="AY636" s="287" t="s">
        <v>145</v>
      </c>
    </row>
    <row r="637" s="13" customFormat="1">
      <c r="A637" s="13"/>
      <c r="B637" s="235"/>
      <c r="C637" s="236"/>
      <c r="D637" s="233" t="s">
        <v>159</v>
      </c>
      <c r="E637" s="237" t="s">
        <v>19</v>
      </c>
      <c r="F637" s="238" t="s">
        <v>188</v>
      </c>
      <c r="G637" s="236"/>
      <c r="H637" s="237" t="s">
        <v>19</v>
      </c>
      <c r="I637" s="239"/>
      <c r="J637" s="236"/>
      <c r="K637" s="236"/>
      <c r="L637" s="240"/>
      <c r="M637" s="241"/>
      <c r="N637" s="242"/>
      <c r="O637" s="242"/>
      <c r="P637" s="242"/>
      <c r="Q637" s="242"/>
      <c r="R637" s="242"/>
      <c r="S637" s="242"/>
      <c r="T637" s="24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244" t="s">
        <v>159</v>
      </c>
      <c r="AU637" s="244" t="s">
        <v>81</v>
      </c>
      <c r="AV637" s="13" t="s">
        <v>79</v>
      </c>
      <c r="AW637" s="13" t="s">
        <v>34</v>
      </c>
      <c r="AX637" s="13" t="s">
        <v>72</v>
      </c>
      <c r="AY637" s="244" t="s">
        <v>145</v>
      </c>
    </row>
    <row r="638" s="14" customFormat="1">
      <c r="A638" s="14"/>
      <c r="B638" s="245"/>
      <c r="C638" s="246"/>
      <c r="D638" s="233" t="s">
        <v>159</v>
      </c>
      <c r="E638" s="247" t="s">
        <v>19</v>
      </c>
      <c r="F638" s="248" t="s">
        <v>842</v>
      </c>
      <c r="G638" s="246"/>
      <c r="H638" s="249">
        <v>1.6000000000000001</v>
      </c>
      <c r="I638" s="250"/>
      <c r="J638" s="246"/>
      <c r="K638" s="246"/>
      <c r="L638" s="251"/>
      <c r="M638" s="252"/>
      <c r="N638" s="253"/>
      <c r="O638" s="253"/>
      <c r="P638" s="253"/>
      <c r="Q638" s="253"/>
      <c r="R638" s="253"/>
      <c r="S638" s="253"/>
      <c r="T638" s="25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T638" s="255" t="s">
        <v>159</v>
      </c>
      <c r="AU638" s="255" t="s">
        <v>81</v>
      </c>
      <c r="AV638" s="14" t="s">
        <v>81</v>
      </c>
      <c r="AW638" s="14" t="s">
        <v>34</v>
      </c>
      <c r="AX638" s="14" t="s">
        <v>72</v>
      </c>
      <c r="AY638" s="255" t="s">
        <v>145</v>
      </c>
    </row>
    <row r="639" s="14" customFormat="1">
      <c r="A639" s="14"/>
      <c r="B639" s="245"/>
      <c r="C639" s="246"/>
      <c r="D639" s="233" t="s">
        <v>159</v>
      </c>
      <c r="E639" s="247" t="s">
        <v>19</v>
      </c>
      <c r="F639" s="248" t="s">
        <v>249</v>
      </c>
      <c r="G639" s="246"/>
      <c r="H639" s="249">
        <v>1.8</v>
      </c>
      <c r="I639" s="250"/>
      <c r="J639" s="246"/>
      <c r="K639" s="246"/>
      <c r="L639" s="251"/>
      <c r="M639" s="252"/>
      <c r="N639" s="253"/>
      <c r="O639" s="253"/>
      <c r="P639" s="253"/>
      <c r="Q639" s="253"/>
      <c r="R639" s="253"/>
      <c r="S639" s="253"/>
      <c r="T639" s="25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T639" s="255" t="s">
        <v>159</v>
      </c>
      <c r="AU639" s="255" t="s">
        <v>81</v>
      </c>
      <c r="AV639" s="14" t="s">
        <v>81</v>
      </c>
      <c r="AW639" s="14" t="s">
        <v>34</v>
      </c>
      <c r="AX639" s="14" t="s">
        <v>72</v>
      </c>
      <c r="AY639" s="255" t="s">
        <v>145</v>
      </c>
    </row>
    <row r="640" s="14" customFormat="1">
      <c r="A640" s="14"/>
      <c r="B640" s="245"/>
      <c r="C640" s="246"/>
      <c r="D640" s="233" t="s">
        <v>159</v>
      </c>
      <c r="E640" s="247" t="s">
        <v>19</v>
      </c>
      <c r="F640" s="248" t="s">
        <v>251</v>
      </c>
      <c r="G640" s="246"/>
      <c r="H640" s="249">
        <v>10.560000000000001</v>
      </c>
      <c r="I640" s="250"/>
      <c r="J640" s="246"/>
      <c r="K640" s="246"/>
      <c r="L640" s="251"/>
      <c r="M640" s="252"/>
      <c r="N640" s="253"/>
      <c r="O640" s="253"/>
      <c r="P640" s="253"/>
      <c r="Q640" s="253"/>
      <c r="R640" s="253"/>
      <c r="S640" s="253"/>
      <c r="T640" s="25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T640" s="255" t="s">
        <v>159</v>
      </c>
      <c r="AU640" s="255" t="s">
        <v>81</v>
      </c>
      <c r="AV640" s="14" t="s">
        <v>81</v>
      </c>
      <c r="AW640" s="14" t="s">
        <v>34</v>
      </c>
      <c r="AX640" s="14" t="s">
        <v>72</v>
      </c>
      <c r="AY640" s="255" t="s">
        <v>145</v>
      </c>
    </row>
    <row r="641" s="16" customFormat="1">
      <c r="A641" s="16"/>
      <c r="B641" s="277"/>
      <c r="C641" s="278"/>
      <c r="D641" s="233" t="s">
        <v>159</v>
      </c>
      <c r="E641" s="279" t="s">
        <v>19</v>
      </c>
      <c r="F641" s="280" t="s">
        <v>213</v>
      </c>
      <c r="G641" s="278"/>
      <c r="H641" s="281">
        <v>13.960000000000001</v>
      </c>
      <c r="I641" s="282"/>
      <c r="J641" s="278"/>
      <c r="K641" s="278"/>
      <c r="L641" s="283"/>
      <c r="M641" s="284"/>
      <c r="N641" s="285"/>
      <c r="O641" s="285"/>
      <c r="P641" s="285"/>
      <c r="Q641" s="285"/>
      <c r="R641" s="285"/>
      <c r="S641" s="285"/>
      <c r="T641" s="28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T641" s="287" t="s">
        <v>159</v>
      </c>
      <c r="AU641" s="287" t="s">
        <v>81</v>
      </c>
      <c r="AV641" s="16" t="s">
        <v>146</v>
      </c>
      <c r="AW641" s="16" t="s">
        <v>34</v>
      </c>
      <c r="AX641" s="16" t="s">
        <v>72</v>
      </c>
      <c r="AY641" s="287" t="s">
        <v>145</v>
      </c>
    </row>
    <row r="642" s="15" customFormat="1">
      <c r="A642" s="15"/>
      <c r="B642" s="256"/>
      <c r="C642" s="257"/>
      <c r="D642" s="233" t="s">
        <v>159</v>
      </c>
      <c r="E642" s="258" t="s">
        <v>19</v>
      </c>
      <c r="F642" s="259" t="s">
        <v>162</v>
      </c>
      <c r="G642" s="257"/>
      <c r="H642" s="260">
        <v>36.880000000000003</v>
      </c>
      <c r="I642" s="261"/>
      <c r="J642" s="257"/>
      <c r="K642" s="257"/>
      <c r="L642" s="262"/>
      <c r="M642" s="263"/>
      <c r="N642" s="264"/>
      <c r="O642" s="264"/>
      <c r="P642" s="264"/>
      <c r="Q642" s="264"/>
      <c r="R642" s="264"/>
      <c r="S642" s="264"/>
      <c r="T642" s="26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T642" s="266" t="s">
        <v>159</v>
      </c>
      <c r="AU642" s="266" t="s">
        <v>81</v>
      </c>
      <c r="AV642" s="15" t="s">
        <v>153</v>
      </c>
      <c r="AW642" s="15" t="s">
        <v>34</v>
      </c>
      <c r="AX642" s="15" t="s">
        <v>79</v>
      </c>
      <c r="AY642" s="266" t="s">
        <v>145</v>
      </c>
    </row>
    <row r="643" s="2" customFormat="1" ht="24.15" customHeight="1">
      <c r="A643" s="41"/>
      <c r="B643" s="42"/>
      <c r="C643" s="215" t="s">
        <v>843</v>
      </c>
      <c r="D643" s="215" t="s">
        <v>148</v>
      </c>
      <c r="E643" s="216" t="s">
        <v>844</v>
      </c>
      <c r="F643" s="217" t="s">
        <v>845</v>
      </c>
      <c r="G643" s="218" t="s">
        <v>151</v>
      </c>
      <c r="H643" s="219">
        <v>22.945</v>
      </c>
      <c r="I643" s="220"/>
      <c r="J643" s="221">
        <f>ROUND(I643*H643,2)</f>
        <v>0</v>
      </c>
      <c r="K643" s="217" t="s">
        <v>19</v>
      </c>
      <c r="L643" s="47"/>
      <c r="M643" s="222" t="s">
        <v>19</v>
      </c>
      <c r="N643" s="223" t="s">
        <v>43</v>
      </c>
      <c r="O643" s="87"/>
      <c r="P643" s="224">
        <f>O643*H643</f>
        <v>0</v>
      </c>
      <c r="Q643" s="224">
        <v>0</v>
      </c>
      <c r="R643" s="224">
        <f>Q643*H643</f>
        <v>0</v>
      </c>
      <c r="S643" s="224">
        <v>0</v>
      </c>
      <c r="T643" s="225">
        <f>S643*H643</f>
        <v>0</v>
      </c>
      <c r="U643" s="41"/>
      <c r="V643" s="41"/>
      <c r="W643" s="41"/>
      <c r="X643" s="41"/>
      <c r="Y643" s="41"/>
      <c r="Z643" s="41"/>
      <c r="AA643" s="41"/>
      <c r="AB643" s="41"/>
      <c r="AC643" s="41"/>
      <c r="AD643" s="41"/>
      <c r="AE643" s="41"/>
      <c r="AR643" s="226" t="s">
        <v>252</v>
      </c>
      <c r="AT643" s="226" t="s">
        <v>148</v>
      </c>
      <c r="AU643" s="226" t="s">
        <v>81</v>
      </c>
      <c r="AY643" s="20" t="s">
        <v>145</v>
      </c>
      <c r="BE643" s="227">
        <f>IF(N643="základní",J643,0)</f>
        <v>0</v>
      </c>
      <c r="BF643" s="227">
        <f>IF(N643="snížená",J643,0)</f>
        <v>0</v>
      </c>
      <c r="BG643" s="227">
        <f>IF(N643="zákl. přenesená",J643,0)</f>
        <v>0</v>
      </c>
      <c r="BH643" s="227">
        <f>IF(N643="sníž. přenesená",J643,0)</f>
        <v>0</v>
      </c>
      <c r="BI643" s="227">
        <f>IF(N643="nulová",J643,0)</f>
        <v>0</v>
      </c>
      <c r="BJ643" s="20" t="s">
        <v>79</v>
      </c>
      <c r="BK643" s="227">
        <f>ROUND(I643*H643,2)</f>
        <v>0</v>
      </c>
      <c r="BL643" s="20" t="s">
        <v>252</v>
      </c>
      <c r="BM643" s="226" t="s">
        <v>846</v>
      </c>
    </row>
    <row r="644" s="14" customFormat="1">
      <c r="A644" s="14"/>
      <c r="B644" s="245"/>
      <c r="C644" s="246"/>
      <c r="D644" s="233" t="s">
        <v>159</v>
      </c>
      <c r="E644" s="247" t="s">
        <v>19</v>
      </c>
      <c r="F644" s="248" t="s">
        <v>847</v>
      </c>
      <c r="G644" s="246"/>
      <c r="H644" s="249">
        <v>22.945</v>
      </c>
      <c r="I644" s="250"/>
      <c r="J644" s="246"/>
      <c r="K644" s="246"/>
      <c r="L644" s="251"/>
      <c r="M644" s="252"/>
      <c r="N644" s="253"/>
      <c r="O644" s="253"/>
      <c r="P644" s="253"/>
      <c r="Q644" s="253"/>
      <c r="R644" s="253"/>
      <c r="S644" s="253"/>
      <c r="T644" s="25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T644" s="255" t="s">
        <v>159</v>
      </c>
      <c r="AU644" s="255" t="s">
        <v>81</v>
      </c>
      <c r="AV644" s="14" t="s">
        <v>81</v>
      </c>
      <c r="AW644" s="14" t="s">
        <v>34</v>
      </c>
      <c r="AX644" s="14" t="s">
        <v>72</v>
      </c>
      <c r="AY644" s="255" t="s">
        <v>145</v>
      </c>
    </row>
    <row r="645" s="15" customFormat="1">
      <c r="A645" s="15"/>
      <c r="B645" s="256"/>
      <c r="C645" s="257"/>
      <c r="D645" s="233" t="s">
        <v>159</v>
      </c>
      <c r="E645" s="258" t="s">
        <v>19</v>
      </c>
      <c r="F645" s="259" t="s">
        <v>162</v>
      </c>
      <c r="G645" s="257"/>
      <c r="H645" s="260">
        <v>22.945</v>
      </c>
      <c r="I645" s="261"/>
      <c r="J645" s="257"/>
      <c r="K645" s="257"/>
      <c r="L645" s="262"/>
      <c r="M645" s="263"/>
      <c r="N645" s="264"/>
      <c r="O645" s="264"/>
      <c r="P645" s="264"/>
      <c r="Q645" s="264"/>
      <c r="R645" s="264"/>
      <c r="S645" s="264"/>
      <c r="T645" s="26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T645" s="266" t="s">
        <v>159</v>
      </c>
      <c r="AU645" s="266" t="s">
        <v>81</v>
      </c>
      <c r="AV645" s="15" t="s">
        <v>153</v>
      </c>
      <c r="AW645" s="15" t="s">
        <v>34</v>
      </c>
      <c r="AX645" s="15" t="s">
        <v>79</v>
      </c>
      <c r="AY645" s="266" t="s">
        <v>145</v>
      </c>
    </row>
    <row r="646" s="2" customFormat="1" ht="16.5" customHeight="1">
      <c r="A646" s="41"/>
      <c r="B646" s="42"/>
      <c r="C646" s="215" t="s">
        <v>848</v>
      </c>
      <c r="D646" s="215" t="s">
        <v>148</v>
      </c>
      <c r="E646" s="216" t="s">
        <v>849</v>
      </c>
      <c r="F646" s="217" t="s">
        <v>850</v>
      </c>
      <c r="G646" s="218" t="s">
        <v>151</v>
      </c>
      <c r="H646" s="219">
        <v>336.21199999999999</v>
      </c>
      <c r="I646" s="220"/>
      <c r="J646" s="221">
        <f>ROUND(I646*H646,2)</f>
        <v>0</v>
      </c>
      <c r="K646" s="217" t="s">
        <v>152</v>
      </c>
      <c r="L646" s="47"/>
      <c r="M646" s="222" t="s">
        <v>19</v>
      </c>
      <c r="N646" s="223" t="s">
        <v>43</v>
      </c>
      <c r="O646" s="87"/>
      <c r="P646" s="224">
        <f>O646*H646</f>
        <v>0</v>
      </c>
      <c r="Q646" s="224">
        <v>0.00020799999999999999</v>
      </c>
      <c r="R646" s="224">
        <f>Q646*H646</f>
        <v>0.069932095999999999</v>
      </c>
      <c r="S646" s="224">
        <v>0</v>
      </c>
      <c r="T646" s="225">
        <f>S646*H646</f>
        <v>0</v>
      </c>
      <c r="U646" s="41"/>
      <c r="V646" s="41"/>
      <c r="W646" s="41"/>
      <c r="X646" s="41"/>
      <c r="Y646" s="41"/>
      <c r="Z646" s="41"/>
      <c r="AA646" s="41"/>
      <c r="AB646" s="41"/>
      <c r="AC646" s="41"/>
      <c r="AD646" s="41"/>
      <c r="AE646" s="41"/>
      <c r="AR646" s="226" t="s">
        <v>252</v>
      </c>
      <c r="AT646" s="226" t="s">
        <v>148</v>
      </c>
      <c r="AU646" s="226" t="s">
        <v>81</v>
      </c>
      <c r="AY646" s="20" t="s">
        <v>145</v>
      </c>
      <c r="BE646" s="227">
        <f>IF(N646="základní",J646,0)</f>
        <v>0</v>
      </c>
      <c r="BF646" s="227">
        <f>IF(N646="snížená",J646,0)</f>
        <v>0</v>
      </c>
      <c r="BG646" s="227">
        <f>IF(N646="zákl. přenesená",J646,0)</f>
        <v>0</v>
      </c>
      <c r="BH646" s="227">
        <f>IF(N646="sníž. přenesená",J646,0)</f>
        <v>0</v>
      </c>
      <c r="BI646" s="227">
        <f>IF(N646="nulová",J646,0)</f>
        <v>0</v>
      </c>
      <c r="BJ646" s="20" t="s">
        <v>79</v>
      </c>
      <c r="BK646" s="227">
        <f>ROUND(I646*H646,2)</f>
        <v>0</v>
      </c>
      <c r="BL646" s="20" t="s">
        <v>252</v>
      </c>
      <c r="BM646" s="226" t="s">
        <v>851</v>
      </c>
    </row>
    <row r="647" s="2" customFormat="1">
      <c r="A647" s="41"/>
      <c r="B647" s="42"/>
      <c r="C647" s="43"/>
      <c r="D647" s="228" t="s">
        <v>155</v>
      </c>
      <c r="E647" s="43"/>
      <c r="F647" s="229" t="s">
        <v>852</v>
      </c>
      <c r="G647" s="43"/>
      <c r="H647" s="43"/>
      <c r="I647" s="230"/>
      <c r="J647" s="43"/>
      <c r="K647" s="43"/>
      <c r="L647" s="47"/>
      <c r="M647" s="231"/>
      <c r="N647" s="232"/>
      <c r="O647" s="87"/>
      <c r="P647" s="87"/>
      <c r="Q647" s="87"/>
      <c r="R647" s="87"/>
      <c r="S647" s="87"/>
      <c r="T647" s="88"/>
      <c r="U647" s="41"/>
      <c r="V647" s="41"/>
      <c r="W647" s="41"/>
      <c r="X647" s="41"/>
      <c r="Y647" s="41"/>
      <c r="Z647" s="41"/>
      <c r="AA647" s="41"/>
      <c r="AB647" s="41"/>
      <c r="AC647" s="41"/>
      <c r="AD647" s="41"/>
      <c r="AE647" s="41"/>
      <c r="AT647" s="20" t="s">
        <v>155</v>
      </c>
      <c r="AU647" s="20" t="s">
        <v>81</v>
      </c>
    </row>
    <row r="648" s="2" customFormat="1">
      <c r="A648" s="41"/>
      <c r="B648" s="42"/>
      <c r="C648" s="43"/>
      <c r="D648" s="233" t="s">
        <v>157</v>
      </c>
      <c r="E648" s="43"/>
      <c r="F648" s="234" t="s">
        <v>853</v>
      </c>
      <c r="G648" s="43"/>
      <c r="H648" s="43"/>
      <c r="I648" s="230"/>
      <c r="J648" s="43"/>
      <c r="K648" s="43"/>
      <c r="L648" s="47"/>
      <c r="M648" s="231"/>
      <c r="N648" s="232"/>
      <c r="O648" s="87"/>
      <c r="P648" s="87"/>
      <c r="Q648" s="87"/>
      <c r="R648" s="87"/>
      <c r="S648" s="87"/>
      <c r="T648" s="88"/>
      <c r="U648" s="41"/>
      <c r="V648" s="41"/>
      <c r="W648" s="41"/>
      <c r="X648" s="41"/>
      <c r="Y648" s="41"/>
      <c r="Z648" s="41"/>
      <c r="AA648" s="41"/>
      <c r="AB648" s="41"/>
      <c r="AC648" s="41"/>
      <c r="AD648" s="41"/>
      <c r="AE648" s="41"/>
      <c r="AT648" s="20" t="s">
        <v>157</v>
      </c>
      <c r="AU648" s="20" t="s">
        <v>81</v>
      </c>
    </row>
    <row r="649" s="13" customFormat="1">
      <c r="A649" s="13"/>
      <c r="B649" s="235"/>
      <c r="C649" s="236"/>
      <c r="D649" s="233" t="s">
        <v>159</v>
      </c>
      <c r="E649" s="237" t="s">
        <v>19</v>
      </c>
      <c r="F649" s="238" t="s">
        <v>160</v>
      </c>
      <c r="G649" s="236"/>
      <c r="H649" s="237" t="s">
        <v>19</v>
      </c>
      <c r="I649" s="239"/>
      <c r="J649" s="236"/>
      <c r="K649" s="236"/>
      <c r="L649" s="240"/>
      <c r="M649" s="241"/>
      <c r="N649" s="242"/>
      <c r="O649" s="242"/>
      <c r="P649" s="242"/>
      <c r="Q649" s="242"/>
      <c r="R649" s="242"/>
      <c r="S649" s="242"/>
      <c r="T649" s="24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244" t="s">
        <v>159</v>
      </c>
      <c r="AU649" s="244" t="s">
        <v>81</v>
      </c>
      <c r="AV649" s="13" t="s">
        <v>79</v>
      </c>
      <c r="AW649" s="13" t="s">
        <v>34</v>
      </c>
      <c r="AX649" s="13" t="s">
        <v>72</v>
      </c>
      <c r="AY649" s="244" t="s">
        <v>145</v>
      </c>
    </row>
    <row r="650" s="14" customFormat="1">
      <c r="A650" s="14"/>
      <c r="B650" s="245"/>
      <c r="C650" s="246"/>
      <c r="D650" s="233" t="s">
        <v>159</v>
      </c>
      <c r="E650" s="247" t="s">
        <v>19</v>
      </c>
      <c r="F650" s="248" t="s">
        <v>309</v>
      </c>
      <c r="G650" s="246"/>
      <c r="H650" s="249">
        <v>83.189999999999998</v>
      </c>
      <c r="I650" s="250"/>
      <c r="J650" s="246"/>
      <c r="K650" s="246"/>
      <c r="L650" s="251"/>
      <c r="M650" s="252"/>
      <c r="N650" s="253"/>
      <c r="O650" s="253"/>
      <c r="P650" s="253"/>
      <c r="Q650" s="253"/>
      <c r="R650" s="253"/>
      <c r="S650" s="253"/>
      <c r="T650" s="25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T650" s="255" t="s">
        <v>159</v>
      </c>
      <c r="AU650" s="255" t="s">
        <v>81</v>
      </c>
      <c r="AV650" s="14" t="s">
        <v>81</v>
      </c>
      <c r="AW650" s="14" t="s">
        <v>34</v>
      </c>
      <c r="AX650" s="14" t="s">
        <v>72</v>
      </c>
      <c r="AY650" s="255" t="s">
        <v>145</v>
      </c>
    </row>
    <row r="651" s="16" customFormat="1">
      <c r="A651" s="16"/>
      <c r="B651" s="277"/>
      <c r="C651" s="278"/>
      <c r="D651" s="233" t="s">
        <v>159</v>
      </c>
      <c r="E651" s="279" t="s">
        <v>19</v>
      </c>
      <c r="F651" s="280" t="s">
        <v>213</v>
      </c>
      <c r="G651" s="278"/>
      <c r="H651" s="281">
        <v>83.189999999999998</v>
      </c>
      <c r="I651" s="282"/>
      <c r="J651" s="278"/>
      <c r="K651" s="278"/>
      <c r="L651" s="283"/>
      <c r="M651" s="284"/>
      <c r="N651" s="285"/>
      <c r="O651" s="285"/>
      <c r="P651" s="285"/>
      <c r="Q651" s="285"/>
      <c r="R651" s="285"/>
      <c r="S651" s="285"/>
      <c r="T651" s="28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T651" s="287" t="s">
        <v>159</v>
      </c>
      <c r="AU651" s="287" t="s">
        <v>81</v>
      </c>
      <c r="AV651" s="16" t="s">
        <v>146</v>
      </c>
      <c r="AW651" s="16" t="s">
        <v>34</v>
      </c>
      <c r="AX651" s="16" t="s">
        <v>72</v>
      </c>
      <c r="AY651" s="287" t="s">
        <v>145</v>
      </c>
    </row>
    <row r="652" s="14" customFormat="1">
      <c r="A652" s="14"/>
      <c r="B652" s="245"/>
      <c r="C652" s="246"/>
      <c r="D652" s="233" t="s">
        <v>159</v>
      </c>
      <c r="E652" s="247" t="s">
        <v>19</v>
      </c>
      <c r="F652" s="248" t="s">
        <v>854</v>
      </c>
      <c r="G652" s="246"/>
      <c r="H652" s="249">
        <v>21.824000000000002</v>
      </c>
      <c r="I652" s="250"/>
      <c r="J652" s="246"/>
      <c r="K652" s="246"/>
      <c r="L652" s="251"/>
      <c r="M652" s="252"/>
      <c r="N652" s="253"/>
      <c r="O652" s="253"/>
      <c r="P652" s="253"/>
      <c r="Q652" s="253"/>
      <c r="R652" s="253"/>
      <c r="S652" s="253"/>
      <c r="T652" s="25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T652" s="255" t="s">
        <v>159</v>
      </c>
      <c r="AU652" s="255" t="s">
        <v>81</v>
      </c>
      <c r="AV652" s="14" t="s">
        <v>81</v>
      </c>
      <c r="AW652" s="14" t="s">
        <v>34</v>
      </c>
      <c r="AX652" s="14" t="s">
        <v>72</v>
      </c>
      <c r="AY652" s="255" t="s">
        <v>145</v>
      </c>
    </row>
    <row r="653" s="14" customFormat="1">
      <c r="A653" s="14"/>
      <c r="B653" s="245"/>
      <c r="C653" s="246"/>
      <c r="D653" s="233" t="s">
        <v>159</v>
      </c>
      <c r="E653" s="247" t="s">
        <v>19</v>
      </c>
      <c r="F653" s="248" t="s">
        <v>855</v>
      </c>
      <c r="G653" s="246"/>
      <c r="H653" s="249">
        <v>43.462000000000003</v>
      </c>
      <c r="I653" s="250"/>
      <c r="J653" s="246"/>
      <c r="K653" s="246"/>
      <c r="L653" s="251"/>
      <c r="M653" s="252"/>
      <c r="N653" s="253"/>
      <c r="O653" s="253"/>
      <c r="P653" s="253"/>
      <c r="Q653" s="253"/>
      <c r="R653" s="253"/>
      <c r="S653" s="253"/>
      <c r="T653" s="25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T653" s="255" t="s">
        <v>159</v>
      </c>
      <c r="AU653" s="255" t="s">
        <v>81</v>
      </c>
      <c r="AV653" s="14" t="s">
        <v>81</v>
      </c>
      <c r="AW653" s="14" t="s">
        <v>34</v>
      </c>
      <c r="AX653" s="14" t="s">
        <v>72</v>
      </c>
      <c r="AY653" s="255" t="s">
        <v>145</v>
      </c>
    </row>
    <row r="654" s="14" customFormat="1">
      <c r="A654" s="14"/>
      <c r="B654" s="245"/>
      <c r="C654" s="246"/>
      <c r="D654" s="233" t="s">
        <v>159</v>
      </c>
      <c r="E654" s="247" t="s">
        <v>19</v>
      </c>
      <c r="F654" s="248" t="s">
        <v>856</v>
      </c>
      <c r="G654" s="246"/>
      <c r="H654" s="249">
        <v>21.699999999999999</v>
      </c>
      <c r="I654" s="250"/>
      <c r="J654" s="246"/>
      <c r="K654" s="246"/>
      <c r="L654" s="251"/>
      <c r="M654" s="252"/>
      <c r="N654" s="253"/>
      <c r="O654" s="253"/>
      <c r="P654" s="253"/>
      <c r="Q654" s="253"/>
      <c r="R654" s="253"/>
      <c r="S654" s="253"/>
      <c r="T654" s="25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T654" s="255" t="s">
        <v>159</v>
      </c>
      <c r="AU654" s="255" t="s">
        <v>81</v>
      </c>
      <c r="AV654" s="14" t="s">
        <v>81</v>
      </c>
      <c r="AW654" s="14" t="s">
        <v>34</v>
      </c>
      <c r="AX654" s="14" t="s">
        <v>72</v>
      </c>
      <c r="AY654" s="255" t="s">
        <v>145</v>
      </c>
    </row>
    <row r="655" s="14" customFormat="1">
      <c r="A655" s="14"/>
      <c r="B655" s="245"/>
      <c r="C655" s="246"/>
      <c r="D655" s="233" t="s">
        <v>159</v>
      </c>
      <c r="E655" s="247" t="s">
        <v>19</v>
      </c>
      <c r="F655" s="248" t="s">
        <v>857</v>
      </c>
      <c r="G655" s="246"/>
      <c r="H655" s="249">
        <v>40.981999999999999</v>
      </c>
      <c r="I655" s="250"/>
      <c r="J655" s="246"/>
      <c r="K655" s="246"/>
      <c r="L655" s="251"/>
      <c r="M655" s="252"/>
      <c r="N655" s="253"/>
      <c r="O655" s="253"/>
      <c r="P655" s="253"/>
      <c r="Q655" s="253"/>
      <c r="R655" s="253"/>
      <c r="S655" s="253"/>
      <c r="T655" s="25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T655" s="255" t="s">
        <v>159</v>
      </c>
      <c r="AU655" s="255" t="s">
        <v>81</v>
      </c>
      <c r="AV655" s="14" t="s">
        <v>81</v>
      </c>
      <c r="AW655" s="14" t="s">
        <v>34</v>
      </c>
      <c r="AX655" s="14" t="s">
        <v>72</v>
      </c>
      <c r="AY655" s="255" t="s">
        <v>145</v>
      </c>
    </row>
    <row r="656" s="16" customFormat="1">
      <c r="A656" s="16"/>
      <c r="B656" s="277"/>
      <c r="C656" s="278"/>
      <c r="D656" s="233" t="s">
        <v>159</v>
      </c>
      <c r="E656" s="279" t="s">
        <v>19</v>
      </c>
      <c r="F656" s="280" t="s">
        <v>213</v>
      </c>
      <c r="G656" s="278"/>
      <c r="H656" s="281">
        <v>127.968</v>
      </c>
      <c r="I656" s="282"/>
      <c r="J656" s="278"/>
      <c r="K656" s="278"/>
      <c r="L656" s="283"/>
      <c r="M656" s="284"/>
      <c r="N656" s="285"/>
      <c r="O656" s="285"/>
      <c r="P656" s="285"/>
      <c r="Q656" s="285"/>
      <c r="R656" s="285"/>
      <c r="S656" s="285"/>
      <c r="T656" s="28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T656" s="287" t="s">
        <v>159</v>
      </c>
      <c r="AU656" s="287" t="s">
        <v>81</v>
      </c>
      <c r="AV656" s="16" t="s">
        <v>146</v>
      </c>
      <c r="AW656" s="16" t="s">
        <v>34</v>
      </c>
      <c r="AX656" s="16" t="s">
        <v>72</v>
      </c>
      <c r="AY656" s="287" t="s">
        <v>145</v>
      </c>
    </row>
    <row r="657" s="13" customFormat="1">
      <c r="A657" s="13"/>
      <c r="B657" s="235"/>
      <c r="C657" s="236"/>
      <c r="D657" s="233" t="s">
        <v>159</v>
      </c>
      <c r="E657" s="237" t="s">
        <v>19</v>
      </c>
      <c r="F657" s="238" t="s">
        <v>188</v>
      </c>
      <c r="G657" s="236"/>
      <c r="H657" s="237" t="s">
        <v>19</v>
      </c>
      <c r="I657" s="239"/>
      <c r="J657" s="236"/>
      <c r="K657" s="236"/>
      <c r="L657" s="240"/>
      <c r="M657" s="241"/>
      <c r="N657" s="242"/>
      <c r="O657" s="242"/>
      <c r="P657" s="242"/>
      <c r="Q657" s="242"/>
      <c r="R657" s="242"/>
      <c r="S657" s="242"/>
      <c r="T657" s="24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44" t="s">
        <v>159</v>
      </c>
      <c r="AU657" s="244" t="s">
        <v>81</v>
      </c>
      <c r="AV657" s="13" t="s">
        <v>79</v>
      </c>
      <c r="AW657" s="13" t="s">
        <v>34</v>
      </c>
      <c r="AX657" s="13" t="s">
        <v>72</v>
      </c>
      <c r="AY657" s="244" t="s">
        <v>145</v>
      </c>
    </row>
    <row r="658" s="14" customFormat="1">
      <c r="A658" s="14"/>
      <c r="B658" s="245"/>
      <c r="C658" s="246"/>
      <c r="D658" s="233" t="s">
        <v>159</v>
      </c>
      <c r="E658" s="247" t="s">
        <v>19</v>
      </c>
      <c r="F658" s="248" t="s">
        <v>310</v>
      </c>
      <c r="G658" s="246"/>
      <c r="H658" s="249">
        <v>41.539999999999999</v>
      </c>
      <c r="I658" s="250"/>
      <c r="J658" s="246"/>
      <c r="K658" s="246"/>
      <c r="L658" s="251"/>
      <c r="M658" s="252"/>
      <c r="N658" s="253"/>
      <c r="O658" s="253"/>
      <c r="P658" s="253"/>
      <c r="Q658" s="253"/>
      <c r="R658" s="253"/>
      <c r="S658" s="253"/>
      <c r="T658" s="25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T658" s="255" t="s">
        <v>159</v>
      </c>
      <c r="AU658" s="255" t="s">
        <v>81</v>
      </c>
      <c r="AV658" s="14" t="s">
        <v>81</v>
      </c>
      <c r="AW658" s="14" t="s">
        <v>34</v>
      </c>
      <c r="AX658" s="14" t="s">
        <v>72</v>
      </c>
      <c r="AY658" s="255" t="s">
        <v>145</v>
      </c>
    </row>
    <row r="659" s="16" customFormat="1">
      <c r="A659" s="16"/>
      <c r="B659" s="277"/>
      <c r="C659" s="278"/>
      <c r="D659" s="233" t="s">
        <v>159</v>
      </c>
      <c r="E659" s="279" t="s">
        <v>19</v>
      </c>
      <c r="F659" s="280" t="s">
        <v>213</v>
      </c>
      <c r="G659" s="278"/>
      <c r="H659" s="281">
        <v>41.539999999999999</v>
      </c>
      <c r="I659" s="282"/>
      <c r="J659" s="278"/>
      <c r="K659" s="278"/>
      <c r="L659" s="283"/>
      <c r="M659" s="284"/>
      <c r="N659" s="285"/>
      <c r="O659" s="285"/>
      <c r="P659" s="285"/>
      <c r="Q659" s="285"/>
      <c r="R659" s="285"/>
      <c r="S659" s="285"/>
      <c r="T659" s="28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T659" s="287" t="s">
        <v>159</v>
      </c>
      <c r="AU659" s="287" t="s">
        <v>81</v>
      </c>
      <c r="AV659" s="16" t="s">
        <v>146</v>
      </c>
      <c r="AW659" s="16" t="s">
        <v>34</v>
      </c>
      <c r="AX659" s="16" t="s">
        <v>72</v>
      </c>
      <c r="AY659" s="287" t="s">
        <v>145</v>
      </c>
    </row>
    <row r="660" s="14" customFormat="1">
      <c r="A660" s="14"/>
      <c r="B660" s="245"/>
      <c r="C660" s="246"/>
      <c r="D660" s="233" t="s">
        <v>159</v>
      </c>
      <c r="E660" s="247" t="s">
        <v>19</v>
      </c>
      <c r="F660" s="248" t="s">
        <v>854</v>
      </c>
      <c r="G660" s="246"/>
      <c r="H660" s="249">
        <v>21.824000000000002</v>
      </c>
      <c r="I660" s="250"/>
      <c r="J660" s="246"/>
      <c r="K660" s="246"/>
      <c r="L660" s="251"/>
      <c r="M660" s="252"/>
      <c r="N660" s="253"/>
      <c r="O660" s="253"/>
      <c r="P660" s="253"/>
      <c r="Q660" s="253"/>
      <c r="R660" s="253"/>
      <c r="S660" s="253"/>
      <c r="T660" s="25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T660" s="255" t="s">
        <v>159</v>
      </c>
      <c r="AU660" s="255" t="s">
        <v>81</v>
      </c>
      <c r="AV660" s="14" t="s">
        <v>81</v>
      </c>
      <c r="AW660" s="14" t="s">
        <v>34</v>
      </c>
      <c r="AX660" s="14" t="s">
        <v>72</v>
      </c>
      <c r="AY660" s="255" t="s">
        <v>145</v>
      </c>
    </row>
    <row r="661" s="14" customFormat="1">
      <c r="A661" s="14"/>
      <c r="B661" s="245"/>
      <c r="C661" s="246"/>
      <c r="D661" s="233" t="s">
        <v>159</v>
      </c>
      <c r="E661" s="247" t="s">
        <v>19</v>
      </c>
      <c r="F661" s="248" t="s">
        <v>858</v>
      </c>
      <c r="G661" s="246"/>
      <c r="H661" s="249">
        <v>19.623000000000001</v>
      </c>
      <c r="I661" s="250"/>
      <c r="J661" s="246"/>
      <c r="K661" s="246"/>
      <c r="L661" s="251"/>
      <c r="M661" s="252"/>
      <c r="N661" s="253"/>
      <c r="O661" s="253"/>
      <c r="P661" s="253"/>
      <c r="Q661" s="253"/>
      <c r="R661" s="253"/>
      <c r="S661" s="253"/>
      <c r="T661" s="25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T661" s="255" t="s">
        <v>159</v>
      </c>
      <c r="AU661" s="255" t="s">
        <v>81</v>
      </c>
      <c r="AV661" s="14" t="s">
        <v>81</v>
      </c>
      <c r="AW661" s="14" t="s">
        <v>34</v>
      </c>
      <c r="AX661" s="14" t="s">
        <v>72</v>
      </c>
      <c r="AY661" s="255" t="s">
        <v>145</v>
      </c>
    </row>
    <row r="662" s="14" customFormat="1">
      <c r="A662" s="14"/>
      <c r="B662" s="245"/>
      <c r="C662" s="246"/>
      <c r="D662" s="233" t="s">
        <v>159</v>
      </c>
      <c r="E662" s="247" t="s">
        <v>19</v>
      </c>
      <c r="F662" s="248" t="s">
        <v>854</v>
      </c>
      <c r="G662" s="246"/>
      <c r="H662" s="249">
        <v>21.824000000000002</v>
      </c>
      <c r="I662" s="250"/>
      <c r="J662" s="246"/>
      <c r="K662" s="246"/>
      <c r="L662" s="251"/>
      <c r="M662" s="252"/>
      <c r="N662" s="253"/>
      <c r="O662" s="253"/>
      <c r="P662" s="253"/>
      <c r="Q662" s="253"/>
      <c r="R662" s="253"/>
      <c r="S662" s="253"/>
      <c r="T662" s="25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T662" s="255" t="s">
        <v>159</v>
      </c>
      <c r="AU662" s="255" t="s">
        <v>81</v>
      </c>
      <c r="AV662" s="14" t="s">
        <v>81</v>
      </c>
      <c r="AW662" s="14" t="s">
        <v>34</v>
      </c>
      <c r="AX662" s="14" t="s">
        <v>72</v>
      </c>
      <c r="AY662" s="255" t="s">
        <v>145</v>
      </c>
    </row>
    <row r="663" s="14" customFormat="1">
      <c r="A663" s="14"/>
      <c r="B663" s="245"/>
      <c r="C663" s="246"/>
      <c r="D663" s="233" t="s">
        <v>159</v>
      </c>
      <c r="E663" s="247" t="s">
        <v>19</v>
      </c>
      <c r="F663" s="248" t="s">
        <v>859</v>
      </c>
      <c r="G663" s="246"/>
      <c r="H663" s="249">
        <v>20.242999999999999</v>
      </c>
      <c r="I663" s="250"/>
      <c r="J663" s="246"/>
      <c r="K663" s="246"/>
      <c r="L663" s="251"/>
      <c r="M663" s="252"/>
      <c r="N663" s="253"/>
      <c r="O663" s="253"/>
      <c r="P663" s="253"/>
      <c r="Q663" s="253"/>
      <c r="R663" s="253"/>
      <c r="S663" s="253"/>
      <c r="T663" s="25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T663" s="255" t="s">
        <v>159</v>
      </c>
      <c r="AU663" s="255" t="s">
        <v>81</v>
      </c>
      <c r="AV663" s="14" t="s">
        <v>81</v>
      </c>
      <c r="AW663" s="14" t="s">
        <v>34</v>
      </c>
      <c r="AX663" s="14" t="s">
        <v>72</v>
      </c>
      <c r="AY663" s="255" t="s">
        <v>145</v>
      </c>
    </row>
    <row r="664" s="16" customFormat="1">
      <c r="A664" s="16"/>
      <c r="B664" s="277"/>
      <c r="C664" s="278"/>
      <c r="D664" s="233" t="s">
        <v>159</v>
      </c>
      <c r="E664" s="279" t="s">
        <v>19</v>
      </c>
      <c r="F664" s="280" t="s">
        <v>213</v>
      </c>
      <c r="G664" s="278"/>
      <c r="H664" s="281">
        <v>83.513999999999996</v>
      </c>
      <c r="I664" s="282"/>
      <c r="J664" s="278"/>
      <c r="K664" s="278"/>
      <c r="L664" s="283"/>
      <c r="M664" s="284"/>
      <c r="N664" s="285"/>
      <c r="O664" s="285"/>
      <c r="P664" s="285"/>
      <c r="Q664" s="285"/>
      <c r="R664" s="285"/>
      <c r="S664" s="285"/>
      <c r="T664" s="28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T664" s="287" t="s">
        <v>159</v>
      </c>
      <c r="AU664" s="287" t="s">
        <v>81</v>
      </c>
      <c r="AV664" s="16" t="s">
        <v>146</v>
      </c>
      <c r="AW664" s="16" t="s">
        <v>34</v>
      </c>
      <c r="AX664" s="16" t="s">
        <v>72</v>
      </c>
      <c r="AY664" s="287" t="s">
        <v>145</v>
      </c>
    </row>
    <row r="665" s="15" customFormat="1">
      <c r="A665" s="15"/>
      <c r="B665" s="256"/>
      <c r="C665" s="257"/>
      <c r="D665" s="233" t="s">
        <v>159</v>
      </c>
      <c r="E665" s="258" t="s">
        <v>19</v>
      </c>
      <c r="F665" s="259" t="s">
        <v>162</v>
      </c>
      <c r="G665" s="257"/>
      <c r="H665" s="260">
        <v>336.21199999999999</v>
      </c>
      <c r="I665" s="261"/>
      <c r="J665" s="257"/>
      <c r="K665" s="257"/>
      <c r="L665" s="262"/>
      <c r="M665" s="263"/>
      <c r="N665" s="264"/>
      <c r="O665" s="264"/>
      <c r="P665" s="264"/>
      <c r="Q665" s="264"/>
      <c r="R665" s="264"/>
      <c r="S665" s="264"/>
      <c r="T665" s="26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T665" s="266" t="s">
        <v>159</v>
      </c>
      <c r="AU665" s="266" t="s">
        <v>81</v>
      </c>
      <c r="AV665" s="15" t="s">
        <v>153</v>
      </c>
      <c r="AW665" s="15" t="s">
        <v>34</v>
      </c>
      <c r="AX665" s="15" t="s">
        <v>79</v>
      </c>
      <c r="AY665" s="266" t="s">
        <v>145</v>
      </c>
    </row>
    <row r="666" s="2" customFormat="1" ht="24.15" customHeight="1">
      <c r="A666" s="41"/>
      <c r="B666" s="42"/>
      <c r="C666" s="215" t="s">
        <v>860</v>
      </c>
      <c r="D666" s="215" t="s">
        <v>148</v>
      </c>
      <c r="E666" s="216" t="s">
        <v>861</v>
      </c>
      <c r="F666" s="217" t="s">
        <v>862</v>
      </c>
      <c r="G666" s="218" t="s">
        <v>151</v>
      </c>
      <c r="H666" s="219">
        <v>268.35399999999998</v>
      </c>
      <c r="I666" s="220"/>
      <c r="J666" s="221">
        <f>ROUND(I666*H666,2)</f>
        <v>0</v>
      </c>
      <c r="K666" s="217" t="s">
        <v>152</v>
      </c>
      <c r="L666" s="47"/>
      <c r="M666" s="222" t="s">
        <v>19</v>
      </c>
      <c r="N666" s="223" t="s">
        <v>43</v>
      </c>
      <c r="O666" s="87"/>
      <c r="P666" s="224">
        <f>O666*H666</f>
        <v>0</v>
      </c>
      <c r="Q666" s="224">
        <v>0.00028600000000000001</v>
      </c>
      <c r="R666" s="224">
        <f>Q666*H666</f>
        <v>0.076749243999999994</v>
      </c>
      <c r="S666" s="224">
        <v>0</v>
      </c>
      <c r="T666" s="225">
        <f>S666*H666</f>
        <v>0</v>
      </c>
      <c r="U666" s="41"/>
      <c r="V666" s="41"/>
      <c r="W666" s="41"/>
      <c r="X666" s="41"/>
      <c r="Y666" s="41"/>
      <c r="Z666" s="41"/>
      <c r="AA666" s="41"/>
      <c r="AB666" s="41"/>
      <c r="AC666" s="41"/>
      <c r="AD666" s="41"/>
      <c r="AE666" s="41"/>
      <c r="AR666" s="226" t="s">
        <v>252</v>
      </c>
      <c r="AT666" s="226" t="s">
        <v>148</v>
      </c>
      <c r="AU666" s="226" t="s">
        <v>81</v>
      </c>
      <c r="AY666" s="20" t="s">
        <v>145</v>
      </c>
      <c r="BE666" s="227">
        <f>IF(N666="základní",J666,0)</f>
        <v>0</v>
      </c>
      <c r="BF666" s="227">
        <f>IF(N666="snížená",J666,0)</f>
        <v>0</v>
      </c>
      <c r="BG666" s="227">
        <f>IF(N666="zákl. přenesená",J666,0)</f>
        <v>0</v>
      </c>
      <c r="BH666" s="227">
        <f>IF(N666="sníž. přenesená",J666,0)</f>
        <v>0</v>
      </c>
      <c r="BI666" s="227">
        <f>IF(N666="nulová",J666,0)</f>
        <v>0</v>
      </c>
      <c r="BJ666" s="20" t="s">
        <v>79</v>
      </c>
      <c r="BK666" s="227">
        <f>ROUND(I666*H666,2)</f>
        <v>0</v>
      </c>
      <c r="BL666" s="20" t="s">
        <v>252</v>
      </c>
      <c r="BM666" s="226" t="s">
        <v>863</v>
      </c>
    </row>
    <row r="667" s="2" customFormat="1">
      <c r="A667" s="41"/>
      <c r="B667" s="42"/>
      <c r="C667" s="43"/>
      <c r="D667" s="228" t="s">
        <v>155</v>
      </c>
      <c r="E667" s="43"/>
      <c r="F667" s="229" t="s">
        <v>864</v>
      </c>
      <c r="G667" s="43"/>
      <c r="H667" s="43"/>
      <c r="I667" s="230"/>
      <c r="J667" s="43"/>
      <c r="K667" s="43"/>
      <c r="L667" s="47"/>
      <c r="M667" s="231"/>
      <c r="N667" s="232"/>
      <c r="O667" s="87"/>
      <c r="P667" s="87"/>
      <c r="Q667" s="87"/>
      <c r="R667" s="87"/>
      <c r="S667" s="87"/>
      <c r="T667" s="88"/>
      <c r="U667" s="41"/>
      <c r="V667" s="41"/>
      <c r="W667" s="41"/>
      <c r="X667" s="41"/>
      <c r="Y667" s="41"/>
      <c r="Z667" s="41"/>
      <c r="AA667" s="41"/>
      <c r="AB667" s="41"/>
      <c r="AC667" s="41"/>
      <c r="AD667" s="41"/>
      <c r="AE667" s="41"/>
      <c r="AT667" s="20" t="s">
        <v>155</v>
      </c>
      <c r="AU667" s="20" t="s">
        <v>81</v>
      </c>
    </row>
    <row r="668" s="2" customFormat="1">
      <c r="A668" s="41"/>
      <c r="B668" s="42"/>
      <c r="C668" s="43"/>
      <c r="D668" s="233" t="s">
        <v>157</v>
      </c>
      <c r="E668" s="43"/>
      <c r="F668" s="234" t="s">
        <v>865</v>
      </c>
      <c r="G668" s="43"/>
      <c r="H668" s="43"/>
      <c r="I668" s="230"/>
      <c r="J668" s="43"/>
      <c r="K668" s="43"/>
      <c r="L668" s="47"/>
      <c r="M668" s="231"/>
      <c r="N668" s="232"/>
      <c r="O668" s="87"/>
      <c r="P668" s="87"/>
      <c r="Q668" s="87"/>
      <c r="R668" s="87"/>
      <c r="S668" s="87"/>
      <c r="T668" s="88"/>
      <c r="U668" s="41"/>
      <c r="V668" s="41"/>
      <c r="W668" s="41"/>
      <c r="X668" s="41"/>
      <c r="Y668" s="41"/>
      <c r="Z668" s="41"/>
      <c r="AA668" s="41"/>
      <c r="AB668" s="41"/>
      <c r="AC668" s="41"/>
      <c r="AD668" s="41"/>
      <c r="AE668" s="41"/>
      <c r="AT668" s="20" t="s">
        <v>157</v>
      </c>
      <c r="AU668" s="20" t="s">
        <v>81</v>
      </c>
    </row>
    <row r="669" s="13" customFormat="1">
      <c r="A669" s="13"/>
      <c r="B669" s="235"/>
      <c r="C669" s="236"/>
      <c r="D669" s="233" t="s">
        <v>159</v>
      </c>
      <c r="E669" s="237" t="s">
        <v>19</v>
      </c>
      <c r="F669" s="238" t="s">
        <v>160</v>
      </c>
      <c r="G669" s="236"/>
      <c r="H669" s="237" t="s">
        <v>19</v>
      </c>
      <c r="I669" s="239"/>
      <c r="J669" s="236"/>
      <c r="K669" s="236"/>
      <c r="L669" s="240"/>
      <c r="M669" s="241"/>
      <c r="N669" s="242"/>
      <c r="O669" s="242"/>
      <c r="P669" s="242"/>
      <c r="Q669" s="242"/>
      <c r="R669" s="242"/>
      <c r="S669" s="242"/>
      <c r="T669" s="24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T669" s="244" t="s">
        <v>159</v>
      </c>
      <c r="AU669" s="244" t="s">
        <v>81</v>
      </c>
      <c r="AV669" s="13" t="s">
        <v>79</v>
      </c>
      <c r="AW669" s="13" t="s">
        <v>34</v>
      </c>
      <c r="AX669" s="13" t="s">
        <v>72</v>
      </c>
      <c r="AY669" s="244" t="s">
        <v>145</v>
      </c>
    </row>
    <row r="670" s="14" customFormat="1">
      <c r="A670" s="14"/>
      <c r="B670" s="245"/>
      <c r="C670" s="246"/>
      <c r="D670" s="233" t="s">
        <v>159</v>
      </c>
      <c r="E670" s="247" t="s">
        <v>19</v>
      </c>
      <c r="F670" s="248" t="s">
        <v>309</v>
      </c>
      <c r="G670" s="246"/>
      <c r="H670" s="249">
        <v>83.189999999999998</v>
      </c>
      <c r="I670" s="250"/>
      <c r="J670" s="246"/>
      <c r="K670" s="246"/>
      <c r="L670" s="251"/>
      <c r="M670" s="252"/>
      <c r="N670" s="253"/>
      <c r="O670" s="253"/>
      <c r="P670" s="253"/>
      <c r="Q670" s="253"/>
      <c r="R670" s="253"/>
      <c r="S670" s="253"/>
      <c r="T670" s="25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T670" s="255" t="s">
        <v>159</v>
      </c>
      <c r="AU670" s="255" t="s">
        <v>81</v>
      </c>
      <c r="AV670" s="14" t="s">
        <v>81</v>
      </c>
      <c r="AW670" s="14" t="s">
        <v>34</v>
      </c>
      <c r="AX670" s="14" t="s">
        <v>72</v>
      </c>
      <c r="AY670" s="255" t="s">
        <v>145</v>
      </c>
    </row>
    <row r="671" s="16" customFormat="1">
      <c r="A671" s="16"/>
      <c r="B671" s="277"/>
      <c r="C671" s="278"/>
      <c r="D671" s="233" t="s">
        <v>159</v>
      </c>
      <c r="E671" s="279" t="s">
        <v>19</v>
      </c>
      <c r="F671" s="280" t="s">
        <v>213</v>
      </c>
      <c r="G671" s="278"/>
      <c r="H671" s="281">
        <v>83.189999999999998</v>
      </c>
      <c r="I671" s="282"/>
      <c r="J671" s="278"/>
      <c r="K671" s="278"/>
      <c r="L671" s="283"/>
      <c r="M671" s="284"/>
      <c r="N671" s="285"/>
      <c r="O671" s="285"/>
      <c r="P671" s="285"/>
      <c r="Q671" s="285"/>
      <c r="R671" s="285"/>
      <c r="S671" s="285"/>
      <c r="T671" s="28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T671" s="287" t="s">
        <v>159</v>
      </c>
      <c r="AU671" s="287" t="s">
        <v>81</v>
      </c>
      <c r="AV671" s="16" t="s">
        <v>146</v>
      </c>
      <c r="AW671" s="16" t="s">
        <v>34</v>
      </c>
      <c r="AX671" s="16" t="s">
        <v>72</v>
      </c>
      <c r="AY671" s="287" t="s">
        <v>145</v>
      </c>
    </row>
    <row r="672" s="14" customFormat="1">
      <c r="A672" s="14"/>
      <c r="B672" s="245"/>
      <c r="C672" s="246"/>
      <c r="D672" s="233" t="s">
        <v>159</v>
      </c>
      <c r="E672" s="247" t="s">
        <v>19</v>
      </c>
      <c r="F672" s="248" t="s">
        <v>866</v>
      </c>
      <c r="G672" s="246"/>
      <c r="H672" s="249">
        <v>11.968</v>
      </c>
      <c r="I672" s="250"/>
      <c r="J672" s="246"/>
      <c r="K672" s="246"/>
      <c r="L672" s="251"/>
      <c r="M672" s="252"/>
      <c r="N672" s="253"/>
      <c r="O672" s="253"/>
      <c r="P672" s="253"/>
      <c r="Q672" s="253"/>
      <c r="R672" s="253"/>
      <c r="S672" s="253"/>
      <c r="T672" s="25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T672" s="255" t="s">
        <v>159</v>
      </c>
      <c r="AU672" s="255" t="s">
        <v>81</v>
      </c>
      <c r="AV672" s="14" t="s">
        <v>81</v>
      </c>
      <c r="AW672" s="14" t="s">
        <v>34</v>
      </c>
      <c r="AX672" s="14" t="s">
        <v>72</v>
      </c>
      <c r="AY672" s="255" t="s">
        <v>145</v>
      </c>
    </row>
    <row r="673" s="14" customFormat="1">
      <c r="A673" s="14"/>
      <c r="B673" s="245"/>
      <c r="C673" s="246"/>
      <c r="D673" s="233" t="s">
        <v>159</v>
      </c>
      <c r="E673" s="247" t="s">
        <v>19</v>
      </c>
      <c r="F673" s="248" t="s">
        <v>867</v>
      </c>
      <c r="G673" s="246"/>
      <c r="H673" s="249">
        <v>23.834</v>
      </c>
      <c r="I673" s="250"/>
      <c r="J673" s="246"/>
      <c r="K673" s="246"/>
      <c r="L673" s="251"/>
      <c r="M673" s="252"/>
      <c r="N673" s="253"/>
      <c r="O673" s="253"/>
      <c r="P673" s="253"/>
      <c r="Q673" s="253"/>
      <c r="R673" s="253"/>
      <c r="S673" s="253"/>
      <c r="T673" s="25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T673" s="255" t="s">
        <v>159</v>
      </c>
      <c r="AU673" s="255" t="s">
        <v>81</v>
      </c>
      <c r="AV673" s="14" t="s">
        <v>81</v>
      </c>
      <c r="AW673" s="14" t="s">
        <v>34</v>
      </c>
      <c r="AX673" s="14" t="s">
        <v>72</v>
      </c>
      <c r="AY673" s="255" t="s">
        <v>145</v>
      </c>
    </row>
    <row r="674" s="14" customFormat="1">
      <c r="A674" s="14"/>
      <c r="B674" s="245"/>
      <c r="C674" s="246"/>
      <c r="D674" s="233" t="s">
        <v>159</v>
      </c>
      <c r="E674" s="247" t="s">
        <v>19</v>
      </c>
      <c r="F674" s="248" t="s">
        <v>868</v>
      </c>
      <c r="G674" s="246"/>
      <c r="H674" s="249">
        <v>11.9</v>
      </c>
      <c r="I674" s="250"/>
      <c r="J674" s="246"/>
      <c r="K674" s="246"/>
      <c r="L674" s="251"/>
      <c r="M674" s="252"/>
      <c r="N674" s="253"/>
      <c r="O674" s="253"/>
      <c r="P674" s="253"/>
      <c r="Q674" s="253"/>
      <c r="R674" s="253"/>
      <c r="S674" s="253"/>
      <c r="T674" s="25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T674" s="255" t="s">
        <v>159</v>
      </c>
      <c r="AU674" s="255" t="s">
        <v>81</v>
      </c>
      <c r="AV674" s="14" t="s">
        <v>81</v>
      </c>
      <c r="AW674" s="14" t="s">
        <v>34</v>
      </c>
      <c r="AX674" s="14" t="s">
        <v>72</v>
      </c>
      <c r="AY674" s="255" t="s">
        <v>145</v>
      </c>
    </row>
    <row r="675" s="14" customFormat="1">
      <c r="A675" s="14"/>
      <c r="B675" s="245"/>
      <c r="C675" s="246"/>
      <c r="D675" s="233" t="s">
        <v>159</v>
      </c>
      <c r="E675" s="247" t="s">
        <v>19</v>
      </c>
      <c r="F675" s="248" t="s">
        <v>857</v>
      </c>
      <c r="G675" s="246"/>
      <c r="H675" s="249">
        <v>40.981999999999999</v>
      </c>
      <c r="I675" s="250"/>
      <c r="J675" s="246"/>
      <c r="K675" s="246"/>
      <c r="L675" s="251"/>
      <c r="M675" s="252"/>
      <c r="N675" s="253"/>
      <c r="O675" s="253"/>
      <c r="P675" s="253"/>
      <c r="Q675" s="253"/>
      <c r="R675" s="253"/>
      <c r="S675" s="253"/>
      <c r="T675" s="25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T675" s="255" t="s">
        <v>159</v>
      </c>
      <c r="AU675" s="255" t="s">
        <v>81</v>
      </c>
      <c r="AV675" s="14" t="s">
        <v>81</v>
      </c>
      <c r="AW675" s="14" t="s">
        <v>34</v>
      </c>
      <c r="AX675" s="14" t="s">
        <v>72</v>
      </c>
      <c r="AY675" s="255" t="s">
        <v>145</v>
      </c>
    </row>
    <row r="676" s="16" customFormat="1">
      <c r="A676" s="16"/>
      <c r="B676" s="277"/>
      <c r="C676" s="278"/>
      <c r="D676" s="233" t="s">
        <v>159</v>
      </c>
      <c r="E676" s="279" t="s">
        <v>19</v>
      </c>
      <c r="F676" s="280" t="s">
        <v>213</v>
      </c>
      <c r="G676" s="278"/>
      <c r="H676" s="281">
        <v>88.683999999999998</v>
      </c>
      <c r="I676" s="282"/>
      <c r="J676" s="278"/>
      <c r="K676" s="278"/>
      <c r="L676" s="283"/>
      <c r="M676" s="284"/>
      <c r="N676" s="285"/>
      <c r="O676" s="285"/>
      <c r="P676" s="285"/>
      <c r="Q676" s="285"/>
      <c r="R676" s="285"/>
      <c r="S676" s="285"/>
      <c r="T676" s="28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T676" s="287" t="s">
        <v>159</v>
      </c>
      <c r="AU676" s="287" t="s">
        <v>81</v>
      </c>
      <c r="AV676" s="16" t="s">
        <v>146</v>
      </c>
      <c r="AW676" s="16" t="s">
        <v>34</v>
      </c>
      <c r="AX676" s="16" t="s">
        <v>72</v>
      </c>
      <c r="AY676" s="287" t="s">
        <v>145</v>
      </c>
    </row>
    <row r="677" s="13" customFormat="1">
      <c r="A677" s="13"/>
      <c r="B677" s="235"/>
      <c r="C677" s="236"/>
      <c r="D677" s="233" t="s">
        <v>159</v>
      </c>
      <c r="E677" s="237" t="s">
        <v>19</v>
      </c>
      <c r="F677" s="238" t="s">
        <v>188</v>
      </c>
      <c r="G677" s="236"/>
      <c r="H677" s="237" t="s">
        <v>19</v>
      </c>
      <c r="I677" s="239"/>
      <c r="J677" s="236"/>
      <c r="K677" s="236"/>
      <c r="L677" s="240"/>
      <c r="M677" s="241"/>
      <c r="N677" s="242"/>
      <c r="O677" s="242"/>
      <c r="P677" s="242"/>
      <c r="Q677" s="242"/>
      <c r="R677" s="242"/>
      <c r="S677" s="242"/>
      <c r="T677" s="24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T677" s="244" t="s">
        <v>159</v>
      </c>
      <c r="AU677" s="244" t="s">
        <v>81</v>
      </c>
      <c r="AV677" s="13" t="s">
        <v>79</v>
      </c>
      <c r="AW677" s="13" t="s">
        <v>34</v>
      </c>
      <c r="AX677" s="13" t="s">
        <v>72</v>
      </c>
      <c r="AY677" s="244" t="s">
        <v>145</v>
      </c>
    </row>
    <row r="678" s="14" customFormat="1">
      <c r="A678" s="14"/>
      <c r="B678" s="245"/>
      <c r="C678" s="246"/>
      <c r="D678" s="233" t="s">
        <v>159</v>
      </c>
      <c r="E678" s="247" t="s">
        <v>19</v>
      </c>
      <c r="F678" s="248" t="s">
        <v>310</v>
      </c>
      <c r="G678" s="246"/>
      <c r="H678" s="249">
        <v>41.539999999999999</v>
      </c>
      <c r="I678" s="250"/>
      <c r="J678" s="246"/>
      <c r="K678" s="246"/>
      <c r="L678" s="251"/>
      <c r="M678" s="252"/>
      <c r="N678" s="253"/>
      <c r="O678" s="253"/>
      <c r="P678" s="253"/>
      <c r="Q678" s="253"/>
      <c r="R678" s="253"/>
      <c r="S678" s="253"/>
      <c r="T678" s="25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T678" s="255" t="s">
        <v>159</v>
      </c>
      <c r="AU678" s="255" t="s">
        <v>81</v>
      </c>
      <c r="AV678" s="14" t="s">
        <v>81</v>
      </c>
      <c r="AW678" s="14" t="s">
        <v>34</v>
      </c>
      <c r="AX678" s="14" t="s">
        <v>72</v>
      </c>
      <c r="AY678" s="255" t="s">
        <v>145</v>
      </c>
    </row>
    <row r="679" s="16" customFormat="1">
      <c r="A679" s="16"/>
      <c r="B679" s="277"/>
      <c r="C679" s="278"/>
      <c r="D679" s="233" t="s">
        <v>159</v>
      </c>
      <c r="E679" s="279" t="s">
        <v>19</v>
      </c>
      <c r="F679" s="280" t="s">
        <v>213</v>
      </c>
      <c r="G679" s="278"/>
      <c r="H679" s="281">
        <v>41.539999999999999</v>
      </c>
      <c r="I679" s="282"/>
      <c r="J679" s="278"/>
      <c r="K679" s="278"/>
      <c r="L679" s="283"/>
      <c r="M679" s="284"/>
      <c r="N679" s="285"/>
      <c r="O679" s="285"/>
      <c r="P679" s="285"/>
      <c r="Q679" s="285"/>
      <c r="R679" s="285"/>
      <c r="S679" s="285"/>
      <c r="T679" s="28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T679" s="287" t="s">
        <v>159</v>
      </c>
      <c r="AU679" s="287" t="s">
        <v>81</v>
      </c>
      <c r="AV679" s="16" t="s">
        <v>146</v>
      </c>
      <c r="AW679" s="16" t="s">
        <v>34</v>
      </c>
      <c r="AX679" s="16" t="s">
        <v>72</v>
      </c>
      <c r="AY679" s="287" t="s">
        <v>145</v>
      </c>
    </row>
    <row r="680" s="14" customFormat="1">
      <c r="A680" s="14"/>
      <c r="B680" s="245"/>
      <c r="C680" s="246"/>
      <c r="D680" s="233" t="s">
        <v>159</v>
      </c>
      <c r="E680" s="247" t="s">
        <v>19</v>
      </c>
      <c r="F680" s="248" t="s">
        <v>866</v>
      </c>
      <c r="G680" s="246"/>
      <c r="H680" s="249">
        <v>11.968</v>
      </c>
      <c r="I680" s="250"/>
      <c r="J680" s="246"/>
      <c r="K680" s="246"/>
      <c r="L680" s="251"/>
      <c r="M680" s="252"/>
      <c r="N680" s="253"/>
      <c r="O680" s="253"/>
      <c r="P680" s="253"/>
      <c r="Q680" s="253"/>
      <c r="R680" s="253"/>
      <c r="S680" s="253"/>
      <c r="T680" s="25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T680" s="255" t="s">
        <v>159</v>
      </c>
      <c r="AU680" s="255" t="s">
        <v>81</v>
      </c>
      <c r="AV680" s="14" t="s">
        <v>81</v>
      </c>
      <c r="AW680" s="14" t="s">
        <v>34</v>
      </c>
      <c r="AX680" s="14" t="s">
        <v>72</v>
      </c>
      <c r="AY680" s="255" t="s">
        <v>145</v>
      </c>
    </row>
    <row r="681" s="14" customFormat="1">
      <c r="A681" s="14"/>
      <c r="B681" s="245"/>
      <c r="C681" s="246"/>
      <c r="D681" s="233" t="s">
        <v>159</v>
      </c>
      <c r="E681" s="247" t="s">
        <v>19</v>
      </c>
      <c r="F681" s="248" t="s">
        <v>869</v>
      </c>
      <c r="G681" s="246"/>
      <c r="H681" s="249">
        <v>10.760999999999999</v>
      </c>
      <c r="I681" s="250"/>
      <c r="J681" s="246"/>
      <c r="K681" s="246"/>
      <c r="L681" s="251"/>
      <c r="M681" s="252"/>
      <c r="N681" s="253"/>
      <c r="O681" s="253"/>
      <c r="P681" s="253"/>
      <c r="Q681" s="253"/>
      <c r="R681" s="253"/>
      <c r="S681" s="253"/>
      <c r="T681" s="25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T681" s="255" t="s">
        <v>159</v>
      </c>
      <c r="AU681" s="255" t="s">
        <v>81</v>
      </c>
      <c r="AV681" s="14" t="s">
        <v>81</v>
      </c>
      <c r="AW681" s="14" t="s">
        <v>34</v>
      </c>
      <c r="AX681" s="14" t="s">
        <v>72</v>
      </c>
      <c r="AY681" s="255" t="s">
        <v>145</v>
      </c>
    </row>
    <row r="682" s="14" customFormat="1">
      <c r="A682" s="14"/>
      <c r="B682" s="245"/>
      <c r="C682" s="246"/>
      <c r="D682" s="233" t="s">
        <v>159</v>
      </c>
      <c r="E682" s="247" t="s">
        <v>19</v>
      </c>
      <c r="F682" s="248" t="s">
        <v>866</v>
      </c>
      <c r="G682" s="246"/>
      <c r="H682" s="249">
        <v>11.968</v>
      </c>
      <c r="I682" s="250"/>
      <c r="J682" s="246"/>
      <c r="K682" s="246"/>
      <c r="L682" s="251"/>
      <c r="M682" s="252"/>
      <c r="N682" s="253"/>
      <c r="O682" s="253"/>
      <c r="P682" s="253"/>
      <c r="Q682" s="253"/>
      <c r="R682" s="253"/>
      <c r="S682" s="253"/>
      <c r="T682" s="25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T682" s="255" t="s">
        <v>159</v>
      </c>
      <c r="AU682" s="255" t="s">
        <v>81</v>
      </c>
      <c r="AV682" s="14" t="s">
        <v>81</v>
      </c>
      <c r="AW682" s="14" t="s">
        <v>34</v>
      </c>
      <c r="AX682" s="14" t="s">
        <v>72</v>
      </c>
      <c r="AY682" s="255" t="s">
        <v>145</v>
      </c>
    </row>
    <row r="683" s="14" customFormat="1">
      <c r="A683" s="14"/>
      <c r="B683" s="245"/>
      <c r="C683" s="246"/>
      <c r="D683" s="233" t="s">
        <v>159</v>
      </c>
      <c r="E683" s="247" t="s">
        <v>19</v>
      </c>
      <c r="F683" s="248" t="s">
        <v>859</v>
      </c>
      <c r="G683" s="246"/>
      <c r="H683" s="249">
        <v>20.242999999999999</v>
      </c>
      <c r="I683" s="250"/>
      <c r="J683" s="246"/>
      <c r="K683" s="246"/>
      <c r="L683" s="251"/>
      <c r="M683" s="252"/>
      <c r="N683" s="253"/>
      <c r="O683" s="253"/>
      <c r="P683" s="253"/>
      <c r="Q683" s="253"/>
      <c r="R683" s="253"/>
      <c r="S683" s="253"/>
      <c r="T683" s="25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T683" s="255" t="s">
        <v>159</v>
      </c>
      <c r="AU683" s="255" t="s">
        <v>81</v>
      </c>
      <c r="AV683" s="14" t="s">
        <v>81</v>
      </c>
      <c r="AW683" s="14" t="s">
        <v>34</v>
      </c>
      <c r="AX683" s="14" t="s">
        <v>72</v>
      </c>
      <c r="AY683" s="255" t="s">
        <v>145</v>
      </c>
    </row>
    <row r="684" s="16" customFormat="1">
      <c r="A684" s="16"/>
      <c r="B684" s="277"/>
      <c r="C684" s="278"/>
      <c r="D684" s="233" t="s">
        <v>159</v>
      </c>
      <c r="E684" s="279" t="s">
        <v>19</v>
      </c>
      <c r="F684" s="280" t="s">
        <v>213</v>
      </c>
      <c r="G684" s="278"/>
      <c r="H684" s="281">
        <v>54.939999999999998</v>
      </c>
      <c r="I684" s="282"/>
      <c r="J684" s="278"/>
      <c r="K684" s="278"/>
      <c r="L684" s="283"/>
      <c r="M684" s="284"/>
      <c r="N684" s="285"/>
      <c r="O684" s="285"/>
      <c r="P684" s="285"/>
      <c r="Q684" s="285"/>
      <c r="R684" s="285"/>
      <c r="S684" s="285"/>
      <c r="T684" s="28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T684" s="287" t="s">
        <v>159</v>
      </c>
      <c r="AU684" s="287" t="s">
        <v>81</v>
      </c>
      <c r="AV684" s="16" t="s">
        <v>146</v>
      </c>
      <c r="AW684" s="16" t="s">
        <v>34</v>
      </c>
      <c r="AX684" s="16" t="s">
        <v>72</v>
      </c>
      <c r="AY684" s="287" t="s">
        <v>145</v>
      </c>
    </row>
    <row r="685" s="15" customFormat="1">
      <c r="A685" s="15"/>
      <c r="B685" s="256"/>
      <c r="C685" s="257"/>
      <c r="D685" s="233" t="s">
        <v>159</v>
      </c>
      <c r="E685" s="258" t="s">
        <v>19</v>
      </c>
      <c r="F685" s="259" t="s">
        <v>162</v>
      </c>
      <c r="G685" s="257"/>
      <c r="H685" s="260">
        <v>268.35399999999998</v>
      </c>
      <c r="I685" s="261"/>
      <c r="J685" s="257"/>
      <c r="K685" s="257"/>
      <c r="L685" s="262"/>
      <c r="M685" s="263"/>
      <c r="N685" s="264"/>
      <c r="O685" s="264"/>
      <c r="P685" s="264"/>
      <c r="Q685" s="264"/>
      <c r="R685" s="264"/>
      <c r="S685" s="264"/>
      <c r="T685" s="26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T685" s="266" t="s">
        <v>159</v>
      </c>
      <c r="AU685" s="266" t="s">
        <v>81</v>
      </c>
      <c r="AV685" s="15" t="s">
        <v>153</v>
      </c>
      <c r="AW685" s="15" t="s">
        <v>34</v>
      </c>
      <c r="AX685" s="15" t="s">
        <v>79</v>
      </c>
      <c r="AY685" s="266" t="s">
        <v>145</v>
      </c>
    </row>
    <row r="686" s="2" customFormat="1" ht="21.75" customHeight="1">
      <c r="A686" s="41"/>
      <c r="B686" s="42"/>
      <c r="C686" s="215" t="s">
        <v>870</v>
      </c>
      <c r="D686" s="215" t="s">
        <v>148</v>
      </c>
      <c r="E686" s="216" t="s">
        <v>871</v>
      </c>
      <c r="F686" s="217" t="s">
        <v>872</v>
      </c>
      <c r="G686" s="218" t="s">
        <v>151</v>
      </c>
      <c r="H686" s="219">
        <v>67.858000000000004</v>
      </c>
      <c r="I686" s="220"/>
      <c r="J686" s="221">
        <f>ROUND(I686*H686,2)</f>
        <v>0</v>
      </c>
      <c r="K686" s="217" t="s">
        <v>19</v>
      </c>
      <c r="L686" s="47"/>
      <c r="M686" s="222" t="s">
        <v>19</v>
      </c>
      <c r="N686" s="223" t="s">
        <v>43</v>
      </c>
      <c r="O686" s="87"/>
      <c r="P686" s="224">
        <f>O686*H686</f>
        <v>0</v>
      </c>
      <c r="Q686" s="224">
        <v>0.00027999999999999998</v>
      </c>
      <c r="R686" s="224">
        <f>Q686*H686</f>
        <v>0.019000239999999998</v>
      </c>
      <c r="S686" s="224">
        <v>0</v>
      </c>
      <c r="T686" s="225">
        <f>S686*H686</f>
        <v>0</v>
      </c>
      <c r="U686" s="41"/>
      <c r="V686" s="41"/>
      <c r="W686" s="41"/>
      <c r="X686" s="41"/>
      <c r="Y686" s="41"/>
      <c r="Z686" s="41"/>
      <c r="AA686" s="41"/>
      <c r="AB686" s="41"/>
      <c r="AC686" s="41"/>
      <c r="AD686" s="41"/>
      <c r="AE686" s="41"/>
      <c r="AR686" s="226" t="s">
        <v>252</v>
      </c>
      <c r="AT686" s="226" t="s">
        <v>148</v>
      </c>
      <c r="AU686" s="226" t="s">
        <v>81</v>
      </c>
      <c r="AY686" s="20" t="s">
        <v>145</v>
      </c>
      <c r="BE686" s="227">
        <f>IF(N686="základní",J686,0)</f>
        <v>0</v>
      </c>
      <c r="BF686" s="227">
        <f>IF(N686="snížená",J686,0)</f>
        <v>0</v>
      </c>
      <c r="BG686" s="227">
        <f>IF(N686="zákl. přenesená",J686,0)</f>
        <v>0</v>
      </c>
      <c r="BH686" s="227">
        <f>IF(N686="sníž. přenesená",J686,0)</f>
        <v>0</v>
      </c>
      <c r="BI686" s="227">
        <f>IF(N686="nulová",J686,0)</f>
        <v>0</v>
      </c>
      <c r="BJ686" s="20" t="s">
        <v>79</v>
      </c>
      <c r="BK686" s="227">
        <f>ROUND(I686*H686,2)</f>
        <v>0</v>
      </c>
      <c r="BL686" s="20" t="s">
        <v>252</v>
      </c>
      <c r="BM686" s="226" t="s">
        <v>873</v>
      </c>
    </row>
    <row r="687" s="2" customFormat="1">
      <c r="A687" s="41"/>
      <c r="B687" s="42"/>
      <c r="C687" s="43"/>
      <c r="D687" s="233" t="s">
        <v>157</v>
      </c>
      <c r="E687" s="43"/>
      <c r="F687" s="234" t="s">
        <v>874</v>
      </c>
      <c r="G687" s="43"/>
      <c r="H687" s="43"/>
      <c r="I687" s="230"/>
      <c r="J687" s="43"/>
      <c r="K687" s="43"/>
      <c r="L687" s="47"/>
      <c r="M687" s="231"/>
      <c r="N687" s="232"/>
      <c r="O687" s="87"/>
      <c r="P687" s="87"/>
      <c r="Q687" s="87"/>
      <c r="R687" s="87"/>
      <c r="S687" s="87"/>
      <c r="T687" s="88"/>
      <c r="U687" s="41"/>
      <c r="V687" s="41"/>
      <c r="W687" s="41"/>
      <c r="X687" s="41"/>
      <c r="Y687" s="41"/>
      <c r="Z687" s="41"/>
      <c r="AA687" s="41"/>
      <c r="AB687" s="41"/>
      <c r="AC687" s="41"/>
      <c r="AD687" s="41"/>
      <c r="AE687" s="41"/>
      <c r="AT687" s="20" t="s">
        <v>157</v>
      </c>
      <c r="AU687" s="20" t="s">
        <v>81</v>
      </c>
    </row>
    <row r="688" s="13" customFormat="1">
      <c r="A688" s="13"/>
      <c r="B688" s="235"/>
      <c r="C688" s="236"/>
      <c r="D688" s="233" t="s">
        <v>159</v>
      </c>
      <c r="E688" s="237" t="s">
        <v>19</v>
      </c>
      <c r="F688" s="238" t="s">
        <v>160</v>
      </c>
      <c r="G688" s="236"/>
      <c r="H688" s="237" t="s">
        <v>19</v>
      </c>
      <c r="I688" s="239"/>
      <c r="J688" s="236"/>
      <c r="K688" s="236"/>
      <c r="L688" s="240"/>
      <c r="M688" s="241"/>
      <c r="N688" s="242"/>
      <c r="O688" s="242"/>
      <c r="P688" s="242"/>
      <c r="Q688" s="242"/>
      <c r="R688" s="242"/>
      <c r="S688" s="242"/>
      <c r="T688" s="24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244" t="s">
        <v>159</v>
      </c>
      <c r="AU688" s="244" t="s">
        <v>81</v>
      </c>
      <c r="AV688" s="13" t="s">
        <v>79</v>
      </c>
      <c r="AW688" s="13" t="s">
        <v>34</v>
      </c>
      <c r="AX688" s="13" t="s">
        <v>72</v>
      </c>
      <c r="AY688" s="244" t="s">
        <v>145</v>
      </c>
    </row>
    <row r="689" s="14" customFormat="1">
      <c r="A689" s="14"/>
      <c r="B689" s="245"/>
      <c r="C689" s="246"/>
      <c r="D689" s="233" t="s">
        <v>159</v>
      </c>
      <c r="E689" s="247" t="s">
        <v>19</v>
      </c>
      <c r="F689" s="248" t="s">
        <v>875</v>
      </c>
      <c r="G689" s="246"/>
      <c r="H689" s="249">
        <v>9.8559999999999999</v>
      </c>
      <c r="I689" s="250"/>
      <c r="J689" s="246"/>
      <c r="K689" s="246"/>
      <c r="L689" s="251"/>
      <c r="M689" s="252"/>
      <c r="N689" s="253"/>
      <c r="O689" s="253"/>
      <c r="P689" s="253"/>
      <c r="Q689" s="253"/>
      <c r="R689" s="253"/>
      <c r="S689" s="253"/>
      <c r="T689" s="25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T689" s="255" t="s">
        <v>159</v>
      </c>
      <c r="AU689" s="255" t="s">
        <v>81</v>
      </c>
      <c r="AV689" s="14" t="s">
        <v>81</v>
      </c>
      <c r="AW689" s="14" t="s">
        <v>34</v>
      </c>
      <c r="AX689" s="14" t="s">
        <v>72</v>
      </c>
      <c r="AY689" s="255" t="s">
        <v>145</v>
      </c>
    </row>
    <row r="690" s="14" customFormat="1">
      <c r="A690" s="14"/>
      <c r="B690" s="245"/>
      <c r="C690" s="246"/>
      <c r="D690" s="233" t="s">
        <v>159</v>
      </c>
      <c r="E690" s="247" t="s">
        <v>19</v>
      </c>
      <c r="F690" s="248" t="s">
        <v>876</v>
      </c>
      <c r="G690" s="246"/>
      <c r="H690" s="249">
        <v>19.628</v>
      </c>
      <c r="I690" s="250"/>
      <c r="J690" s="246"/>
      <c r="K690" s="246"/>
      <c r="L690" s="251"/>
      <c r="M690" s="252"/>
      <c r="N690" s="253"/>
      <c r="O690" s="253"/>
      <c r="P690" s="253"/>
      <c r="Q690" s="253"/>
      <c r="R690" s="253"/>
      <c r="S690" s="253"/>
      <c r="T690" s="25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T690" s="255" t="s">
        <v>159</v>
      </c>
      <c r="AU690" s="255" t="s">
        <v>81</v>
      </c>
      <c r="AV690" s="14" t="s">
        <v>81</v>
      </c>
      <c r="AW690" s="14" t="s">
        <v>34</v>
      </c>
      <c r="AX690" s="14" t="s">
        <v>72</v>
      </c>
      <c r="AY690" s="255" t="s">
        <v>145</v>
      </c>
    </row>
    <row r="691" s="14" customFormat="1">
      <c r="A691" s="14"/>
      <c r="B691" s="245"/>
      <c r="C691" s="246"/>
      <c r="D691" s="233" t="s">
        <v>159</v>
      </c>
      <c r="E691" s="247" t="s">
        <v>19</v>
      </c>
      <c r="F691" s="248" t="s">
        <v>877</v>
      </c>
      <c r="G691" s="246"/>
      <c r="H691" s="249">
        <v>9.8000000000000007</v>
      </c>
      <c r="I691" s="250"/>
      <c r="J691" s="246"/>
      <c r="K691" s="246"/>
      <c r="L691" s="251"/>
      <c r="M691" s="252"/>
      <c r="N691" s="253"/>
      <c r="O691" s="253"/>
      <c r="P691" s="253"/>
      <c r="Q691" s="253"/>
      <c r="R691" s="253"/>
      <c r="S691" s="253"/>
      <c r="T691" s="25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T691" s="255" t="s">
        <v>159</v>
      </c>
      <c r="AU691" s="255" t="s">
        <v>81</v>
      </c>
      <c r="AV691" s="14" t="s">
        <v>81</v>
      </c>
      <c r="AW691" s="14" t="s">
        <v>34</v>
      </c>
      <c r="AX691" s="14" t="s">
        <v>72</v>
      </c>
      <c r="AY691" s="255" t="s">
        <v>145</v>
      </c>
    </row>
    <row r="692" s="16" customFormat="1">
      <c r="A692" s="16"/>
      <c r="B692" s="277"/>
      <c r="C692" s="278"/>
      <c r="D692" s="233" t="s">
        <v>159</v>
      </c>
      <c r="E692" s="279" t="s">
        <v>19</v>
      </c>
      <c r="F692" s="280" t="s">
        <v>213</v>
      </c>
      <c r="G692" s="278"/>
      <c r="H692" s="281">
        <v>39.283999999999999</v>
      </c>
      <c r="I692" s="282"/>
      <c r="J692" s="278"/>
      <c r="K692" s="278"/>
      <c r="L692" s="283"/>
      <c r="M692" s="284"/>
      <c r="N692" s="285"/>
      <c r="O692" s="285"/>
      <c r="P692" s="285"/>
      <c r="Q692" s="285"/>
      <c r="R692" s="285"/>
      <c r="S692" s="285"/>
      <c r="T692" s="28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T692" s="287" t="s">
        <v>159</v>
      </c>
      <c r="AU692" s="287" t="s">
        <v>81</v>
      </c>
      <c r="AV692" s="16" t="s">
        <v>146</v>
      </c>
      <c r="AW692" s="16" t="s">
        <v>34</v>
      </c>
      <c r="AX692" s="16" t="s">
        <v>72</v>
      </c>
      <c r="AY692" s="287" t="s">
        <v>145</v>
      </c>
    </row>
    <row r="693" s="13" customFormat="1">
      <c r="A693" s="13"/>
      <c r="B693" s="235"/>
      <c r="C693" s="236"/>
      <c r="D693" s="233" t="s">
        <v>159</v>
      </c>
      <c r="E693" s="237" t="s">
        <v>19</v>
      </c>
      <c r="F693" s="238" t="s">
        <v>188</v>
      </c>
      <c r="G693" s="236"/>
      <c r="H693" s="237" t="s">
        <v>19</v>
      </c>
      <c r="I693" s="239"/>
      <c r="J693" s="236"/>
      <c r="K693" s="236"/>
      <c r="L693" s="240"/>
      <c r="M693" s="241"/>
      <c r="N693" s="242"/>
      <c r="O693" s="242"/>
      <c r="P693" s="242"/>
      <c r="Q693" s="242"/>
      <c r="R693" s="242"/>
      <c r="S693" s="242"/>
      <c r="T693" s="24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T693" s="244" t="s">
        <v>159</v>
      </c>
      <c r="AU693" s="244" t="s">
        <v>81</v>
      </c>
      <c r="AV693" s="13" t="s">
        <v>79</v>
      </c>
      <c r="AW693" s="13" t="s">
        <v>34</v>
      </c>
      <c r="AX693" s="13" t="s">
        <v>72</v>
      </c>
      <c r="AY693" s="244" t="s">
        <v>145</v>
      </c>
    </row>
    <row r="694" s="14" customFormat="1">
      <c r="A694" s="14"/>
      <c r="B694" s="245"/>
      <c r="C694" s="246"/>
      <c r="D694" s="233" t="s">
        <v>159</v>
      </c>
      <c r="E694" s="247" t="s">
        <v>19</v>
      </c>
      <c r="F694" s="248" t="s">
        <v>875</v>
      </c>
      <c r="G694" s="246"/>
      <c r="H694" s="249">
        <v>9.8559999999999999</v>
      </c>
      <c r="I694" s="250"/>
      <c r="J694" s="246"/>
      <c r="K694" s="246"/>
      <c r="L694" s="251"/>
      <c r="M694" s="252"/>
      <c r="N694" s="253"/>
      <c r="O694" s="253"/>
      <c r="P694" s="253"/>
      <c r="Q694" s="253"/>
      <c r="R694" s="253"/>
      <c r="S694" s="253"/>
      <c r="T694" s="25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T694" s="255" t="s">
        <v>159</v>
      </c>
      <c r="AU694" s="255" t="s">
        <v>81</v>
      </c>
      <c r="AV694" s="14" t="s">
        <v>81</v>
      </c>
      <c r="AW694" s="14" t="s">
        <v>34</v>
      </c>
      <c r="AX694" s="14" t="s">
        <v>72</v>
      </c>
      <c r="AY694" s="255" t="s">
        <v>145</v>
      </c>
    </row>
    <row r="695" s="14" customFormat="1">
      <c r="A695" s="14"/>
      <c r="B695" s="245"/>
      <c r="C695" s="246"/>
      <c r="D695" s="233" t="s">
        <v>159</v>
      </c>
      <c r="E695" s="247" t="s">
        <v>19</v>
      </c>
      <c r="F695" s="248" t="s">
        <v>878</v>
      </c>
      <c r="G695" s="246"/>
      <c r="H695" s="249">
        <v>8.8620000000000001</v>
      </c>
      <c r="I695" s="250"/>
      <c r="J695" s="246"/>
      <c r="K695" s="246"/>
      <c r="L695" s="251"/>
      <c r="M695" s="252"/>
      <c r="N695" s="253"/>
      <c r="O695" s="253"/>
      <c r="P695" s="253"/>
      <c r="Q695" s="253"/>
      <c r="R695" s="253"/>
      <c r="S695" s="253"/>
      <c r="T695" s="25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T695" s="255" t="s">
        <v>159</v>
      </c>
      <c r="AU695" s="255" t="s">
        <v>81</v>
      </c>
      <c r="AV695" s="14" t="s">
        <v>81</v>
      </c>
      <c r="AW695" s="14" t="s">
        <v>34</v>
      </c>
      <c r="AX695" s="14" t="s">
        <v>72</v>
      </c>
      <c r="AY695" s="255" t="s">
        <v>145</v>
      </c>
    </row>
    <row r="696" s="14" customFormat="1">
      <c r="A696" s="14"/>
      <c r="B696" s="245"/>
      <c r="C696" s="246"/>
      <c r="D696" s="233" t="s">
        <v>159</v>
      </c>
      <c r="E696" s="247" t="s">
        <v>19</v>
      </c>
      <c r="F696" s="248" t="s">
        <v>875</v>
      </c>
      <c r="G696" s="246"/>
      <c r="H696" s="249">
        <v>9.8559999999999999</v>
      </c>
      <c r="I696" s="250"/>
      <c r="J696" s="246"/>
      <c r="K696" s="246"/>
      <c r="L696" s="251"/>
      <c r="M696" s="252"/>
      <c r="N696" s="253"/>
      <c r="O696" s="253"/>
      <c r="P696" s="253"/>
      <c r="Q696" s="253"/>
      <c r="R696" s="253"/>
      <c r="S696" s="253"/>
      <c r="T696" s="25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T696" s="255" t="s">
        <v>159</v>
      </c>
      <c r="AU696" s="255" t="s">
        <v>81</v>
      </c>
      <c r="AV696" s="14" t="s">
        <v>81</v>
      </c>
      <c r="AW696" s="14" t="s">
        <v>34</v>
      </c>
      <c r="AX696" s="14" t="s">
        <v>72</v>
      </c>
      <c r="AY696" s="255" t="s">
        <v>145</v>
      </c>
    </row>
    <row r="697" s="16" customFormat="1">
      <c r="A697" s="16"/>
      <c r="B697" s="277"/>
      <c r="C697" s="278"/>
      <c r="D697" s="233" t="s">
        <v>159</v>
      </c>
      <c r="E697" s="279" t="s">
        <v>19</v>
      </c>
      <c r="F697" s="280" t="s">
        <v>213</v>
      </c>
      <c r="G697" s="278"/>
      <c r="H697" s="281">
        <v>28.574000000000002</v>
      </c>
      <c r="I697" s="282"/>
      <c r="J697" s="278"/>
      <c r="K697" s="278"/>
      <c r="L697" s="283"/>
      <c r="M697" s="284"/>
      <c r="N697" s="285"/>
      <c r="O697" s="285"/>
      <c r="P697" s="285"/>
      <c r="Q697" s="285"/>
      <c r="R697" s="285"/>
      <c r="S697" s="285"/>
      <c r="T697" s="28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T697" s="287" t="s">
        <v>159</v>
      </c>
      <c r="AU697" s="287" t="s">
        <v>81</v>
      </c>
      <c r="AV697" s="16" t="s">
        <v>146</v>
      </c>
      <c r="AW697" s="16" t="s">
        <v>34</v>
      </c>
      <c r="AX697" s="16" t="s">
        <v>72</v>
      </c>
      <c r="AY697" s="287" t="s">
        <v>145</v>
      </c>
    </row>
    <row r="698" s="15" customFormat="1">
      <c r="A698" s="15"/>
      <c r="B698" s="256"/>
      <c r="C698" s="257"/>
      <c r="D698" s="233" t="s">
        <v>159</v>
      </c>
      <c r="E698" s="258" t="s">
        <v>19</v>
      </c>
      <c r="F698" s="259" t="s">
        <v>162</v>
      </c>
      <c r="G698" s="257"/>
      <c r="H698" s="260">
        <v>67.858000000000004</v>
      </c>
      <c r="I698" s="261"/>
      <c r="J698" s="257"/>
      <c r="K698" s="257"/>
      <c r="L698" s="262"/>
      <c r="M698" s="263"/>
      <c r="N698" s="264"/>
      <c r="O698" s="264"/>
      <c r="P698" s="264"/>
      <c r="Q698" s="264"/>
      <c r="R698" s="264"/>
      <c r="S698" s="264"/>
      <c r="T698" s="26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T698" s="266" t="s">
        <v>159</v>
      </c>
      <c r="AU698" s="266" t="s">
        <v>81</v>
      </c>
      <c r="AV698" s="15" t="s">
        <v>153</v>
      </c>
      <c r="AW698" s="15" t="s">
        <v>34</v>
      </c>
      <c r="AX698" s="15" t="s">
        <v>79</v>
      </c>
      <c r="AY698" s="266" t="s">
        <v>145</v>
      </c>
    </row>
    <row r="699" s="2" customFormat="1" ht="24.15" customHeight="1">
      <c r="A699" s="41"/>
      <c r="B699" s="42"/>
      <c r="C699" s="215" t="s">
        <v>879</v>
      </c>
      <c r="D699" s="215" t="s">
        <v>148</v>
      </c>
      <c r="E699" s="216" t="s">
        <v>880</v>
      </c>
      <c r="F699" s="217" t="s">
        <v>881</v>
      </c>
      <c r="G699" s="218" t="s">
        <v>255</v>
      </c>
      <c r="H699" s="219">
        <v>54.07</v>
      </c>
      <c r="I699" s="220"/>
      <c r="J699" s="221">
        <f>ROUND(I699*H699,2)</f>
        <v>0</v>
      </c>
      <c r="K699" s="217" t="s">
        <v>152</v>
      </c>
      <c r="L699" s="47"/>
      <c r="M699" s="222" t="s">
        <v>19</v>
      </c>
      <c r="N699" s="223" t="s">
        <v>43</v>
      </c>
      <c r="O699" s="87"/>
      <c r="P699" s="224">
        <f>O699*H699</f>
        <v>0</v>
      </c>
      <c r="Q699" s="224">
        <v>0</v>
      </c>
      <c r="R699" s="224">
        <f>Q699*H699</f>
        <v>0</v>
      </c>
      <c r="S699" s="224">
        <v>0</v>
      </c>
      <c r="T699" s="225">
        <f>S699*H699</f>
        <v>0</v>
      </c>
      <c r="U699" s="41"/>
      <c r="V699" s="41"/>
      <c r="W699" s="41"/>
      <c r="X699" s="41"/>
      <c r="Y699" s="41"/>
      <c r="Z699" s="41"/>
      <c r="AA699" s="41"/>
      <c r="AB699" s="41"/>
      <c r="AC699" s="41"/>
      <c r="AD699" s="41"/>
      <c r="AE699" s="41"/>
      <c r="AR699" s="226" t="s">
        <v>252</v>
      </c>
      <c r="AT699" s="226" t="s">
        <v>148</v>
      </c>
      <c r="AU699" s="226" t="s">
        <v>81</v>
      </c>
      <c r="AY699" s="20" t="s">
        <v>145</v>
      </c>
      <c r="BE699" s="227">
        <f>IF(N699="základní",J699,0)</f>
        <v>0</v>
      </c>
      <c r="BF699" s="227">
        <f>IF(N699="snížená",J699,0)</f>
        <v>0</v>
      </c>
      <c r="BG699" s="227">
        <f>IF(N699="zákl. přenesená",J699,0)</f>
        <v>0</v>
      </c>
      <c r="BH699" s="227">
        <f>IF(N699="sníž. přenesená",J699,0)</f>
        <v>0</v>
      </c>
      <c r="BI699" s="227">
        <f>IF(N699="nulová",J699,0)</f>
        <v>0</v>
      </c>
      <c r="BJ699" s="20" t="s">
        <v>79</v>
      </c>
      <c r="BK699" s="227">
        <f>ROUND(I699*H699,2)</f>
        <v>0</v>
      </c>
      <c r="BL699" s="20" t="s">
        <v>252</v>
      </c>
      <c r="BM699" s="226" t="s">
        <v>882</v>
      </c>
    </row>
    <row r="700" s="2" customFormat="1">
      <c r="A700" s="41"/>
      <c r="B700" s="42"/>
      <c r="C700" s="43"/>
      <c r="D700" s="228" t="s">
        <v>155</v>
      </c>
      <c r="E700" s="43"/>
      <c r="F700" s="229" t="s">
        <v>883</v>
      </c>
      <c r="G700" s="43"/>
      <c r="H700" s="43"/>
      <c r="I700" s="230"/>
      <c r="J700" s="43"/>
      <c r="K700" s="43"/>
      <c r="L700" s="47"/>
      <c r="M700" s="231"/>
      <c r="N700" s="232"/>
      <c r="O700" s="87"/>
      <c r="P700" s="87"/>
      <c r="Q700" s="87"/>
      <c r="R700" s="87"/>
      <c r="S700" s="87"/>
      <c r="T700" s="88"/>
      <c r="U700" s="41"/>
      <c r="V700" s="41"/>
      <c r="W700" s="41"/>
      <c r="X700" s="41"/>
      <c r="Y700" s="41"/>
      <c r="Z700" s="41"/>
      <c r="AA700" s="41"/>
      <c r="AB700" s="41"/>
      <c r="AC700" s="41"/>
      <c r="AD700" s="41"/>
      <c r="AE700" s="41"/>
      <c r="AT700" s="20" t="s">
        <v>155</v>
      </c>
      <c r="AU700" s="20" t="s">
        <v>81</v>
      </c>
    </row>
    <row r="701" s="13" customFormat="1">
      <c r="A701" s="13"/>
      <c r="B701" s="235"/>
      <c r="C701" s="236"/>
      <c r="D701" s="233" t="s">
        <v>159</v>
      </c>
      <c r="E701" s="237" t="s">
        <v>19</v>
      </c>
      <c r="F701" s="238" t="s">
        <v>160</v>
      </c>
      <c r="G701" s="236"/>
      <c r="H701" s="237" t="s">
        <v>19</v>
      </c>
      <c r="I701" s="239"/>
      <c r="J701" s="236"/>
      <c r="K701" s="236"/>
      <c r="L701" s="240"/>
      <c r="M701" s="241"/>
      <c r="N701" s="242"/>
      <c r="O701" s="242"/>
      <c r="P701" s="242"/>
      <c r="Q701" s="242"/>
      <c r="R701" s="242"/>
      <c r="S701" s="242"/>
      <c r="T701" s="24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244" t="s">
        <v>159</v>
      </c>
      <c r="AU701" s="244" t="s">
        <v>81</v>
      </c>
      <c r="AV701" s="13" t="s">
        <v>79</v>
      </c>
      <c r="AW701" s="13" t="s">
        <v>34</v>
      </c>
      <c r="AX701" s="13" t="s">
        <v>72</v>
      </c>
      <c r="AY701" s="244" t="s">
        <v>145</v>
      </c>
    </row>
    <row r="702" s="14" customFormat="1">
      <c r="A702" s="14"/>
      <c r="B702" s="245"/>
      <c r="C702" s="246"/>
      <c r="D702" s="233" t="s">
        <v>159</v>
      </c>
      <c r="E702" s="247" t="s">
        <v>19</v>
      </c>
      <c r="F702" s="248" t="s">
        <v>660</v>
      </c>
      <c r="G702" s="246"/>
      <c r="H702" s="249">
        <v>7.04</v>
      </c>
      <c r="I702" s="250"/>
      <c r="J702" s="246"/>
      <c r="K702" s="246"/>
      <c r="L702" s="251"/>
      <c r="M702" s="252"/>
      <c r="N702" s="253"/>
      <c r="O702" s="253"/>
      <c r="P702" s="253"/>
      <c r="Q702" s="253"/>
      <c r="R702" s="253"/>
      <c r="S702" s="253"/>
      <c r="T702" s="25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T702" s="255" t="s">
        <v>159</v>
      </c>
      <c r="AU702" s="255" t="s">
        <v>81</v>
      </c>
      <c r="AV702" s="14" t="s">
        <v>81</v>
      </c>
      <c r="AW702" s="14" t="s">
        <v>34</v>
      </c>
      <c r="AX702" s="14" t="s">
        <v>72</v>
      </c>
      <c r="AY702" s="255" t="s">
        <v>145</v>
      </c>
    </row>
    <row r="703" s="14" customFormat="1">
      <c r="A703" s="14"/>
      <c r="B703" s="245"/>
      <c r="C703" s="246"/>
      <c r="D703" s="233" t="s">
        <v>159</v>
      </c>
      <c r="E703" s="247" t="s">
        <v>19</v>
      </c>
      <c r="F703" s="248" t="s">
        <v>884</v>
      </c>
      <c r="G703" s="246"/>
      <c r="H703" s="249">
        <v>14.02</v>
      </c>
      <c r="I703" s="250"/>
      <c r="J703" s="246"/>
      <c r="K703" s="246"/>
      <c r="L703" s="251"/>
      <c r="M703" s="252"/>
      <c r="N703" s="253"/>
      <c r="O703" s="253"/>
      <c r="P703" s="253"/>
      <c r="Q703" s="253"/>
      <c r="R703" s="253"/>
      <c r="S703" s="253"/>
      <c r="T703" s="25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T703" s="255" t="s">
        <v>159</v>
      </c>
      <c r="AU703" s="255" t="s">
        <v>81</v>
      </c>
      <c r="AV703" s="14" t="s">
        <v>81</v>
      </c>
      <c r="AW703" s="14" t="s">
        <v>34</v>
      </c>
      <c r="AX703" s="14" t="s">
        <v>72</v>
      </c>
      <c r="AY703" s="255" t="s">
        <v>145</v>
      </c>
    </row>
    <row r="704" s="14" customFormat="1">
      <c r="A704" s="14"/>
      <c r="B704" s="245"/>
      <c r="C704" s="246"/>
      <c r="D704" s="233" t="s">
        <v>159</v>
      </c>
      <c r="E704" s="247" t="s">
        <v>19</v>
      </c>
      <c r="F704" s="248" t="s">
        <v>885</v>
      </c>
      <c r="G704" s="246"/>
      <c r="H704" s="249">
        <v>7</v>
      </c>
      <c r="I704" s="250"/>
      <c r="J704" s="246"/>
      <c r="K704" s="246"/>
      <c r="L704" s="251"/>
      <c r="M704" s="252"/>
      <c r="N704" s="253"/>
      <c r="O704" s="253"/>
      <c r="P704" s="253"/>
      <c r="Q704" s="253"/>
      <c r="R704" s="253"/>
      <c r="S704" s="253"/>
      <c r="T704" s="25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T704" s="255" t="s">
        <v>159</v>
      </c>
      <c r="AU704" s="255" t="s">
        <v>81</v>
      </c>
      <c r="AV704" s="14" t="s">
        <v>81</v>
      </c>
      <c r="AW704" s="14" t="s">
        <v>34</v>
      </c>
      <c r="AX704" s="14" t="s">
        <v>72</v>
      </c>
      <c r="AY704" s="255" t="s">
        <v>145</v>
      </c>
    </row>
    <row r="705" s="14" customFormat="1">
      <c r="A705" s="14"/>
      <c r="B705" s="245"/>
      <c r="C705" s="246"/>
      <c r="D705" s="233" t="s">
        <v>159</v>
      </c>
      <c r="E705" s="247" t="s">
        <v>19</v>
      </c>
      <c r="F705" s="248" t="s">
        <v>886</v>
      </c>
      <c r="G705" s="246"/>
      <c r="H705" s="249">
        <v>2.7999999999999998</v>
      </c>
      <c r="I705" s="250"/>
      <c r="J705" s="246"/>
      <c r="K705" s="246"/>
      <c r="L705" s="251"/>
      <c r="M705" s="252"/>
      <c r="N705" s="253"/>
      <c r="O705" s="253"/>
      <c r="P705" s="253"/>
      <c r="Q705" s="253"/>
      <c r="R705" s="253"/>
      <c r="S705" s="253"/>
      <c r="T705" s="25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T705" s="255" t="s">
        <v>159</v>
      </c>
      <c r="AU705" s="255" t="s">
        <v>81</v>
      </c>
      <c r="AV705" s="14" t="s">
        <v>81</v>
      </c>
      <c r="AW705" s="14" t="s">
        <v>34</v>
      </c>
      <c r="AX705" s="14" t="s">
        <v>72</v>
      </c>
      <c r="AY705" s="255" t="s">
        <v>145</v>
      </c>
    </row>
    <row r="706" s="16" customFormat="1">
      <c r="A706" s="16"/>
      <c r="B706" s="277"/>
      <c r="C706" s="278"/>
      <c r="D706" s="233" t="s">
        <v>159</v>
      </c>
      <c r="E706" s="279" t="s">
        <v>19</v>
      </c>
      <c r="F706" s="280" t="s">
        <v>213</v>
      </c>
      <c r="G706" s="278"/>
      <c r="H706" s="281">
        <v>30.859999999999999</v>
      </c>
      <c r="I706" s="282"/>
      <c r="J706" s="278"/>
      <c r="K706" s="278"/>
      <c r="L706" s="283"/>
      <c r="M706" s="284"/>
      <c r="N706" s="285"/>
      <c r="O706" s="285"/>
      <c r="P706" s="285"/>
      <c r="Q706" s="285"/>
      <c r="R706" s="285"/>
      <c r="S706" s="285"/>
      <c r="T706" s="28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T706" s="287" t="s">
        <v>159</v>
      </c>
      <c r="AU706" s="287" t="s">
        <v>81</v>
      </c>
      <c r="AV706" s="16" t="s">
        <v>146</v>
      </c>
      <c r="AW706" s="16" t="s">
        <v>34</v>
      </c>
      <c r="AX706" s="16" t="s">
        <v>72</v>
      </c>
      <c r="AY706" s="287" t="s">
        <v>145</v>
      </c>
    </row>
    <row r="707" s="13" customFormat="1">
      <c r="A707" s="13"/>
      <c r="B707" s="235"/>
      <c r="C707" s="236"/>
      <c r="D707" s="233" t="s">
        <v>159</v>
      </c>
      <c r="E707" s="237" t="s">
        <v>19</v>
      </c>
      <c r="F707" s="238" t="s">
        <v>188</v>
      </c>
      <c r="G707" s="236"/>
      <c r="H707" s="237" t="s">
        <v>19</v>
      </c>
      <c r="I707" s="239"/>
      <c r="J707" s="236"/>
      <c r="K707" s="236"/>
      <c r="L707" s="240"/>
      <c r="M707" s="241"/>
      <c r="N707" s="242"/>
      <c r="O707" s="242"/>
      <c r="P707" s="242"/>
      <c r="Q707" s="242"/>
      <c r="R707" s="242"/>
      <c r="S707" s="242"/>
      <c r="T707" s="24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44" t="s">
        <v>159</v>
      </c>
      <c r="AU707" s="244" t="s">
        <v>81</v>
      </c>
      <c r="AV707" s="13" t="s">
        <v>79</v>
      </c>
      <c r="AW707" s="13" t="s">
        <v>34</v>
      </c>
      <c r="AX707" s="13" t="s">
        <v>72</v>
      </c>
      <c r="AY707" s="244" t="s">
        <v>145</v>
      </c>
    </row>
    <row r="708" s="14" customFormat="1">
      <c r="A708" s="14"/>
      <c r="B708" s="245"/>
      <c r="C708" s="246"/>
      <c r="D708" s="233" t="s">
        <v>159</v>
      </c>
      <c r="E708" s="247" t="s">
        <v>19</v>
      </c>
      <c r="F708" s="248" t="s">
        <v>660</v>
      </c>
      <c r="G708" s="246"/>
      <c r="H708" s="249">
        <v>7.04</v>
      </c>
      <c r="I708" s="250"/>
      <c r="J708" s="246"/>
      <c r="K708" s="246"/>
      <c r="L708" s="251"/>
      <c r="M708" s="252"/>
      <c r="N708" s="253"/>
      <c r="O708" s="253"/>
      <c r="P708" s="253"/>
      <c r="Q708" s="253"/>
      <c r="R708" s="253"/>
      <c r="S708" s="253"/>
      <c r="T708" s="25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T708" s="255" t="s">
        <v>159</v>
      </c>
      <c r="AU708" s="255" t="s">
        <v>81</v>
      </c>
      <c r="AV708" s="14" t="s">
        <v>81</v>
      </c>
      <c r="AW708" s="14" t="s">
        <v>34</v>
      </c>
      <c r="AX708" s="14" t="s">
        <v>72</v>
      </c>
      <c r="AY708" s="255" t="s">
        <v>145</v>
      </c>
    </row>
    <row r="709" s="14" customFormat="1">
      <c r="A709" s="14"/>
      <c r="B709" s="245"/>
      <c r="C709" s="246"/>
      <c r="D709" s="233" t="s">
        <v>159</v>
      </c>
      <c r="E709" s="247" t="s">
        <v>19</v>
      </c>
      <c r="F709" s="248" t="s">
        <v>887</v>
      </c>
      <c r="G709" s="246"/>
      <c r="H709" s="249">
        <v>6.3300000000000001</v>
      </c>
      <c r="I709" s="250"/>
      <c r="J709" s="246"/>
      <c r="K709" s="246"/>
      <c r="L709" s="251"/>
      <c r="M709" s="252"/>
      <c r="N709" s="253"/>
      <c r="O709" s="253"/>
      <c r="P709" s="253"/>
      <c r="Q709" s="253"/>
      <c r="R709" s="253"/>
      <c r="S709" s="253"/>
      <c r="T709" s="25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T709" s="255" t="s">
        <v>159</v>
      </c>
      <c r="AU709" s="255" t="s">
        <v>81</v>
      </c>
      <c r="AV709" s="14" t="s">
        <v>81</v>
      </c>
      <c r="AW709" s="14" t="s">
        <v>34</v>
      </c>
      <c r="AX709" s="14" t="s">
        <v>72</v>
      </c>
      <c r="AY709" s="255" t="s">
        <v>145</v>
      </c>
    </row>
    <row r="710" s="14" customFormat="1">
      <c r="A710" s="14"/>
      <c r="B710" s="245"/>
      <c r="C710" s="246"/>
      <c r="D710" s="233" t="s">
        <v>159</v>
      </c>
      <c r="E710" s="247" t="s">
        <v>19</v>
      </c>
      <c r="F710" s="248" t="s">
        <v>660</v>
      </c>
      <c r="G710" s="246"/>
      <c r="H710" s="249">
        <v>7.04</v>
      </c>
      <c r="I710" s="250"/>
      <c r="J710" s="246"/>
      <c r="K710" s="246"/>
      <c r="L710" s="251"/>
      <c r="M710" s="252"/>
      <c r="N710" s="253"/>
      <c r="O710" s="253"/>
      <c r="P710" s="253"/>
      <c r="Q710" s="253"/>
      <c r="R710" s="253"/>
      <c r="S710" s="253"/>
      <c r="T710" s="25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T710" s="255" t="s">
        <v>159</v>
      </c>
      <c r="AU710" s="255" t="s">
        <v>81</v>
      </c>
      <c r="AV710" s="14" t="s">
        <v>81</v>
      </c>
      <c r="AW710" s="14" t="s">
        <v>34</v>
      </c>
      <c r="AX710" s="14" t="s">
        <v>72</v>
      </c>
      <c r="AY710" s="255" t="s">
        <v>145</v>
      </c>
    </row>
    <row r="711" s="14" customFormat="1">
      <c r="A711" s="14"/>
      <c r="B711" s="245"/>
      <c r="C711" s="246"/>
      <c r="D711" s="233" t="s">
        <v>159</v>
      </c>
      <c r="E711" s="247" t="s">
        <v>19</v>
      </c>
      <c r="F711" s="248" t="s">
        <v>886</v>
      </c>
      <c r="G711" s="246"/>
      <c r="H711" s="249">
        <v>2.7999999999999998</v>
      </c>
      <c r="I711" s="250"/>
      <c r="J711" s="246"/>
      <c r="K711" s="246"/>
      <c r="L711" s="251"/>
      <c r="M711" s="252"/>
      <c r="N711" s="253"/>
      <c r="O711" s="253"/>
      <c r="P711" s="253"/>
      <c r="Q711" s="253"/>
      <c r="R711" s="253"/>
      <c r="S711" s="253"/>
      <c r="T711" s="25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T711" s="255" t="s">
        <v>159</v>
      </c>
      <c r="AU711" s="255" t="s">
        <v>81</v>
      </c>
      <c r="AV711" s="14" t="s">
        <v>81</v>
      </c>
      <c r="AW711" s="14" t="s">
        <v>34</v>
      </c>
      <c r="AX711" s="14" t="s">
        <v>72</v>
      </c>
      <c r="AY711" s="255" t="s">
        <v>145</v>
      </c>
    </row>
    <row r="712" s="16" customFormat="1">
      <c r="A712" s="16"/>
      <c r="B712" s="277"/>
      <c r="C712" s="278"/>
      <c r="D712" s="233" t="s">
        <v>159</v>
      </c>
      <c r="E712" s="279" t="s">
        <v>19</v>
      </c>
      <c r="F712" s="280" t="s">
        <v>213</v>
      </c>
      <c r="G712" s="278"/>
      <c r="H712" s="281">
        <v>23.210000000000001</v>
      </c>
      <c r="I712" s="282"/>
      <c r="J712" s="278"/>
      <c r="K712" s="278"/>
      <c r="L712" s="283"/>
      <c r="M712" s="284"/>
      <c r="N712" s="285"/>
      <c r="O712" s="285"/>
      <c r="P712" s="285"/>
      <c r="Q712" s="285"/>
      <c r="R712" s="285"/>
      <c r="S712" s="285"/>
      <c r="T712" s="28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T712" s="287" t="s">
        <v>159</v>
      </c>
      <c r="AU712" s="287" t="s">
        <v>81</v>
      </c>
      <c r="AV712" s="16" t="s">
        <v>146</v>
      </c>
      <c r="AW712" s="16" t="s">
        <v>34</v>
      </c>
      <c r="AX712" s="16" t="s">
        <v>72</v>
      </c>
      <c r="AY712" s="287" t="s">
        <v>145</v>
      </c>
    </row>
    <row r="713" s="15" customFormat="1">
      <c r="A713" s="15"/>
      <c r="B713" s="256"/>
      <c r="C713" s="257"/>
      <c r="D713" s="233" t="s">
        <v>159</v>
      </c>
      <c r="E713" s="258" t="s">
        <v>19</v>
      </c>
      <c r="F713" s="259" t="s">
        <v>162</v>
      </c>
      <c r="G713" s="257"/>
      <c r="H713" s="260">
        <v>54.07</v>
      </c>
      <c r="I713" s="261"/>
      <c r="J713" s="257"/>
      <c r="K713" s="257"/>
      <c r="L713" s="262"/>
      <c r="M713" s="263"/>
      <c r="N713" s="264"/>
      <c r="O713" s="264"/>
      <c r="P713" s="264"/>
      <c r="Q713" s="264"/>
      <c r="R713" s="264"/>
      <c r="S713" s="264"/>
      <c r="T713" s="26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T713" s="266" t="s">
        <v>159</v>
      </c>
      <c r="AU713" s="266" t="s">
        <v>81</v>
      </c>
      <c r="AV713" s="15" t="s">
        <v>153</v>
      </c>
      <c r="AW713" s="15" t="s">
        <v>34</v>
      </c>
      <c r="AX713" s="15" t="s">
        <v>79</v>
      </c>
      <c r="AY713" s="266" t="s">
        <v>145</v>
      </c>
    </row>
    <row r="714" s="2" customFormat="1" ht="24.15" customHeight="1">
      <c r="A714" s="41"/>
      <c r="B714" s="42"/>
      <c r="C714" s="215" t="s">
        <v>888</v>
      </c>
      <c r="D714" s="215" t="s">
        <v>148</v>
      </c>
      <c r="E714" s="216" t="s">
        <v>889</v>
      </c>
      <c r="F714" s="217" t="s">
        <v>890</v>
      </c>
      <c r="G714" s="218" t="s">
        <v>151</v>
      </c>
      <c r="H714" s="219">
        <v>67.858000000000004</v>
      </c>
      <c r="I714" s="220"/>
      <c r="J714" s="221">
        <f>ROUND(I714*H714,2)</f>
        <v>0</v>
      </c>
      <c r="K714" s="217" t="s">
        <v>152</v>
      </c>
      <c r="L714" s="47"/>
      <c r="M714" s="222" t="s">
        <v>19</v>
      </c>
      <c r="N714" s="223" t="s">
        <v>43</v>
      </c>
      <c r="O714" s="87"/>
      <c r="P714" s="224">
        <f>O714*H714</f>
        <v>0</v>
      </c>
      <c r="Q714" s="224">
        <v>2.34E-05</v>
      </c>
      <c r="R714" s="224">
        <f>Q714*H714</f>
        <v>0.0015878772</v>
      </c>
      <c r="S714" s="224">
        <v>0</v>
      </c>
      <c r="T714" s="225">
        <f>S714*H714</f>
        <v>0</v>
      </c>
      <c r="U714" s="41"/>
      <c r="V714" s="41"/>
      <c r="W714" s="41"/>
      <c r="X714" s="41"/>
      <c r="Y714" s="41"/>
      <c r="Z714" s="41"/>
      <c r="AA714" s="41"/>
      <c r="AB714" s="41"/>
      <c r="AC714" s="41"/>
      <c r="AD714" s="41"/>
      <c r="AE714" s="41"/>
      <c r="AR714" s="226" t="s">
        <v>252</v>
      </c>
      <c r="AT714" s="226" t="s">
        <v>148</v>
      </c>
      <c r="AU714" s="226" t="s">
        <v>81</v>
      </c>
      <c r="AY714" s="20" t="s">
        <v>145</v>
      </c>
      <c r="BE714" s="227">
        <f>IF(N714="základní",J714,0)</f>
        <v>0</v>
      </c>
      <c r="BF714" s="227">
        <f>IF(N714="snížená",J714,0)</f>
        <v>0</v>
      </c>
      <c r="BG714" s="227">
        <f>IF(N714="zákl. přenesená",J714,0)</f>
        <v>0</v>
      </c>
      <c r="BH714" s="227">
        <f>IF(N714="sníž. přenesená",J714,0)</f>
        <v>0</v>
      </c>
      <c r="BI714" s="227">
        <f>IF(N714="nulová",J714,0)</f>
        <v>0</v>
      </c>
      <c r="BJ714" s="20" t="s">
        <v>79</v>
      </c>
      <c r="BK714" s="227">
        <f>ROUND(I714*H714,2)</f>
        <v>0</v>
      </c>
      <c r="BL714" s="20" t="s">
        <v>252</v>
      </c>
      <c r="BM714" s="226" t="s">
        <v>891</v>
      </c>
    </row>
    <row r="715" s="2" customFormat="1">
      <c r="A715" s="41"/>
      <c r="B715" s="42"/>
      <c r="C715" s="43"/>
      <c r="D715" s="228" t="s">
        <v>155</v>
      </c>
      <c r="E715" s="43"/>
      <c r="F715" s="229" t="s">
        <v>892</v>
      </c>
      <c r="G715" s="43"/>
      <c r="H715" s="43"/>
      <c r="I715" s="230"/>
      <c r="J715" s="43"/>
      <c r="K715" s="43"/>
      <c r="L715" s="47"/>
      <c r="M715" s="231"/>
      <c r="N715" s="232"/>
      <c r="O715" s="87"/>
      <c r="P715" s="87"/>
      <c r="Q715" s="87"/>
      <c r="R715" s="87"/>
      <c r="S715" s="87"/>
      <c r="T715" s="88"/>
      <c r="U715" s="41"/>
      <c r="V715" s="41"/>
      <c r="W715" s="41"/>
      <c r="X715" s="41"/>
      <c r="Y715" s="41"/>
      <c r="Z715" s="41"/>
      <c r="AA715" s="41"/>
      <c r="AB715" s="41"/>
      <c r="AC715" s="41"/>
      <c r="AD715" s="41"/>
      <c r="AE715" s="41"/>
      <c r="AT715" s="20" t="s">
        <v>155</v>
      </c>
      <c r="AU715" s="20" t="s">
        <v>81</v>
      </c>
    </row>
    <row r="716" s="14" customFormat="1">
      <c r="A716" s="14"/>
      <c r="B716" s="245"/>
      <c r="C716" s="246"/>
      <c r="D716" s="233" t="s">
        <v>159</v>
      </c>
      <c r="E716" s="247" t="s">
        <v>19</v>
      </c>
      <c r="F716" s="248" t="s">
        <v>893</v>
      </c>
      <c r="G716" s="246"/>
      <c r="H716" s="249">
        <v>67.858000000000004</v>
      </c>
      <c r="I716" s="250"/>
      <c r="J716" s="246"/>
      <c r="K716" s="246"/>
      <c r="L716" s="251"/>
      <c r="M716" s="252"/>
      <c r="N716" s="253"/>
      <c r="O716" s="253"/>
      <c r="P716" s="253"/>
      <c r="Q716" s="253"/>
      <c r="R716" s="253"/>
      <c r="S716" s="253"/>
      <c r="T716" s="25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T716" s="255" t="s">
        <v>159</v>
      </c>
      <c r="AU716" s="255" t="s">
        <v>81</v>
      </c>
      <c r="AV716" s="14" t="s">
        <v>81</v>
      </c>
      <c r="AW716" s="14" t="s">
        <v>34</v>
      </c>
      <c r="AX716" s="14" t="s">
        <v>79</v>
      </c>
      <c r="AY716" s="255" t="s">
        <v>145</v>
      </c>
    </row>
    <row r="717" s="2" customFormat="1" ht="21.75" customHeight="1">
      <c r="A717" s="41"/>
      <c r="B717" s="42"/>
      <c r="C717" s="215" t="s">
        <v>894</v>
      </c>
      <c r="D717" s="215" t="s">
        <v>148</v>
      </c>
      <c r="E717" s="216" t="s">
        <v>895</v>
      </c>
      <c r="F717" s="217" t="s">
        <v>896</v>
      </c>
      <c r="G717" s="218" t="s">
        <v>151</v>
      </c>
      <c r="H717" s="219">
        <v>38.479999999999997</v>
      </c>
      <c r="I717" s="220"/>
      <c r="J717" s="221">
        <f>ROUND(I717*H717,2)</f>
        <v>0</v>
      </c>
      <c r="K717" s="217" t="s">
        <v>152</v>
      </c>
      <c r="L717" s="47"/>
      <c r="M717" s="222" t="s">
        <v>19</v>
      </c>
      <c r="N717" s="223" t="s">
        <v>43</v>
      </c>
      <c r="O717" s="87"/>
      <c r="P717" s="224">
        <f>O717*H717</f>
        <v>0</v>
      </c>
      <c r="Q717" s="224">
        <v>1.713E-05</v>
      </c>
      <c r="R717" s="224">
        <f>Q717*H717</f>
        <v>0.00065916239999999995</v>
      </c>
      <c r="S717" s="224">
        <v>0</v>
      </c>
      <c r="T717" s="225">
        <f>S717*H717</f>
        <v>0</v>
      </c>
      <c r="U717" s="41"/>
      <c r="V717" s="41"/>
      <c r="W717" s="41"/>
      <c r="X717" s="41"/>
      <c r="Y717" s="41"/>
      <c r="Z717" s="41"/>
      <c r="AA717" s="41"/>
      <c r="AB717" s="41"/>
      <c r="AC717" s="41"/>
      <c r="AD717" s="41"/>
      <c r="AE717" s="41"/>
      <c r="AR717" s="226" t="s">
        <v>252</v>
      </c>
      <c r="AT717" s="226" t="s">
        <v>148</v>
      </c>
      <c r="AU717" s="226" t="s">
        <v>81</v>
      </c>
      <c r="AY717" s="20" t="s">
        <v>145</v>
      </c>
      <c r="BE717" s="227">
        <f>IF(N717="základní",J717,0)</f>
        <v>0</v>
      </c>
      <c r="BF717" s="227">
        <f>IF(N717="snížená",J717,0)</f>
        <v>0</v>
      </c>
      <c r="BG717" s="227">
        <f>IF(N717="zákl. přenesená",J717,0)</f>
        <v>0</v>
      </c>
      <c r="BH717" s="227">
        <f>IF(N717="sníž. přenesená",J717,0)</f>
        <v>0</v>
      </c>
      <c r="BI717" s="227">
        <f>IF(N717="nulová",J717,0)</f>
        <v>0</v>
      </c>
      <c r="BJ717" s="20" t="s">
        <v>79</v>
      </c>
      <c r="BK717" s="227">
        <f>ROUND(I717*H717,2)</f>
        <v>0</v>
      </c>
      <c r="BL717" s="20" t="s">
        <v>252</v>
      </c>
      <c r="BM717" s="226" t="s">
        <v>897</v>
      </c>
    </row>
    <row r="718" s="2" customFormat="1">
      <c r="A718" s="41"/>
      <c r="B718" s="42"/>
      <c r="C718" s="43"/>
      <c r="D718" s="228" t="s">
        <v>155</v>
      </c>
      <c r="E718" s="43"/>
      <c r="F718" s="229" t="s">
        <v>898</v>
      </c>
      <c r="G718" s="43"/>
      <c r="H718" s="43"/>
      <c r="I718" s="230"/>
      <c r="J718" s="43"/>
      <c r="K718" s="43"/>
      <c r="L718" s="47"/>
      <c r="M718" s="231"/>
      <c r="N718" s="232"/>
      <c r="O718" s="87"/>
      <c r="P718" s="87"/>
      <c r="Q718" s="87"/>
      <c r="R718" s="87"/>
      <c r="S718" s="87"/>
      <c r="T718" s="88"/>
      <c r="U718" s="41"/>
      <c r="V718" s="41"/>
      <c r="W718" s="41"/>
      <c r="X718" s="41"/>
      <c r="Y718" s="41"/>
      <c r="Z718" s="41"/>
      <c r="AA718" s="41"/>
      <c r="AB718" s="41"/>
      <c r="AC718" s="41"/>
      <c r="AD718" s="41"/>
      <c r="AE718" s="41"/>
      <c r="AT718" s="20" t="s">
        <v>155</v>
      </c>
      <c r="AU718" s="20" t="s">
        <v>81</v>
      </c>
    </row>
    <row r="719" s="14" customFormat="1">
      <c r="A719" s="14"/>
      <c r="B719" s="245"/>
      <c r="C719" s="246"/>
      <c r="D719" s="233" t="s">
        <v>159</v>
      </c>
      <c r="E719" s="247" t="s">
        <v>19</v>
      </c>
      <c r="F719" s="248" t="s">
        <v>899</v>
      </c>
      <c r="G719" s="246"/>
      <c r="H719" s="249">
        <v>21.120000000000001</v>
      </c>
      <c r="I719" s="250"/>
      <c r="J719" s="246"/>
      <c r="K719" s="246"/>
      <c r="L719" s="251"/>
      <c r="M719" s="252"/>
      <c r="N719" s="253"/>
      <c r="O719" s="253"/>
      <c r="P719" s="253"/>
      <c r="Q719" s="253"/>
      <c r="R719" s="253"/>
      <c r="S719" s="253"/>
      <c r="T719" s="25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T719" s="255" t="s">
        <v>159</v>
      </c>
      <c r="AU719" s="255" t="s">
        <v>81</v>
      </c>
      <c r="AV719" s="14" t="s">
        <v>81</v>
      </c>
      <c r="AW719" s="14" t="s">
        <v>34</v>
      </c>
      <c r="AX719" s="14" t="s">
        <v>72</v>
      </c>
      <c r="AY719" s="255" t="s">
        <v>145</v>
      </c>
    </row>
    <row r="720" s="14" customFormat="1">
      <c r="A720" s="14"/>
      <c r="B720" s="245"/>
      <c r="C720" s="246"/>
      <c r="D720" s="233" t="s">
        <v>159</v>
      </c>
      <c r="E720" s="247" t="s">
        <v>19</v>
      </c>
      <c r="F720" s="248" t="s">
        <v>900</v>
      </c>
      <c r="G720" s="246"/>
      <c r="H720" s="249">
        <v>3.3999999999999999</v>
      </c>
      <c r="I720" s="250"/>
      <c r="J720" s="246"/>
      <c r="K720" s="246"/>
      <c r="L720" s="251"/>
      <c r="M720" s="252"/>
      <c r="N720" s="253"/>
      <c r="O720" s="253"/>
      <c r="P720" s="253"/>
      <c r="Q720" s="253"/>
      <c r="R720" s="253"/>
      <c r="S720" s="253"/>
      <c r="T720" s="25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T720" s="255" t="s">
        <v>159</v>
      </c>
      <c r="AU720" s="255" t="s">
        <v>81</v>
      </c>
      <c r="AV720" s="14" t="s">
        <v>81</v>
      </c>
      <c r="AW720" s="14" t="s">
        <v>34</v>
      </c>
      <c r="AX720" s="14" t="s">
        <v>72</v>
      </c>
      <c r="AY720" s="255" t="s">
        <v>145</v>
      </c>
    </row>
    <row r="721" s="14" customFormat="1">
      <c r="A721" s="14"/>
      <c r="B721" s="245"/>
      <c r="C721" s="246"/>
      <c r="D721" s="233" t="s">
        <v>159</v>
      </c>
      <c r="E721" s="247" t="s">
        <v>19</v>
      </c>
      <c r="F721" s="248" t="s">
        <v>901</v>
      </c>
      <c r="G721" s="246"/>
      <c r="H721" s="249">
        <v>10.560000000000001</v>
      </c>
      <c r="I721" s="250"/>
      <c r="J721" s="246"/>
      <c r="K721" s="246"/>
      <c r="L721" s="251"/>
      <c r="M721" s="252"/>
      <c r="N721" s="253"/>
      <c r="O721" s="253"/>
      <c r="P721" s="253"/>
      <c r="Q721" s="253"/>
      <c r="R721" s="253"/>
      <c r="S721" s="253"/>
      <c r="T721" s="25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T721" s="255" t="s">
        <v>159</v>
      </c>
      <c r="AU721" s="255" t="s">
        <v>81</v>
      </c>
      <c r="AV721" s="14" t="s">
        <v>81</v>
      </c>
      <c r="AW721" s="14" t="s">
        <v>34</v>
      </c>
      <c r="AX721" s="14" t="s">
        <v>72</v>
      </c>
      <c r="AY721" s="255" t="s">
        <v>145</v>
      </c>
    </row>
    <row r="722" s="14" customFormat="1">
      <c r="A722" s="14"/>
      <c r="B722" s="245"/>
      <c r="C722" s="246"/>
      <c r="D722" s="233" t="s">
        <v>159</v>
      </c>
      <c r="E722" s="247" t="s">
        <v>19</v>
      </c>
      <c r="F722" s="248" t="s">
        <v>900</v>
      </c>
      <c r="G722" s="246"/>
      <c r="H722" s="249">
        <v>3.3999999999999999</v>
      </c>
      <c r="I722" s="250"/>
      <c r="J722" s="246"/>
      <c r="K722" s="246"/>
      <c r="L722" s="251"/>
      <c r="M722" s="252"/>
      <c r="N722" s="253"/>
      <c r="O722" s="253"/>
      <c r="P722" s="253"/>
      <c r="Q722" s="253"/>
      <c r="R722" s="253"/>
      <c r="S722" s="253"/>
      <c r="T722" s="25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T722" s="255" t="s">
        <v>159</v>
      </c>
      <c r="AU722" s="255" t="s">
        <v>81</v>
      </c>
      <c r="AV722" s="14" t="s">
        <v>81</v>
      </c>
      <c r="AW722" s="14" t="s">
        <v>34</v>
      </c>
      <c r="AX722" s="14" t="s">
        <v>72</v>
      </c>
      <c r="AY722" s="255" t="s">
        <v>145</v>
      </c>
    </row>
    <row r="723" s="15" customFormat="1">
      <c r="A723" s="15"/>
      <c r="B723" s="256"/>
      <c r="C723" s="257"/>
      <c r="D723" s="233" t="s">
        <v>159</v>
      </c>
      <c r="E723" s="258" t="s">
        <v>19</v>
      </c>
      <c r="F723" s="259" t="s">
        <v>162</v>
      </c>
      <c r="G723" s="257"/>
      <c r="H723" s="260">
        <v>38.479999999999997</v>
      </c>
      <c r="I723" s="261"/>
      <c r="J723" s="257"/>
      <c r="K723" s="257"/>
      <c r="L723" s="262"/>
      <c r="M723" s="263"/>
      <c r="N723" s="264"/>
      <c r="O723" s="264"/>
      <c r="P723" s="264"/>
      <c r="Q723" s="264"/>
      <c r="R723" s="264"/>
      <c r="S723" s="264"/>
      <c r="T723" s="26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T723" s="266" t="s">
        <v>159</v>
      </c>
      <c r="AU723" s="266" t="s">
        <v>81</v>
      </c>
      <c r="AV723" s="15" t="s">
        <v>153</v>
      </c>
      <c r="AW723" s="15" t="s">
        <v>34</v>
      </c>
      <c r="AX723" s="15" t="s">
        <v>79</v>
      </c>
      <c r="AY723" s="266" t="s">
        <v>145</v>
      </c>
    </row>
    <row r="724" s="2" customFormat="1" ht="16.5" customHeight="1">
      <c r="A724" s="41"/>
      <c r="B724" s="42"/>
      <c r="C724" s="215" t="s">
        <v>902</v>
      </c>
      <c r="D724" s="215" t="s">
        <v>148</v>
      </c>
      <c r="E724" s="216" t="s">
        <v>903</v>
      </c>
      <c r="F724" s="217" t="s">
        <v>904</v>
      </c>
      <c r="G724" s="218" t="s">
        <v>151</v>
      </c>
      <c r="H724" s="219">
        <v>124.73</v>
      </c>
      <c r="I724" s="220"/>
      <c r="J724" s="221">
        <f>ROUND(I724*H724,2)</f>
        <v>0</v>
      </c>
      <c r="K724" s="217" t="s">
        <v>152</v>
      </c>
      <c r="L724" s="47"/>
      <c r="M724" s="222" t="s">
        <v>19</v>
      </c>
      <c r="N724" s="223" t="s">
        <v>43</v>
      </c>
      <c r="O724" s="87"/>
      <c r="P724" s="224">
        <f>O724*H724</f>
        <v>0</v>
      </c>
      <c r="Q724" s="224">
        <v>6.2500000000000003E-06</v>
      </c>
      <c r="R724" s="224">
        <f>Q724*H724</f>
        <v>0.00077956250000000009</v>
      </c>
      <c r="S724" s="224">
        <v>0</v>
      </c>
      <c r="T724" s="225">
        <f>S724*H724</f>
        <v>0</v>
      </c>
      <c r="U724" s="41"/>
      <c r="V724" s="41"/>
      <c r="W724" s="41"/>
      <c r="X724" s="41"/>
      <c r="Y724" s="41"/>
      <c r="Z724" s="41"/>
      <c r="AA724" s="41"/>
      <c r="AB724" s="41"/>
      <c r="AC724" s="41"/>
      <c r="AD724" s="41"/>
      <c r="AE724" s="41"/>
      <c r="AR724" s="226" t="s">
        <v>252</v>
      </c>
      <c r="AT724" s="226" t="s">
        <v>148</v>
      </c>
      <c r="AU724" s="226" t="s">
        <v>81</v>
      </c>
      <c r="AY724" s="20" t="s">
        <v>145</v>
      </c>
      <c r="BE724" s="227">
        <f>IF(N724="základní",J724,0)</f>
        <v>0</v>
      </c>
      <c r="BF724" s="227">
        <f>IF(N724="snížená",J724,0)</f>
        <v>0</v>
      </c>
      <c r="BG724" s="227">
        <f>IF(N724="zákl. přenesená",J724,0)</f>
        <v>0</v>
      </c>
      <c r="BH724" s="227">
        <f>IF(N724="sníž. přenesená",J724,0)</f>
        <v>0</v>
      </c>
      <c r="BI724" s="227">
        <f>IF(N724="nulová",J724,0)</f>
        <v>0</v>
      </c>
      <c r="BJ724" s="20" t="s">
        <v>79</v>
      </c>
      <c r="BK724" s="227">
        <f>ROUND(I724*H724,2)</f>
        <v>0</v>
      </c>
      <c r="BL724" s="20" t="s">
        <v>252</v>
      </c>
      <c r="BM724" s="226" t="s">
        <v>905</v>
      </c>
    </row>
    <row r="725" s="2" customFormat="1">
      <c r="A725" s="41"/>
      <c r="B725" s="42"/>
      <c r="C725" s="43"/>
      <c r="D725" s="228" t="s">
        <v>155</v>
      </c>
      <c r="E725" s="43"/>
      <c r="F725" s="229" t="s">
        <v>906</v>
      </c>
      <c r="G725" s="43"/>
      <c r="H725" s="43"/>
      <c r="I725" s="230"/>
      <c r="J725" s="43"/>
      <c r="K725" s="43"/>
      <c r="L725" s="47"/>
      <c r="M725" s="231"/>
      <c r="N725" s="232"/>
      <c r="O725" s="87"/>
      <c r="P725" s="87"/>
      <c r="Q725" s="87"/>
      <c r="R725" s="87"/>
      <c r="S725" s="87"/>
      <c r="T725" s="88"/>
      <c r="U725" s="41"/>
      <c r="V725" s="41"/>
      <c r="W725" s="41"/>
      <c r="X725" s="41"/>
      <c r="Y725" s="41"/>
      <c r="Z725" s="41"/>
      <c r="AA725" s="41"/>
      <c r="AB725" s="41"/>
      <c r="AC725" s="41"/>
      <c r="AD725" s="41"/>
      <c r="AE725" s="41"/>
      <c r="AT725" s="20" t="s">
        <v>155</v>
      </c>
      <c r="AU725" s="20" t="s">
        <v>81</v>
      </c>
    </row>
    <row r="726" s="14" customFormat="1">
      <c r="A726" s="14"/>
      <c r="B726" s="245"/>
      <c r="C726" s="246"/>
      <c r="D726" s="233" t="s">
        <v>159</v>
      </c>
      <c r="E726" s="247" t="s">
        <v>19</v>
      </c>
      <c r="F726" s="248" t="s">
        <v>309</v>
      </c>
      <c r="G726" s="246"/>
      <c r="H726" s="249">
        <v>83.189999999999998</v>
      </c>
      <c r="I726" s="250"/>
      <c r="J726" s="246"/>
      <c r="K726" s="246"/>
      <c r="L726" s="251"/>
      <c r="M726" s="252"/>
      <c r="N726" s="253"/>
      <c r="O726" s="253"/>
      <c r="P726" s="253"/>
      <c r="Q726" s="253"/>
      <c r="R726" s="253"/>
      <c r="S726" s="253"/>
      <c r="T726" s="25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T726" s="255" t="s">
        <v>159</v>
      </c>
      <c r="AU726" s="255" t="s">
        <v>81</v>
      </c>
      <c r="AV726" s="14" t="s">
        <v>81</v>
      </c>
      <c r="AW726" s="14" t="s">
        <v>34</v>
      </c>
      <c r="AX726" s="14" t="s">
        <v>72</v>
      </c>
      <c r="AY726" s="255" t="s">
        <v>145</v>
      </c>
    </row>
    <row r="727" s="14" customFormat="1">
      <c r="A727" s="14"/>
      <c r="B727" s="245"/>
      <c r="C727" s="246"/>
      <c r="D727" s="233" t="s">
        <v>159</v>
      </c>
      <c r="E727" s="247" t="s">
        <v>19</v>
      </c>
      <c r="F727" s="248" t="s">
        <v>310</v>
      </c>
      <c r="G727" s="246"/>
      <c r="H727" s="249">
        <v>41.539999999999999</v>
      </c>
      <c r="I727" s="250"/>
      <c r="J727" s="246"/>
      <c r="K727" s="246"/>
      <c r="L727" s="251"/>
      <c r="M727" s="252"/>
      <c r="N727" s="253"/>
      <c r="O727" s="253"/>
      <c r="P727" s="253"/>
      <c r="Q727" s="253"/>
      <c r="R727" s="253"/>
      <c r="S727" s="253"/>
      <c r="T727" s="25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T727" s="255" t="s">
        <v>159</v>
      </c>
      <c r="AU727" s="255" t="s">
        <v>81</v>
      </c>
      <c r="AV727" s="14" t="s">
        <v>81</v>
      </c>
      <c r="AW727" s="14" t="s">
        <v>34</v>
      </c>
      <c r="AX727" s="14" t="s">
        <v>72</v>
      </c>
      <c r="AY727" s="255" t="s">
        <v>145</v>
      </c>
    </row>
    <row r="728" s="15" customFormat="1">
      <c r="A728" s="15"/>
      <c r="B728" s="256"/>
      <c r="C728" s="257"/>
      <c r="D728" s="233" t="s">
        <v>159</v>
      </c>
      <c r="E728" s="258" t="s">
        <v>19</v>
      </c>
      <c r="F728" s="259" t="s">
        <v>162</v>
      </c>
      <c r="G728" s="257"/>
      <c r="H728" s="260">
        <v>124.73</v>
      </c>
      <c r="I728" s="261"/>
      <c r="J728" s="257"/>
      <c r="K728" s="257"/>
      <c r="L728" s="262"/>
      <c r="M728" s="263"/>
      <c r="N728" s="264"/>
      <c r="O728" s="264"/>
      <c r="P728" s="264"/>
      <c r="Q728" s="264"/>
      <c r="R728" s="264"/>
      <c r="S728" s="264"/>
      <c r="T728" s="26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T728" s="266" t="s">
        <v>159</v>
      </c>
      <c r="AU728" s="266" t="s">
        <v>81</v>
      </c>
      <c r="AV728" s="15" t="s">
        <v>153</v>
      </c>
      <c r="AW728" s="15" t="s">
        <v>34</v>
      </c>
      <c r="AX728" s="15" t="s">
        <v>79</v>
      </c>
      <c r="AY728" s="266" t="s">
        <v>145</v>
      </c>
    </row>
    <row r="729" s="12" customFormat="1" ht="22.8" customHeight="1">
      <c r="A729" s="12"/>
      <c r="B729" s="199"/>
      <c r="C729" s="200"/>
      <c r="D729" s="201" t="s">
        <v>71</v>
      </c>
      <c r="E729" s="213" t="s">
        <v>907</v>
      </c>
      <c r="F729" s="213" t="s">
        <v>908</v>
      </c>
      <c r="G729" s="200"/>
      <c r="H729" s="200"/>
      <c r="I729" s="203"/>
      <c r="J729" s="214">
        <f>BK729</f>
        <v>0</v>
      </c>
      <c r="K729" s="200"/>
      <c r="L729" s="205"/>
      <c r="M729" s="206"/>
      <c r="N729" s="207"/>
      <c r="O729" s="207"/>
      <c r="P729" s="208">
        <f>SUM(P730:P752)</f>
        <v>0</v>
      </c>
      <c r="Q729" s="207"/>
      <c r="R729" s="208">
        <f>SUM(R730:R752)</f>
        <v>0.21087065999999999</v>
      </c>
      <c r="S729" s="207"/>
      <c r="T729" s="209">
        <f>SUM(T730:T752)</f>
        <v>0</v>
      </c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R729" s="210" t="s">
        <v>81</v>
      </c>
      <c r="AT729" s="211" t="s">
        <v>71</v>
      </c>
      <c r="AU729" s="211" t="s">
        <v>79</v>
      </c>
      <c r="AY729" s="210" t="s">
        <v>145</v>
      </c>
      <c r="BK729" s="212">
        <f>SUM(BK730:BK752)</f>
        <v>0</v>
      </c>
    </row>
    <row r="730" s="2" customFormat="1" ht="24.15" customHeight="1">
      <c r="A730" s="41"/>
      <c r="B730" s="42"/>
      <c r="C730" s="215" t="s">
        <v>909</v>
      </c>
      <c r="D730" s="215" t="s">
        <v>148</v>
      </c>
      <c r="E730" s="216" t="s">
        <v>910</v>
      </c>
      <c r="F730" s="217" t="s">
        <v>911</v>
      </c>
      <c r="G730" s="218" t="s">
        <v>277</v>
      </c>
      <c r="H730" s="219">
        <v>6</v>
      </c>
      <c r="I730" s="220"/>
      <c r="J730" s="221">
        <f>ROUND(I730*H730,2)</f>
        <v>0</v>
      </c>
      <c r="K730" s="217" t="s">
        <v>19</v>
      </c>
      <c r="L730" s="47"/>
      <c r="M730" s="222" t="s">
        <v>19</v>
      </c>
      <c r="N730" s="223" t="s">
        <v>43</v>
      </c>
      <c r="O730" s="87"/>
      <c r="P730" s="224">
        <f>O730*H730</f>
        <v>0</v>
      </c>
      <c r="Q730" s="224">
        <v>0</v>
      </c>
      <c r="R730" s="224">
        <f>Q730*H730</f>
        <v>0</v>
      </c>
      <c r="S730" s="224">
        <v>0</v>
      </c>
      <c r="T730" s="225">
        <f>S730*H730</f>
        <v>0</v>
      </c>
      <c r="U730" s="41"/>
      <c r="V730" s="41"/>
      <c r="W730" s="41"/>
      <c r="X730" s="41"/>
      <c r="Y730" s="41"/>
      <c r="Z730" s="41"/>
      <c r="AA730" s="41"/>
      <c r="AB730" s="41"/>
      <c r="AC730" s="41"/>
      <c r="AD730" s="41"/>
      <c r="AE730" s="41"/>
      <c r="AR730" s="226" t="s">
        <v>252</v>
      </c>
      <c r="AT730" s="226" t="s">
        <v>148</v>
      </c>
      <c r="AU730" s="226" t="s">
        <v>81</v>
      </c>
      <c r="AY730" s="20" t="s">
        <v>145</v>
      </c>
      <c r="BE730" s="227">
        <f>IF(N730="základní",J730,0)</f>
        <v>0</v>
      </c>
      <c r="BF730" s="227">
        <f>IF(N730="snížená",J730,0)</f>
        <v>0</v>
      </c>
      <c r="BG730" s="227">
        <f>IF(N730="zákl. přenesená",J730,0)</f>
        <v>0</v>
      </c>
      <c r="BH730" s="227">
        <f>IF(N730="sníž. přenesená",J730,0)</f>
        <v>0</v>
      </c>
      <c r="BI730" s="227">
        <f>IF(N730="nulová",J730,0)</f>
        <v>0</v>
      </c>
      <c r="BJ730" s="20" t="s">
        <v>79</v>
      </c>
      <c r="BK730" s="227">
        <f>ROUND(I730*H730,2)</f>
        <v>0</v>
      </c>
      <c r="BL730" s="20" t="s">
        <v>252</v>
      </c>
      <c r="BM730" s="226" t="s">
        <v>912</v>
      </c>
    </row>
    <row r="731" s="2" customFormat="1">
      <c r="A731" s="41"/>
      <c r="B731" s="42"/>
      <c r="C731" s="43"/>
      <c r="D731" s="233" t="s">
        <v>157</v>
      </c>
      <c r="E731" s="43"/>
      <c r="F731" s="234" t="s">
        <v>913</v>
      </c>
      <c r="G731" s="43"/>
      <c r="H731" s="43"/>
      <c r="I731" s="230"/>
      <c r="J731" s="43"/>
      <c r="K731" s="43"/>
      <c r="L731" s="47"/>
      <c r="M731" s="231"/>
      <c r="N731" s="232"/>
      <c r="O731" s="87"/>
      <c r="P731" s="87"/>
      <c r="Q731" s="87"/>
      <c r="R731" s="87"/>
      <c r="S731" s="87"/>
      <c r="T731" s="88"/>
      <c r="U731" s="41"/>
      <c r="V731" s="41"/>
      <c r="W731" s="41"/>
      <c r="X731" s="41"/>
      <c r="Y731" s="41"/>
      <c r="Z731" s="41"/>
      <c r="AA731" s="41"/>
      <c r="AB731" s="41"/>
      <c r="AC731" s="41"/>
      <c r="AD731" s="41"/>
      <c r="AE731" s="41"/>
      <c r="AT731" s="20" t="s">
        <v>157</v>
      </c>
      <c r="AU731" s="20" t="s">
        <v>81</v>
      </c>
    </row>
    <row r="732" s="13" customFormat="1">
      <c r="A732" s="13"/>
      <c r="B732" s="235"/>
      <c r="C732" s="236"/>
      <c r="D732" s="233" t="s">
        <v>159</v>
      </c>
      <c r="E732" s="237" t="s">
        <v>19</v>
      </c>
      <c r="F732" s="238" t="s">
        <v>160</v>
      </c>
      <c r="G732" s="236"/>
      <c r="H732" s="237" t="s">
        <v>19</v>
      </c>
      <c r="I732" s="239"/>
      <c r="J732" s="236"/>
      <c r="K732" s="236"/>
      <c r="L732" s="240"/>
      <c r="M732" s="241"/>
      <c r="N732" s="242"/>
      <c r="O732" s="242"/>
      <c r="P732" s="242"/>
      <c r="Q732" s="242"/>
      <c r="R732" s="242"/>
      <c r="S732" s="242"/>
      <c r="T732" s="24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T732" s="244" t="s">
        <v>159</v>
      </c>
      <c r="AU732" s="244" t="s">
        <v>81</v>
      </c>
      <c r="AV732" s="13" t="s">
        <v>79</v>
      </c>
      <c r="AW732" s="13" t="s">
        <v>34</v>
      </c>
      <c r="AX732" s="13" t="s">
        <v>72</v>
      </c>
      <c r="AY732" s="244" t="s">
        <v>145</v>
      </c>
    </row>
    <row r="733" s="14" customFormat="1">
      <c r="A733" s="14"/>
      <c r="B733" s="245"/>
      <c r="C733" s="246"/>
      <c r="D733" s="233" t="s">
        <v>159</v>
      </c>
      <c r="E733" s="247" t="s">
        <v>19</v>
      </c>
      <c r="F733" s="248" t="s">
        <v>153</v>
      </c>
      <c r="G733" s="246"/>
      <c r="H733" s="249">
        <v>4</v>
      </c>
      <c r="I733" s="250"/>
      <c r="J733" s="246"/>
      <c r="K733" s="246"/>
      <c r="L733" s="251"/>
      <c r="M733" s="252"/>
      <c r="N733" s="253"/>
      <c r="O733" s="253"/>
      <c r="P733" s="253"/>
      <c r="Q733" s="253"/>
      <c r="R733" s="253"/>
      <c r="S733" s="253"/>
      <c r="T733" s="25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T733" s="255" t="s">
        <v>159</v>
      </c>
      <c r="AU733" s="255" t="s">
        <v>81</v>
      </c>
      <c r="AV733" s="14" t="s">
        <v>81</v>
      </c>
      <c r="AW733" s="14" t="s">
        <v>34</v>
      </c>
      <c r="AX733" s="14" t="s">
        <v>72</v>
      </c>
      <c r="AY733" s="255" t="s">
        <v>145</v>
      </c>
    </row>
    <row r="734" s="13" customFormat="1">
      <c r="A734" s="13"/>
      <c r="B734" s="235"/>
      <c r="C734" s="236"/>
      <c r="D734" s="233" t="s">
        <v>159</v>
      </c>
      <c r="E734" s="237" t="s">
        <v>19</v>
      </c>
      <c r="F734" s="238" t="s">
        <v>188</v>
      </c>
      <c r="G734" s="236"/>
      <c r="H734" s="237" t="s">
        <v>19</v>
      </c>
      <c r="I734" s="239"/>
      <c r="J734" s="236"/>
      <c r="K734" s="236"/>
      <c r="L734" s="240"/>
      <c r="M734" s="241"/>
      <c r="N734" s="242"/>
      <c r="O734" s="242"/>
      <c r="P734" s="242"/>
      <c r="Q734" s="242"/>
      <c r="R734" s="242"/>
      <c r="S734" s="242"/>
      <c r="T734" s="24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T734" s="244" t="s">
        <v>159</v>
      </c>
      <c r="AU734" s="244" t="s">
        <v>81</v>
      </c>
      <c r="AV734" s="13" t="s">
        <v>79</v>
      </c>
      <c r="AW734" s="13" t="s">
        <v>34</v>
      </c>
      <c r="AX734" s="13" t="s">
        <v>72</v>
      </c>
      <c r="AY734" s="244" t="s">
        <v>145</v>
      </c>
    </row>
    <row r="735" s="14" customFormat="1">
      <c r="A735" s="14"/>
      <c r="B735" s="245"/>
      <c r="C735" s="246"/>
      <c r="D735" s="233" t="s">
        <v>159</v>
      </c>
      <c r="E735" s="247" t="s">
        <v>19</v>
      </c>
      <c r="F735" s="248" t="s">
        <v>81</v>
      </c>
      <c r="G735" s="246"/>
      <c r="H735" s="249">
        <v>2</v>
      </c>
      <c r="I735" s="250"/>
      <c r="J735" s="246"/>
      <c r="K735" s="246"/>
      <c r="L735" s="251"/>
      <c r="M735" s="252"/>
      <c r="N735" s="253"/>
      <c r="O735" s="253"/>
      <c r="P735" s="253"/>
      <c r="Q735" s="253"/>
      <c r="R735" s="253"/>
      <c r="S735" s="253"/>
      <c r="T735" s="25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T735" s="255" t="s">
        <v>159</v>
      </c>
      <c r="AU735" s="255" t="s">
        <v>81</v>
      </c>
      <c r="AV735" s="14" t="s">
        <v>81</v>
      </c>
      <c r="AW735" s="14" t="s">
        <v>34</v>
      </c>
      <c r="AX735" s="14" t="s">
        <v>72</v>
      </c>
      <c r="AY735" s="255" t="s">
        <v>145</v>
      </c>
    </row>
    <row r="736" s="15" customFormat="1">
      <c r="A736" s="15"/>
      <c r="B736" s="256"/>
      <c r="C736" s="257"/>
      <c r="D736" s="233" t="s">
        <v>159</v>
      </c>
      <c r="E736" s="258" t="s">
        <v>19</v>
      </c>
      <c r="F736" s="259" t="s">
        <v>162</v>
      </c>
      <c r="G736" s="257"/>
      <c r="H736" s="260">
        <v>6</v>
      </c>
      <c r="I736" s="261"/>
      <c r="J736" s="257"/>
      <c r="K736" s="257"/>
      <c r="L736" s="262"/>
      <c r="M736" s="263"/>
      <c r="N736" s="264"/>
      <c r="O736" s="264"/>
      <c r="P736" s="264"/>
      <c r="Q736" s="264"/>
      <c r="R736" s="264"/>
      <c r="S736" s="264"/>
      <c r="T736" s="26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T736" s="266" t="s">
        <v>159</v>
      </c>
      <c r="AU736" s="266" t="s">
        <v>81</v>
      </c>
      <c r="AV736" s="15" t="s">
        <v>153</v>
      </c>
      <c r="AW736" s="15" t="s">
        <v>34</v>
      </c>
      <c r="AX736" s="15" t="s">
        <v>79</v>
      </c>
      <c r="AY736" s="266" t="s">
        <v>145</v>
      </c>
    </row>
    <row r="737" s="2" customFormat="1" ht="37.8" customHeight="1">
      <c r="A737" s="41"/>
      <c r="B737" s="42"/>
      <c r="C737" s="267" t="s">
        <v>914</v>
      </c>
      <c r="D737" s="267" t="s">
        <v>169</v>
      </c>
      <c r="E737" s="268" t="s">
        <v>915</v>
      </c>
      <c r="F737" s="269" t="s">
        <v>916</v>
      </c>
      <c r="G737" s="270" t="s">
        <v>151</v>
      </c>
      <c r="H737" s="271">
        <v>38.621000000000002</v>
      </c>
      <c r="I737" s="272"/>
      <c r="J737" s="273">
        <f>ROUND(I737*H737,2)</f>
        <v>0</v>
      </c>
      <c r="K737" s="269" t="s">
        <v>19</v>
      </c>
      <c r="L737" s="274"/>
      <c r="M737" s="275" t="s">
        <v>19</v>
      </c>
      <c r="N737" s="276" t="s">
        <v>43</v>
      </c>
      <c r="O737" s="87"/>
      <c r="P737" s="224">
        <f>O737*H737</f>
        <v>0</v>
      </c>
      <c r="Q737" s="224">
        <v>0.0054599999999999996</v>
      </c>
      <c r="R737" s="224">
        <f>Q737*H737</f>
        <v>0.21087065999999999</v>
      </c>
      <c r="S737" s="224">
        <v>0</v>
      </c>
      <c r="T737" s="225">
        <f>S737*H737</f>
        <v>0</v>
      </c>
      <c r="U737" s="41"/>
      <c r="V737" s="41"/>
      <c r="W737" s="41"/>
      <c r="X737" s="41"/>
      <c r="Y737" s="41"/>
      <c r="Z737" s="41"/>
      <c r="AA737" s="41"/>
      <c r="AB737" s="41"/>
      <c r="AC737" s="41"/>
      <c r="AD737" s="41"/>
      <c r="AE737" s="41"/>
      <c r="AR737" s="226" t="s">
        <v>354</v>
      </c>
      <c r="AT737" s="226" t="s">
        <v>169</v>
      </c>
      <c r="AU737" s="226" t="s">
        <v>81</v>
      </c>
      <c r="AY737" s="20" t="s">
        <v>145</v>
      </c>
      <c r="BE737" s="227">
        <f>IF(N737="základní",J737,0)</f>
        <v>0</v>
      </c>
      <c r="BF737" s="227">
        <f>IF(N737="snížená",J737,0)</f>
        <v>0</v>
      </c>
      <c r="BG737" s="227">
        <f>IF(N737="zákl. přenesená",J737,0)</f>
        <v>0</v>
      </c>
      <c r="BH737" s="227">
        <f>IF(N737="sníž. přenesená",J737,0)</f>
        <v>0</v>
      </c>
      <c r="BI737" s="227">
        <f>IF(N737="nulová",J737,0)</f>
        <v>0</v>
      </c>
      <c r="BJ737" s="20" t="s">
        <v>79</v>
      </c>
      <c r="BK737" s="227">
        <f>ROUND(I737*H737,2)</f>
        <v>0</v>
      </c>
      <c r="BL737" s="20" t="s">
        <v>252</v>
      </c>
      <c r="BM737" s="226" t="s">
        <v>917</v>
      </c>
    </row>
    <row r="738" s="13" customFormat="1">
      <c r="A738" s="13"/>
      <c r="B738" s="235"/>
      <c r="C738" s="236"/>
      <c r="D738" s="233" t="s">
        <v>159</v>
      </c>
      <c r="E738" s="237" t="s">
        <v>19</v>
      </c>
      <c r="F738" s="238" t="s">
        <v>160</v>
      </c>
      <c r="G738" s="236"/>
      <c r="H738" s="237" t="s">
        <v>19</v>
      </c>
      <c r="I738" s="239"/>
      <c r="J738" s="236"/>
      <c r="K738" s="236"/>
      <c r="L738" s="240"/>
      <c r="M738" s="241"/>
      <c r="N738" s="242"/>
      <c r="O738" s="242"/>
      <c r="P738" s="242"/>
      <c r="Q738" s="242"/>
      <c r="R738" s="242"/>
      <c r="S738" s="242"/>
      <c r="T738" s="24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T738" s="244" t="s">
        <v>159</v>
      </c>
      <c r="AU738" s="244" t="s">
        <v>81</v>
      </c>
      <c r="AV738" s="13" t="s">
        <v>79</v>
      </c>
      <c r="AW738" s="13" t="s">
        <v>34</v>
      </c>
      <c r="AX738" s="13" t="s">
        <v>72</v>
      </c>
      <c r="AY738" s="244" t="s">
        <v>145</v>
      </c>
    </row>
    <row r="739" s="14" customFormat="1">
      <c r="A739" s="14"/>
      <c r="B739" s="245"/>
      <c r="C739" s="246"/>
      <c r="D739" s="233" t="s">
        <v>159</v>
      </c>
      <c r="E739" s="247" t="s">
        <v>19</v>
      </c>
      <c r="F739" s="248" t="s">
        <v>918</v>
      </c>
      <c r="G739" s="246"/>
      <c r="H739" s="249">
        <v>6.0499999999999998</v>
      </c>
      <c r="I739" s="250"/>
      <c r="J739" s="246"/>
      <c r="K739" s="246"/>
      <c r="L739" s="251"/>
      <c r="M739" s="252"/>
      <c r="N739" s="253"/>
      <c r="O739" s="253"/>
      <c r="P739" s="253"/>
      <c r="Q739" s="253"/>
      <c r="R739" s="253"/>
      <c r="S739" s="253"/>
      <c r="T739" s="25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T739" s="255" t="s">
        <v>159</v>
      </c>
      <c r="AU739" s="255" t="s">
        <v>81</v>
      </c>
      <c r="AV739" s="14" t="s">
        <v>81</v>
      </c>
      <c r="AW739" s="14" t="s">
        <v>34</v>
      </c>
      <c r="AX739" s="14" t="s">
        <v>72</v>
      </c>
      <c r="AY739" s="255" t="s">
        <v>145</v>
      </c>
    </row>
    <row r="740" s="14" customFormat="1">
      <c r="A740" s="14"/>
      <c r="B740" s="245"/>
      <c r="C740" s="246"/>
      <c r="D740" s="233" t="s">
        <v>159</v>
      </c>
      <c r="E740" s="247" t="s">
        <v>19</v>
      </c>
      <c r="F740" s="248" t="s">
        <v>919</v>
      </c>
      <c r="G740" s="246"/>
      <c r="H740" s="249">
        <v>6.5999999999999996</v>
      </c>
      <c r="I740" s="250"/>
      <c r="J740" s="246"/>
      <c r="K740" s="246"/>
      <c r="L740" s="251"/>
      <c r="M740" s="252"/>
      <c r="N740" s="253"/>
      <c r="O740" s="253"/>
      <c r="P740" s="253"/>
      <c r="Q740" s="253"/>
      <c r="R740" s="253"/>
      <c r="S740" s="253"/>
      <c r="T740" s="25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T740" s="255" t="s">
        <v>159</v>
      </c>
      <c r="AU740" s="255" t="s">
        <v>81</v>
      </c>
      <c r="AV740" s="14" t="s">
        <v>81</v>
      </c>
      <c r="AW740" s="14" t="s">
        <v>34</v>
      </c>
      <c r="AX740" s="14" t="s">
        <v>72</v>
      </c>
      <c r="AY740" s="255" t="s">
        <v>145</v>
      </c>
    </row>
    <row r="741" s="14" customFormat="1">
      <c r="A741" s="14"/>
      <c r="B741" s="245"/>
      <c r="C741" s="246"/>
      <c r="D741" s="233" t="s">
        <v>159</v>
      </c>
      <c r="E741" s="247" t="s">
        <v>19</v>
      </c>
      <c r="F741" s="248" t="s">
        <v>920</v>
      </c>
      <c r="G741" s="246"/>
      <c r="H741" s="249">
        <v>6.5890000000000004</v>
      </c>
      <c r="I741" s="250"/>
      <c r="J741" s="246"/>
      <c r="K741" s="246"/>
      <c r="L741" s="251"/>
      <c r="M741" s="252"/>
      <c r="N741" s="253"/>
      <c r="O741" s="253"/>
      <c r="P741" s="253"/>
      <c r="Q741" s="253"/>
      <c r="R741" s="253"/>
      <c r="S741" s="253"/>
      <c r="T741" s="25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T741" s="255" t="s">
        <v>159</v>
      </c>
      <c r="AU741" s="255" t="s">
        <v>81</v>
      </c>
      <c r="AV741" s="14" t="s">
        <v>81</v>
      </c>
      <c r="AW741" s="14" t="s">
        <v>34</v>
      </c>
      <c r="AX741" s="14" t="s">
        <v>72</v>
      </c>
      <c r="AY741" s="255" t="s">
        <v>145</v>
      </c>
    </row>
    <row r="742" s="14" customFormat="1">
      <c r="A742" s="14"/>
      <c r="B742" s="245"/>
      <c r="C742" s="246"/>
      <c r="D742" s="233" t="s">
        <v>159</v>
      </c>
      <c r="E742" s="247" t="s">
        <v>19</v>
      </c>
      <c r="F742" s="248" t="s">
        <v>921</v>
      </c>
      <c r="G742" s="246"/>
      <c r="H742" s="249">
        <v>6.556</v>
      </c>
      <c r="I742" s="250"/>
      <c r="J742" s="246"/>
      <c r="K742" s="246"/>
      <c r="L742" s="251"/>
      <c r="M742" s="252"/>
      <c r="N742" s="253"/>
      <c r="O742" s="253"/>
      <c r="P742" s="253"/>
      <c r="Q742" s="253"/>
      <c r="R742" s="253"/>
      <c r="S742" s="253"/>
      <c r="T742" s="25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T742" s="255" t="s">
        <v>159</v>
      </c>
      <c r="AU742" s="255" t="s">
        <v>81</v>
      </c>
      <c r="AV742" s="14" t="s">
        <v>81</v>
      </c>
      <c r="AW742" s="14" t="s">
        <v>34</v>
      </c>
      <c r="AX742" s="14" t="s">
        <v>72</v>
      </c>
      <c r="AY742" s="255" t="s">
        <v>145</v>
      </c>
    </row>
    <row r="743" s="16" customFormat="1">
      <c r="A743" s="16"/>
      <c r="B743" s="277"/>
      <c r="C743" s="278"/>
      <c r="D743" s="233" t="s">
        <v>159</v>
      </c>
      <c r="E743" s="279" t="s">
        <v>19</v>
      </c>
      <c r="F743" s="280" t="s">
        <v>213</v>
      </c>
      <c r="G743" s="278"/>
      <c r="H743" s="281">
        <v>25.795000000000002</v>
      </c>
      <c r="I743" s="282"/>
      <c r="J743" s="278"/>
      <c r="K743" s="278"/>
      <c r="L743" s="283"/>
      <c r="M743" s="284"/>
      <c r="N743" s="285"/>
      <c r="O743" s="285"/>
      <c r="P743" s="285"/>
      <c r="Q743" s="285"/>
      <c r="R743" s="285"/>
      <c r="S743" s="285"/>
      <c r="T743" s="28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T743" s="287" t="s">
        <v>159</v>
      </c>
      <c r="AU743" s="287" t="s">
        <v>81</v>
      </c>
      <c r="AV743" s="16" t="s">
        <v>146</v>
      </c>
      <c r="AW743" s="16" t="s">
        <v>34</v>
      </c>
      <c r="AX743" s="16" t="s">
        <v>72</v>
      </c>
      <c r="AY743" s="287" t="s">
        <v>145</v>
      </c>
    </row>
    <row r="744" s="13" customFormat="1">
      <c r="A744" s="13"/>
      <c r="B744" s="235"/>
      <c r="C744" s="236"/>
      <c r="D744" s="233" t="s">
        <v>159</v>
      </c>
      <c r="E744" s="237" t="s">
        <v>19</v>
      </c>
      <c r="F744" s="238" t="s">
        <v>188</v>
      </c>
      <c r="G744" s="236"/>
      <c r="H744" s="237" t="s">
        <v>19</v>
      </c>
      <c r="I744" s="239"/>
      <c r="J744" s="236"/>
      <c r="K744" s="236"/>
      <c r="L744" s="240"/>
      <c r="M744" s="241"/>
      <c r="N744" s="242"/>
      <c r="O744" s="242"/>
      <c r="P744" s="242"/>
      <c r="Q744" s="242"/>
      <c r="R744" s="242"/>
      <c r="S744" s="242"/>
      <c r="T744" s="24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T744" s="244" t="s">
        <v>159</v>
      </c>
      <c r="AU744" s="244" t="s">
        <v>81</v>
      </c>
      <c r="AV744" s="13" t="s">
        <v>79</v>
      </c>
      <c r="AW744" s="13" t="s">
        <v>34</v>
      </c>
      <c r="AX744" s="13" t="s">
        <v>72</v>
      </c>
      <c r="AY744" s="244" t="s">
        <v>145</v>
      </c>
    </row>
    <row r="745" s="14" customFormat="1">
      <c r="A745" s="14"/>
      <c r="B745" s="245"/>
      <c r="C745" s="246"/>
      <c r="D745" s="233" t="s">
        <v>159</v>
      </c>
      <c r="E745" s="247" t="s">
        <v>19</v>
      </c>
      <c r="F745" s="248" t="s">
        <v>922</v>
      </c>
      <c r="G745" s="246"/>
      <c r="H745" s="249">
        <v>6.0940000000000003</v>
      </c>
      <c r="I745" s="250"/>
      <c r="J745" s="246"/>
      <c r="K745" s="246"/>
      <c r="L745" s="251"/>
      <c r="M745" s="252"/>
      <c r="N745" s="253"/>
      <c r="O745" s="253"/>
      <c r="P745" s="253"/>
      <c r="Q745" s="253"/>
      <c r="R745" s="253"/>
      <c r="S745" s="253"/>
      <c r="T745" s="25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T745" s="255" t="s">
        <v>159</v>
      </c>
      <c r="AU745" s="255" t="s">
        <v>81</v>
      </c>
      <c r="AV745" s="14" t="s">
        <v>81</v>
      </c>
      <c r="AW745" s="14" t="s">
        <v>34</v>
      </c>
      <c r="AX745" s="14" t="s">
        <v>72</v>
      </c>
      <c r="AY745" s="255" t="s">
        <v>145</v>
      </c>
    </row>
    <row r="746" s="14" customFormat="1">
      <c r="A746" s="14"/>
      <c r="B746" s="245"/>
      <c r="C746" s="246"/>
      <c r="D746" s="233" t="s">
        <v>159</v>
      </c>
      <c r="E746" s="247" t="s">
        <v>19</v>
      </c>
      <c r="F746" s="248" t="s">
        <v>923</v>
      </c>
      <c r="G746" s="246"/>
      <c r="H746" s="249">
        <v>6.7320000000000002</v>
      </c>
      <c r="I746" s="250"/>
      <c r="J746" s="246"/>
      <c r="K746" s="246"/>
      <c r="L746" s="251"/>
      <c r="M746" s="252"/>
      <c r="N746" s="253"/>
      <c r="O746" s="253"/>
      <c r="P746" s="253"/>
      <c r="Q746" s="253"/>
      <c r="R746" s="253"/>
      <c r="S746" s="253"/>
      <c r="T746" s="25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T746" s="255" t="s">
        <v>159</v>
      </c>
      <c r="AU746" s="255" t="s">
        <v>81</v>
      </c>
      <c r="AV746" s="14" t="s">
        <v>81</v>
      </c>
      <c r="AW746" s="14" t="s">
        <v>34</v>
      </c>
      <c r="AX746" s="14" t="s">
        <v>72</v>
      </c>
      <c r="AY746" s="255" t="s">
        <v>145</v>
      </c>
    </row>
    <row r="747" s="16" customFormat="1">
      <c r="A747" s="16"/>
      <c r="B747" s="277"/>
      <c r="C747" s="278"/>
      <c r="D747" s="233" t="s">
        <v>159</v>
      </c>
      <c r="E747" s="279" t="s">
        <v>19</v>
      </c>
      <c r="F747" s="280" t="s">
        <v>213</v>
      </c>
      <c r="G747" s="278"/>
      <c r="H747" s="281">
        <v>12.826000000000001</v>
      </c>
      <c r="I747" s="282"/>
      <c r="J747" s="278"/>
      <c r="K747" s="278"/>
      <c r="L747" s="283"/>
      <c r="M747" s="284"/>
      <c r="N747" s="285"/>
      <c r="O747" s="285"/>
      <c r="P747" s="285"/>
      <c r="Q747" s="285"/>
      <c r="R747" s="285"/>
      <c r="S747" s="285"/>
      <c r="T747" s="28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T747" s="287" t="s">
        <v>159</v>
      </c>
      <c r="AU747" s="287" t="s">
        <v>81</v>
      </c>
      <c r="AV747" s="16" t="s">
        <v>146</v>
      </c>
      <c r="AW747" s="16" t="s">
        <v>34</v>
      </c>
      <c r="AX747" s="16" t="s">
        <v>72</v>
      </c>
      <c r="AY747" s="287" t="s">
        <v>145</v>
      </c>
    </row>
    <row r="748" s="15" customFormat="1">
      <c r="A748" s="15"/>
      <c r="B748" s="256"/>
      <c r="C748" s="257"/>
      <c r="D748" s="233" t="s">
        <v>159</v>
      </c>
      <c r="E748" s="258" t="s">
        <v>19</v>
      </c>
      <c r="F748" s="259" t="s">
        <v>162</v>
      </c>
      <c r="G748" s="257"/>
      <c r="H748" s="260">
        <v>38.621000000000002</v>
      </c>
      <c r="I748" s="261"/>
      <c r="J748" s="257"/>
      <c r="K748" s="257"/>
      <c r="L748" s="262"/>
      <c r="M748" s="263"/>
      <c r="N748" s="264"/>
      <c r="O748" s="264"/>
      <c r="P748" s="264"/>
      <c r="Q748" s="264"/>
      <c r="R748" s="264"/>
      <c r="S748" s="264"/>
      <c r="T748" s="26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T748" s="266" t="s">
        <v>159</v>
      </c>
      <c r="AU748" s="266" t="s">
        <v>81</v>
      </c>
      <c r="AV748" s="15" t="s">
        <v>153</v>
      </c>
      <c r="AW748" s="15" t="s">
        <v>34</v>
      </c>
      <c r="AX748" s="15" t="s">
        <v>79</v>
      </c>
      <c r="AY748" s="266" t="s">
        <v>145</v>
      </c>
    </row>
    <row r="749" s="2" customFormat="1" ht="24.15" customHeight="1">
      <c r="A749" s="41"/>
      <c r="B749" s="42"/>
      <c r="C749" s="215" t="s">
        <v>924</v>
      </c>
      <c r="D749" s="215" t="s">
        <v>148</v>
      </c>
      <c r="E749" s="216" t="s">
        <v>925</v>
      </c>
      <c r="F749" s="217" t="s">
        <v>926</v>
      </c>
      <c r="G749" s="218" t="s">
        <v>509</v>
      </c>
      <c r="H749" s="288"/>
      <c r="I749" s="220"/>
      <c r="J749" s="221">
        <f>ROUND(I749*H749,2)</f>
        <v>0</v>
      </c>
      <c r="K749" s="217" t="s">
        <v>152</v>
      </c>
      <c r="L749" s="47"/>
      <c r="M749" s="222" t="s">
        <v>19</v>
      </c>
      <c r="N749" s="223" t="s">
        <v>43</v>
      </c>
      <c r="O749" s="87"/>
      <c r="P749" s="224">
        <f>O749*H749</f>
        <v>0</v>
      </c>
      <c r="Q749" s="224">
        <v>0</v>
      </c>
      <c r="R749" s="224">
        <f>Q749*H749</f>
        <v>0</v>
      </c>
      <c r="S749" s="224">
        <v>0</v>
      </c>
      <c r="T749" s="225">
        <f>S749*H749</f>
        <v>0</v>
      </c>
      <c r="U749" s="41"/>
      <c r="V749" s="41"/>
      <c r="W749" s="41"/>
      <c r="X749" s="41"/>
      <c r="Y749" s="41"/>
      <c r="Z749" s="41"/>
      <c r="AA749" s="41"/>
      <c r="AB749" s="41"/>
      <c r="AC749" s="41"/>
      <c r="AD749" s="41"/>
      <c r="AE749" s="41"/>
      <c r="AR749" s="226" t="s">
        <v>252</v>
      </c>
      <c r="AT749" s="226" t="s">
        <v>148</v>
      </c>
      <c r="AU749" s="226" t="s">
        <v>81</v>
      </c>
      <c r="AY749" s="20" t="s">
        <v>145</v>
      </c>
      <c r="BE749" s="227">
        <f>IF(N749="základní",J749,0)</f>
        <v>0</v>
      </c>
      <c r="BF749" s="227">
        <f>IF(N749="snížená",J749,0)</f>
        <v>0</v>
      </c>
      <c r="BG749" s="227">
        <f>IF(N749="zákl. přenesená",J749,0)</f>
        <v>0</v>
      </c>
      <c r="BH749" s="227">
        <f>IF(N749="sníž. přenesená",J749,0)</f>
        <v>0</v>
      </c>
      <c r="BI749" s="227">
        <f>IF(N749="nulová",J749,0)</f>
        <v>0</v>
      </c>
      <c r="BJ749" s="20" t="s">
        <v>79</v>
      </c>
      <c r="BK749" s="227">
        <f>ROUND(I749*H749,2)</f>
        <v>0</v>
      </c>
      <c r="BL749" s="20" t="s">
        <v>252</v>
      </c>
      <c r="BM749" s="226" t="s">
        <v>927</v>
      </c>
    </row>
    <row r="750" s="2" customFormat="1">
      <c r="A750" s="41"/>
      <c r="B750" s="42"/>
      <c r="C750" s="43"/>
      <c r="D750" s="228" t="s">
        <v>155</v>
      </c>
      <c r="E750" s="43"/>
      <c r="F750" s="229" t="s">
        <v>928</v>
      </c>
      <c r="G750" s="43"/>
      <c r="H750" s="43"/>
      <c r="I750" s="230"/>
      <c r="J750" s="43"/>
      <c r="K750" s="43"/>
      <c r="L750" s="47"/>
      <c r="M750" s="231"/>
      <c r="N750" s="232"/>
      <c r="O750" s="87"/>
      <c r="P750" s="87"/>
      <c r="Q750" s="87"/>
      <c r="R750" s="87"/>
      <c r="S750" s="87"/>
      <c r="T750" s="88"/>
      <c r="U750" s="41"/>
      <c r="V750" s="41"/>
      <c r="W750" s="41"/>
      <c r="X750" s="41"/>
      <c r="Y750" s="41"/>
      <c r="Z750" s="41"/>
      <c r="AA750" s="41"/>
      <c r="AB750" s="41"/>
      <c r="AC750" s="41"/>
      <c r="AD750" s="41"/>
      <c r="AE750" s="41"/>
      <c r="AT750" s="20" t="s">
        <v>155</v>
      </c>
      <c r="AU750" s="20" t="s">
        <v>81</v>
      </c>
    </row>
    <row r="751" s="2" customFormat="1" ht="37.8" customHeight="1">
      <c r="A751" s="41"/>
      <c r="B751" s="42"/>
      <c r="C751" s="215" t="s">
        <v>929</v>
      </c>
      <c r="D751" s="215" t="s">
        <v>148</v>
      </c>
      <c r="E751" s="216" t="s">
        <v>930</v>
      </c>
      <c r="F751" s="217" t="s">
        <v>931</v>
      </c>
      <c r="G751" s="218" t="s">
        <v>509</v>
      </c>
      <c r="H751" s="288"/>
      <c r="I751" s="220"/>
      <c r="J751" s="221">
        <f>ROUND(I751*H751,2)</f>
        <v>0</v>
      </c>
      <c r="K751" s="217" t="s">
        <v>152</v>
      </c>
      <c r="L751" s="47"/>
      <c r="M751" s="222" t="s">
        <v>19</v>
      </c>
      <c r="N751" s="223" t="s">
        <v>43</v>
      </c>
      <c r="O751" s="87"/>
      <c r="P751" s="224">
        <f>O751*H751</f>
        <v>0</v>
      </c>
      <c r="Q751" s="224">
        <v>0</v>
      </c>
      <c r="R751" s="224">
        <f>Q751*H751</f>
        <v>0</v>
      </c>
      <c r="S751" s="224">
        <v>0</v>
      </c>
      <c r="T751" s="225">
        <f>S751*H751</f>
        <v>0</v>
      </c>
      <c r="U751" s="41"/>
      <c r="V751" s="41"/>
      <c r="W751" s="41"/>
      <c r="X751" s="41"/>
      <c r="Y751" s="41"/>
      <c r="Z751" s="41"/>
      <c r="AA751" s="41"/>
      <c r="AB751" s="41"/>
      <c r="AC751" s="41"/>
      <c r="AD751" s="41"/>
      <c r="AE751" s="41"/>
      <c r="AR751" s="226" t="s">
        <v>252</v>
      </c>
      <c r="AT751" s="226" t="s">
        <v>148</v>
      </c>
      <c r="AU751" s="226" t="s">
        <v>81</v>
      </c>
      <c r="AY751" s="20" t="s">
        <v>145</v>
      </c>
      <c r="BE751" s="227">
        <f>IF(N751="základní",J751,0)</f>
        <v>0</v>
      </c>
      <c r="BF751" s="227">
        <f>IF(N751="snížená",J751,0)</f>
        <v>0</v>
      </c>
      <c r="BG751" s="227">
        <f>IF(N751="zákl. přenesená",J751,0)</f>
        <v>0</v>
      </c>
      <c r="BH751" s="227">
        <f>IF(N751="sníž. přenesená",J751,0)</f>
        <v>0</v>
      </c>
      <c r="BI751" s="227">
        <f>IF(N751="nulová",J751,0)</f>
        <v>0</v>
      </c>
      <c r="BJ751" s="20" t="s">
        <v>79</v>
      </c>
      <c r="BK751" s="227">
        <f>ROUND(I751*H751,2)</f>
        <v>0</v>
      </c>
      <c r="BL751" s="20" t="s">
        <v>252</v>
      </c>
      <c r="BM751" s="226" t="s">
        <v>932</v>
      </c>
    </row>
    <row r="752" s="2" customFormat="1">
      <c r="A752" s="41"/>
      <c r="B752" s="42"/>
      <c r="C752" s="43"/>
      <c r="D752" s="228" t="s">
        <v>155</v>
      </c>
      <c r="E752" s="43"/>
      <c r="F752" s="229" t="s">
        <v>933</v>
      </c>
      <c r="G752" s="43"/>
      <c r="H752" s="43"/>
      <c r="I752" s="230"/>
      <c r="J752" s="43"/>
      <c r="K752" s="43"/>
      <c r="L752" s="47"/>
      <c r="M752" s="289"/>
      <c r="N752" s="290"/>
      <c r="O752" s="291"/>
      <c r="P752" s="291"/>
      <c r="Q752" s="291"/>
      <c r="R752" s="291"/>
      <c r="S752" s="291"/>
      <c r="T752" s="292"/>
      <c r="U752" s="41"/>
      <c r="V752" s="41"/>
      <c r="W752" s="41"/>
      <c r="X752" s="41"/>
      <c r="Y752" s="41"/>
      <c r="Z752" s="41"/>
      <c r="AA752" s="41"/>
      <c r="AB752" s="41"/>
      <c r="AC752" s="41"/>
      <c r="AD752" s="41"/>
      <c r="AE752" s="41"/>
      <c r="AT752" s="20" t="s">
        <v>155</v>
      </c>
      <c r="AU752" s="20" t="s">
        <v>81</v>
      </c>
    </row>
    <row r="753" s="2" customFormat="1" ht="6.96" customHeight="1">
      <c r="A753" s="41"/>
      <c r="B753" s="62"/>
      <c r="C753" s="63"/>
      <c r="D753" s="63"/>
      <c r="E753" s="63"/>
      <c r="F753" s="63"/>
      <c r="G753" s="63"/>
      <c r="H753" s="63"/>
      <c r="I753" s="63"/>
      <c r="J753" s="63"/>
      <c r="K753" s="63"/>
      <c r="L753" s="47"/>
      <c r="M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  <c r="AA753" s="41"/>
      <c r="AB753" s="41"/>
      <c r="AC753" s="41"/>
      <c r="AD753" s="41"/>
      <c r="AE753" s="41"/>
    </row>
  </sheetData>
  <sheetProtection sheet="1" autoFilter="0" formatColumns="0" formatRows="0" objects="1" scenarios="1" spinCount="100000" saltValue="J4BtNlSGsK3jg9Sl/UmBMw6fP5INbl9EpnNTQtwd0ibHRutqy4cfupqNxqzjdN0YF5skh9JTPq1LO06BtpY/pg==" hashValue="+mOEdDKgfR7EnH23a6DeMuEB7B0Y9pxRM67uBGz8pODZaspz3zRW7lplFbpM7C/iccpKRm8vNUXwBlqeinKSVA==" algorithmName="SHA-512" password="CC45"/>
  <autoFilter ref="C103:K752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92:H92"/>
    <mergeCell ref="E94:H94"/>
    <mergeCell ref="E96:H96"/>
    <mergeCell ref="L2:V2"/>
  </mergeCells>
  <hyperlinks>
    <hyperlink ref="F108" r:id="rId1" display="https://podminky.urs.cz/item/CS_URS_2025_01/346272236"/>
    <hyperlink ref="F114" r:id="rId2" display="https://podminky.urs.cz/item/CS_URS_2025_01/317941121"/>
    <hyperlink ref="F123" r:id="rId3" display="https://podminky.urs.cz/item/CS_URS_2025_01/612135101"/>
    <hyperlink ref="F126" r:id="rId4" display="https://podminky.urs.cz/item/CS_URS_2025_01/611325412"/>
    <hyperlink ref="F133" r:id="rId5" display="https://podminky.urs.cz/item/CS_URS_2025_01/611131121"/>
    <hyperlink ref="F135" r:id="rId6" display="https://podminky.urs.cz/item/CS_URS_2025_01/611142001"/>
    <hyperlink ref="F137" r:id="rId7" display="https://podminky.urs.cz/item/CS_URS_2025_01/611321132"/>
    <hyperlink ref="F139" r:id="rId8" display="https://podminky.urs.cz/item/CS_URS_2025_01/612325412"/>
    <hyperlink ref="F155" r:id="rId9" display="https://podminky.urs.cz/item/CS_URS_2025_01/612131121"/>
    <hyperlink ref="F159" r:id="rId10" display="https://podminky.urs.cz/item/CS_URS_2025_01/612142001"/>
    <hyperlink ref="F163" r:id="rId11" display="https://podminky.urs.cz/item/CS_URS_2025_01/612321131"/>
    <hyperlink ref="F167" r:id="rId12" display="https://podminky.urs.cz/item/CS_URS_2025_01/612321141"/>
    <hyperlink ref="F173" r:id="rId13" display="https://podminky.urs.cz/item/CS_URS_2025_01/615142012"/>
    <hyperlink ref="F177" r:id="rId14" display="https://podminky.urs.cz/item/CS_URS_2025_01/619991011"/>
    <hyperlink ref="F206" r:id="rId15" display="https://podminky.urs.cz/item/CS_URS_2025_01/642944121"/>
    <hyperlink ref="F219" r:id="rId16" display="https://podminky.urs.cz/item/CS_URS_2025_01/949101111"/>
    <hyperlink ref="F224" r:id="rId17" display="https://podminky.urs.cz/item/CS_URS_2025_01/952901111"/>
    <hyperlink ref="F231" r:id="rId18" display="https://podminky.urs.cz/item/CS_URS_2025_01/953993326"/>
    <hyperlink ref="F240" r:id="rId19" display="https://podminky.urs.cz/item/CS_URS_2025_01/968072455"/>
    <hyperlink ref="F249" r:id="rId20" display="https://podminky.urs.cz/item/CS_URS_2025_01/974042553"/>
    <hyperlink ref="F263" r:id="rId21" display="https://podminky.urs.cz/item/CS_URS_2025_01/974042565"/>
    <hyperlink ref="F274" r:id="rId22" display="https://podminky.urs.cz/item/CS_URS_2025_01/974042567"/>
    <hyperlink ref="F279" r:id="rId23" display="https://podminky.urs.cz/item/CS_URS_2025_01/976072221"/>
    <hyperlink ref="F285" r:id="rId24" display="https://podminky.urs.cz/item/CS_URS_2025_01/978059541"/>
    <hyperlink ref="F294" r:id="rId25" display="https://podminky.urs.cz/item/CS_URS_2025_01/997006012"/>
    <hyperlink ref="F296" r:id="rId26" display="https://podminky.urs.cz/item/CS_URS_2025_01/997013151"/>
    <hyperlink ref="F298" r:id="rId27" display="https://podminky.urs.cz/item/CS_URS_2025_01/997013219"/>
    <hyperlink ref="F301" r:id="rId28" display="https://podminky.urs.cz/item/CS_URS_2025_01/997013501"/>
    <hyperlink ref="F303" r:id="rId29" display="https://podminky.urs.cz/item/CS_URS_2025_01/997013509"/>
    <hyperlink ref="F307" r:id="rId30" display="https://podminky.urs.cz/item/CS_URS_2025_01/997013813"/>
    <hyperlink ref="F314" r:id="rId31" display="https://podminky.urs.cz/item/CS_URS_2025_01/997013869"/>
    <hyperlink ref="F321" r:id="rId32" display="https://podminky.urs.cz/item/CS_URS_2025_01/997013871"/>
    <hyperlink ref="F335" r:id="rId33" display="https://podminky.urs.cz/item/CS_URS_2025_01/998018001"/>
    <hyperlink ref="F340" r:id="rId34" display="https://podminky.urs.cz/item/CS_URS_2025_01/725330820"/>
    <hyperlink ref="F345" r:id="rId35" display="https://podminky.urs.cz/item/CS_URS_2025_01/725210821"/>
    <hyperlink ref="F352" r:id="rId36" display="https://podminky.urs.cz/item/CS_URS_2025_01/725820801"/>
    <hyperlink ref="F360" r:id="rId37" display="https://podminky.urs.cz/item/CS_URS_2025_01/734291951"/>
    <hyperlink ref="F370" r:id="rId38" display="https://podminky.urs.cz/item/CS_URS_2025_01/998735201"/>
    <hyperlink ref="F372" r:id="rId39" display="https://podminky.urs.cz/item/CS_URS_2025_01/998735293"/>
    <hyperlink ref="F377" r:id="rId40" display="https://podminky.urs.cz/item/CS_URS_2025_01/763131411"/>
    <hyperlink ref="F392" r:id="rId41" display="https://podminky.urs.cz/item/CS_URS_2025_01/763231911"/>
    <hyperlink ref="F397" r:id="rId42" display="https://podminky.urs.cz/item/CS_URS_2025_01/763231912"/>
    <hyperlink ref="F401" r:id="rId43" display="https://podminky.urs.cz/item/CS_URS_2025_01/763231913"/>
    <hyperlink ref="F409" r:id="rId44" display="https://podminky.urs.cz/item/CS_URS_2025_01/998763401"/>
    <hyperlink ref="F411" r:id="rId45" display="https://podminky.urs.cz/item/CS_URS_2025_01/998763491"/>
    <hyperlink ref="F428" r:id="rId46" display="https://podminky.urs.cz/item/CS_URS_2025_01/766691914"/>
    <hyperlink ref="F436" r:id="rId47" display="https://podminky.urs.cz/item/CS_URS_2025_01/766491851"/>
    <hyperlink ref="F450" r:id="rId48" display="https://podminky.urs.cz/item/CS_URS_2025_01/766660002"/>
    <hyperlink ref="F461" r:id="rId49" display="https://podminky.urs.cz/item/CS_URS_2025_01/766660729"/>
    <hyperlink ref="F465" r:id="rId50" display="https://podminky.urs.cz/item/CS_URS_2025_01/766660728"/>
    <hyperlink ref="F469" r:id="rId51" display="https://podminky.urs.cz/item/CS_URS_2025_01/998766201"/>
    <hyperlink ref="F471" r:id="rId52" display="https://podminky.urs.cz/item/CS_URS_2025_01/998766292"/>
    <hyperlink ref="F474" r:id="rId53" display="https://podminky.urs.cz/item/CS_URS_2025_01/771471810"/>
    <hyperlink ref="F491" r:id="rId54" display="https://podminky.urs.cz/item/CS_URS_2025_01/776201812"/>
    <hyperlink ref="F499" r:id="rId55" display="https://podminky.urs.cz/item/CS_URS_2025_01/776111116"/>
    <hyperlink ref="F501" r:id="rId56" display="https://podminky.urs.cz/item/CS_URS_2025_01/776111115"/>
    <hyperlink ref="F504" r:id="rId57" display="https://podminky.urs.cz/item/CS_URS_2025_01/776111311"/>
    <hyperlink ref="F506" r:id="rId58" display="https://podminky.urs.cz/item/CS_URS_2025_01/776121112"/>
    <hyperlink ref="F510" r:id="rId59" display="https://podminky.urs.cz/item/CS_URS_2025_01/776231111"/>
    <hyperlink ref="F516" r:id="rId60" display="https://podminky.urs.cz/item/CS_URS_2025_01/776411211"/>
    <hyperlink ref="F535" r:id="rId61" display="https://podminky.urs.cz/item/CS_URS_2025_01/776421312"/>
    <hyperlink ref="F543" r:id="rId62" display="https://podminky.urs.cz/item/CS_URS_2025_01/998776201"/>
    <hyperlink ref="F545" r:id="rId63" display="https://podminky.urs.cz/item/CS_URS_2025_01/998776292"/>
    <hyperlink ref="F548" r:id="rId64" display="https://podminky.urs.cz/item/CS_URS_2025_01/781121011"/>
    <hyperlink ref="F556" r:id="rId65" display="https://podminky.urs.cz/item/CS_URS_2025_01/781131112"/>
    <hyperlink ref="F559" r:id="rId66" display="https://podminky.urs.cz/item/CS_URS_2025_01/781474113"/>
    <hyperlink ref="F579" r:id="rId67" display="https://podminky.urs.cz/item/CS_URS_2025_01/781492251"/>
    <hyperlink ref="F588" r:id="rId68" display="https://podminky.urs.cz/item/CS_URS_2025_01/998781201"/>
    <hyperlink ref="F590" r:id="rId69" display="https://podminky.urs.cz/item/CS_URS_2025_01/998781292"/>
    <hyperlink ref="F611" r:id="rId70" display="https://podminky.urs.cz/item/CS_URS_2025_01/784121001"/>
    <hyperlink ref="F647" r:id="rId71" display="https://podminky.urs.cz/item/CS_URS_2025_01/784181101"/>
    <hyperlink ref="F667" r:id="rId72" display="https://podminky.urs.cz/item/CS_URS_2025_01/784221101"/>
    <hyperlink ref="F700" r:id="rId73" display="https://podminky.urs.cz/item/CS_URS_2025_01/784211143"/>
    <hyperlink ref="F715" r:id="rId74" display="https://podminky.urs.cz/item/CS_URS_2025_01/784211163"/>
    <hyperlink ref="F718" r:id="rId75" display="https://podminky.urs.cz/item/CS_URS_2025_01/784191003"/>
    <hyperlink ref="F725" r:id="rId76" display="https://podminky.urs.cz/item/CS_URS_2025_01/784191007"/>
    <hyperlink ref="F750" r:id="rId77" display="https://podminky.urs.cz/item/CS_URS_2025_01/998786201"/>
    <hyperlink ref="F752" r:id="rId78" display="https://podminky.urs.cz/item/CS_URS_2025_01/99878629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79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89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81</v>
      </c>
    </row>
    <row r="4" s="1" customFormat="1" ht="24.96" customHeight="1">
      <c r="B4" s="23"/>
      <c r="D4" s="143" t="s">
        <v>102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Odborné učebny v objektu ZŠ Za Chlumem 824, Bílina - D1</v>
      </c>
      <c r="F7" s="145"/>
      <c r="G7" s="145"/>
      <c r="H7" s="145"/>
      <c r="L7" s="23"/>
    </row>
    <row r="8" s="1" customFormat="1" ht="12" customHeight="1">
      <c r="B8" s="23"/>
      <c r="D8" s="145" t="s">
        <v>103</v>
      </c>
      <c r="L8" s="23"/>
    </row>
    <row r="9" s="2" customFormat="1" ht="16.5" customHeight="1">
      <c r="A9" s="41"/>
      <c r="B9" s="47"/>
      <c r="C9" s="41"/>
      <c r="D9" s="41"/>
      <c r="E9" s="146" t="s">
        <v>104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105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934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22. 1. 2026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tr">
        <f>IF('Rekapitulace stavby'!AN10="","",'Rekapitulace stavby'!AN10)</f>
        <v/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tr">
        <f>IF('Rekapitulace stavby'!E11="","",'Rekapitulace stavby'!E11)</f>
        <v>Město Bílina</v>
      </c>
      <c r="F17" s="41"/>
      <c r="G17" s="41"/>
      <c r="H17" s="41"/>
      <c r="I17" s="145" t="s">
        <v>28</v>
      </c>
      <c r="J17" s="136" t="str">
        <f>IF('Rekapitulace stavby'!AN11="","",'Rekapitulace stavby'!AN11)</f>
        <v/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29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28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31</v>
      </c>
      <c r="E22" s="41"/>
      <c r="F22" s="41"/>
      <c r="G22" s="41"/>
      <c r="H22" s="41"/>
      <c r="I22" s="145" t="s">
        <v>26</v>
      </c>
      <c r="J22" s="136" t="str">
        <f>IF('Rekapitulace stavby'!AN16="","",'Rekapitulace stavby'!AN16)</f>
        <v>73660680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tr">
        <f>IF('Rekapitulace stavby'!E17="","",'Rekapitulace stavby'!E17)</f>
        <v>Ing. arch. Jan Heller, ČKA 04261</v>
      </c>
      <c r="F23" s="41"/>
      <c r="G23" s="41"/>
      <c r="H23" s="41"/>
      <c r="I23" s="145" t="s">
        <v>28</v>
      </c>
      <c r="J23" s="136" t="str">
        <f>IF('Rekapitulace stavby'!AN17="","",'Rekapitulace stavby'!AN17)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35</v>
      </c>
      <c r="E25" s="41"/>
      <c r="F25" s="41"/>
      <c r="G25" s="41"/>
      <c r="H25" s="41"/>
      <c r="I25" s="145" t="s">
        <v>26</v>
      </c>
      <c r="J25" s="136" t="str">
        <f>IF('Rekapitulace stavby'!AN19="","",'Rekapitulace stavby'!AN19)</f>
        <v/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tr">
        <f>IF('Rekapitulace stavby'!E20="","",'Rekapitulace stavby'!E20)</f>
        <v xml:space="preserve"> </v>
      </c>
      <c r="F26" s="41"/>
      <c r="G26" s="41"/>
      <c r="H26" s="41"/>
      <c r="I26" s="145" t="s">
        <v>28</v>
      </c>
      <c r="J26" s="136" t="str">
        <f>IF('Rekapitulace stavby'!AN20="","",'Rekapitulace stavby'!AN20)</f>
        <v/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36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38</v>
      </c>
      <c r="E32" s="41"/>
      <c r="F32" s="41"/>
      <c r="G32" s="41"/>
      <c r="H32" s="41"/>
      <c r="I32" s="41"/>
      <c r="J32" s="156">
        <f>ROUND(J89,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40</v>
      </c>
      <c r="G34" s="41"/>
      <c r="H34" s="41"/>
      <c r="I34" s="157" t="s">
        <v>39</v>
      </c>
      <c r="J34" s="157" t="s">
        <v>41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42</v>
      </c>
      <c r="E35" s="145" t="s">
        <v>43</v>
      </c>
      <c r="F35" s="159">
        <f>ROUND((SUM(BE89:BE145)),  2)</f>
        <v>0</v>
      </c>
      <c r="G35" s="41"/>
      <c r="H35" s="41"/>
      <c r="I35" s="160">
        <v>0.20999999999999999</v>
      </c>
      <c r="J35" s="159">
        <f>ROUND(((SUM(BE89:BE145))*I35),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44</v>
      </c>
      <c r="F36" s="159">
        <f>ROUND((SUM(BF89:BF145)),  2)</f>
        <v>0</v>
      </c>
      <c r="G36" s="41"/>
      <c r="H36" s="41"/>
      <c r="I36" s="160">
        <v>0.12</v>
      </c>
      <c r="J36" s="159">
        <f>ROUND(((SUM(BF89:BF145))*I36),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45</v>
      </c>
      <c r="F37" s="159">
        <f>ROUND((SUM(BG89:BG145)),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46</v>
      </c>
      <c r="F38" s="159">
        <f>ROUND((SUM(BH89:BH145)),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47</v>
      </c>
      <c r="F39" s="159">
        <f>ROUND((SUM(BI89:BI145)),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48</v>
      </c>
      <c r="E41" s="163"/>
      <c r="F41" s="163"/>
      <c r="G41" s="164" t="s">
        <v>49</v>
      </c>
      <c r="H41" s="165" t="s">
        <v>50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107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Odborné učebny v objektu ZŠ Za Chlumem 824, Bílina - D1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103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104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105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1.2 - Zdravotechnika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22. 1. 2026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25.65" customHeight="1">
      <c r="A58" s="41"/>
      <c r="B58" s="42"/>
      <c r="C58" s="35" t="s">
        <v>25</v>
      </c>
      <c r="D58" s="43"/>
      <c r="E58" s="43"/>
      <c r="F58" s="30" t="str">
        <f>E17</f>
        <v>Město Bílina</v>
      </c>
      <c r="G58" s="43"/>
      <c r="H58" s="43"/>
      <c r="I58" s="35" t="s">
        <v>31</v>
      </c>
      <c r="J58" s="39" t="str">
        <f>E23</f>
        <v>Ing. arch. Jan Heller, ČKA 04261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29</v>
      </c>
      <c r="D59" s="43"/>
      <c r="E59" s="43"/>
      <c r="F59" s="30" t="str">
        <f>IF(E20="","",E20)</f>
        <v>Vyplň údaj</v>
      </c>
      <c r="G59" s="43"/>
      <c r="H59" s="43"/>
      <c r="I59" s="35" t="s">
        <v>35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108</v>
      </c>
      <c r="D61" s="174"/>
      <c r="E61" s="174"/>
      <c r="F61" s="174"/>
      <c r="G61" s="174"/>
      <c r="H61" s="174"/>
      <c r="I61" s="174"/>
      <c r="J61" s="175" t="s">
        <v>109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70</v>
      </c>
      <c r="D63" s="43"/>
      <c r="E63" s="43"/>
      <c r="F63" s="43"/>
      <c r="G63" s="43"/>
      <c r="H63" s="43"/>
      <c r="I63" s="43"/>
      <c r="J63" s="105">
        <f>J89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110</v>
      </c>
    </row>
    <row r="64" s="9" customFormat="1" ht="24.96" customHeight="1">
      <c r="A64" s="9"/>
      <c r="B64" s="177"/>
      <c r="C64" s="178"/>
      <c r="D64" s="179" t="s">
        <v>117</v>
      </c>
      <c r="E64" s="180"/>
      <c r="F64" s="180"/>
      <c r="G64" s="180"/>
      <c r="H64" s="180"/>
      <c r="I64" s="180"/>
      <c r="J64" s="181">
        <f>J90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935</v>
      </c>
      <c r="E65" s="185"/>
      <c r="F65" s="185"/>
      <c r="G65" s="185"/>
      <c r="H65" s="185"/>
      <c r="I65" s="185"/>
      <c r="J65" s="186">
        <f>J91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936</v>
      </c>
      <c r="E66" s="185"/>
      <c r="F66" s="185"/>
      <c r="G66" s="185"/>
      <c r="H66" s="185"/>
      <c r="I66" s="185"/>
      <c r="J66" s="186">
        <f>J108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8"/>
      <c r="D67" s="184" t="s">
        <v>118</v>
      </c>
      <c r="E67" s="185"/>
      <c r="F67" s="185"/>
      <c r="G67" s="185"/>
      <c r="H67" s="185"/>
      <c r="I67" s="185"/>
      <c r="J67" s="186">
        <f>J125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1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14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6.96" customHeight="1">
      <c r="A69" s="41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4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3" s="2" customFormat="1" ht="6.96" customHeight="1">
      <c r="A73" s="41"/>
      <c r="B73" s="64"/>
      <c r="C73" s="65"/>
      <c r="D73" s="65"/>
      <c r="E73" s="65"/>
      <c r="F73" s="65"/>
      <c r="G73" s="65"/>
      <c r="H73" s="65"/>
      <c r="I73" s="65"/>
      <c r="J73" s="65"/>
      <c r="K73" s="65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24.96" customHeight="1">
      <c r="A74" s="41"/>
      <c r="B74" s="42"/>
      <c r="C74" s="26" t="s">
        <v>130</v>
      </c>
      <c r="D74" s="43"/>
      <c r="E74" s="43"/>
      <c r="F74" s="43"/>
      <c r="G74" s="43"/>
      <c r="H74" s="43"/>
      <c r="I74" s="43"/>
      <c r="J74" s="43"/>
      <c r="K74" s="4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16</v>
      </c>
      <c r="D76" s="43"/>
      <c r="E76" s="43"/>
      <c r="F76" s="43"/>
      <c r="G76" s="43"/>
      <c r="H76" s="43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172" t="str">
        <f>E7</f>
        <v>Odborné učebny v objektu ZŠ Za Chlumem 824, Bílina - D1</v>
      </c>
      <c r="F77" s="35"/>
      <c r="G77" s="35"/>
      <c r="H77" s="35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1" customFormat="1" ht="12" customHeight="1">
      <c r="B78" s="24"/>
      <c r="C78" s="35" t="s">
        <v>103</v>
      </c>
      <c r="D78" s="25"/>
      <c r="E78" s="25"/>
      <c r="F78" s="25"/>
      <c r="G78" s="25"/>
      <c r="H78" s="25"/>
      <c r="I78" s="25"/>
      <c r="J78" s="25"/>
      <c r="K78" s="25"/>
      <c r="L78" s="23"/>
    </row>
    <row r="79" s="2" customFormat="1" ht="16.5" customHeight="1">
      <c r="A79" s="41"/>
      <c r="B79" s="42"/>
      <c r="C79" s="43"/>
      <c r="D79" s="43"/>
      <c r="E79" s="172" t="s">
        <v>104</v>
      </c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5" t="s">
        <v>105</v>
      </c>
      <c r="D80" s="43"/>
      <c r="E80" s="43"/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6.5" customHeight="1">
      <c r="A81" s="41"/>
      <c r="B81" s="42"/>
      <c r="C81" s="43"/>
      <c r="D81" s="43"/>
      <c r="E81" s="72" t="str">
        <f>E11</f>
        <v>1.2 - Zdravotechnika</v>
      </c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2" customHeight="1">
      <c r="A83" s="41"/>
      <c r="B83" s="42"/>
      <c r="C83" s="35" t="s">
        <v>21</v>
      </c>
      <c r="D83" s="43"/>
      <c r="E83" s="43"/>
      <c r="F83" s="30" t="str">
        <f>F14</f>
        <v xml:space="preserve"> </v>
      </c>
      <c r="G83" s="43"/>
      <c r="H83" s="43"/>
      <c r="I83" s="35" t="s">
        <v>23</v>
      </c>
      <c r="J83" s="75" t="str">
        <f>IF(J14="","",J14)</f>
        <v>22. 1. 2026</v>
      </c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6.96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25.65" customHeight="1">
      <c r="A85" s="41"/>
      <c r="B85" s="42"/>
      <c r="C85" s="35" t="s">
        <v>25</v>
      </c>
      <c r="D85" s="43"/>
      <c r="E85" s="43"/>
      <c r="F85" s="30" t="str">
        <f>E17</f>
        <v>Město Bílina</v>
      </c>
      <c r="G85" s="43"/>
      <c r="H85" s="43"/>
      <c r="I85" s="35" t="s">
        <v>31</v>
      </c>
      <c r="J85" s="39" t="str">
        <f>E23</f>
        <v>Ing. arch. Jan Heller, ČKA 04261</v>
      </c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5.15" customHeight="1">
      <c r="A86" s="41"/>
      <c r="B86" s="42"/>
      <c r="C86" s="35" t="s">
        <v>29</v>
      </c>
      <c r="D86" s="43"/>
      <c r="E86" s="43"/>
      <c r="F86" s="30" t="str">
        <f>IF(E20="","",E20)</f>
        <v>Vyplň údaj</v>
      </c>
      <c r="G86" s="43"/>
      <c r="H86" s="43"/>
      <c r="I86" s="35" t="s">
        <v>35</v>
      </c>
      <c r="J86" s="39" t="str">
        <f>E26</f>
        <v xml:space="preserve"> </v>
      </c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0.32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11" customFormat="1" ht="29.28" customHeight="1">
      <c r="A88" s="188"/>
      <c r="B88" s="189"/>
      <c r="C88" s="190" t="s">
        <v>131</v>
      </c>
      <c r="D88" s="191" t="s">
        <v>57</v>
      </c>
      <c r="E88" s="191" t="s">
        <v>53</v>
      </c>
      <c r="F88" s="191" t="s">
        <v>54</v>
      </c>
      <c r="G88" s="191" t="s">
        <v>132</v>
      </c>
      <c r="H88" s="191" t="s">
        <v>133</v>
      </c>
      <c r="I88" s="191" t="s">
        <v>134</v>
      </c>
      <c r="J88" s="191" t="s">
        <v>109</v>
      </c>
      <c r="K88" s="192" t="s">
        <v>135</v>
      </c>
      <c r="L88" s="193"/>
      <c r="M88" s="95" t="s">
        <v>19</v>
      </c>
      <c r="N88" s="96" t="s">
        <v>42</v>
      </c>
      <c r="O88" s="96" t="s">
        <v>136</v>
      </c>
      <c r="P88" s="96" t="s">
        <v>137</v>
      </c>
      <c r="Q88" s="96" t="s">
        <v>138</v>
      </c>
      <c r="R88" s="96" t="s">
        <v>139</v>
      </c>
      <c r="S88" s="96" t="s">
        <v>140</v>
      </c>
      <c r="T88" s="97" t="s">
        <v>141</v>
      </c>
      <c r="U88" s="188"/>
      <c r="V88" s="188"/>
      <c r="W88" s="188"/>
      <c r="X88" s="188"/>
      <c r="Y88" s="188"/>
      <c r="Z88" s="188"/>
      <c r="AA88" s="188"/>
      <c r="AB88" s="188"/>
      <c r="AC88" s="188"/>
      <c r="AD88" s="188"/>
      <c r="AE88" s="188"/>
    </row>
    <row r="89" s="2" customFormat="1" ht="22.8" customHeight="1">
      <c r="A89" s="41"/>
      <c r="B89" s="42"/>
      <c r="C89" s="102" t="s">
        <v>142</v>
      </c>
      <c r="D89" s="43"/>
      <c r="E89" s="43"/>
      <c r="F89" s="43"/>
      <c r="G89" s="43"/>
      <c r="H89" s="43"/>
      <c r="I89" s="43"/>
      <c r="J89" s="194">
        <f>BK89</f>
        <v>0</v>
      </c>
      <c r="K89" s="43"/>
      <c r="L89" s="47"/>
      <c r="M89" s="98"/>
      <c r="N89" s="195"/>
      <c r="O89" s="99"/>
      <c r="P89" s="196">
        <f>P90</f>
        <v>0</v>
      </c>
      <c r="Q89" s="99"/>
      <c r="R89" s="196">
        <f>R90</f>
        <v>0.31968204589999999</v>
      </c>
      <c r="S89" s="99"/>
      <c r="T89" s="197">
        <f>T90</f>
        <v>0.2535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71</v>
      </c>
      <c r="AU89" s="20" t="s">
        <v>110</v>
      </c>
      <c r="BK89" s="198">
        <f>BK90</f>
        <v>0</v>
      </c>
    </row>
    <row r="90" s="12" customFormat="1" ht="25.92" customHeight="1">
      <c r="A90" s="12"/>
      <c r="B90" s="199"/>
      <c r="C90" s="200"/>
      <c r="D90" s="201" t="s">
        <v>71</v>
      </c>
      <c r="E90" s="202" t="s">
        <v>453</v>
      </c>
      <c r="F90" s="202" t="s">
        <v>454</v>
      </c>
      <c r="G90" s="200"/>
      <c r="H90" s="200"/>
      <c r="I90" s="203"/>
      <c r="J90" s="204">
        <f>BK90</f>
        <v>0</v>
      </c>
      <c r="K90" s="200"/>
      <c r="L90" s="205"/>
      <c r="M90" s="206"/>
      <c r="N90" s="207"/>
      <c r="O90" s="207"/>
      <c r="P90" s="208">
        <f>P91+P108+P125</f>
        <v>0</v>
      </c>
      <c r="Q90" s="207"/>
      <c r="R90" s="208">
        <f>R91+R108+R125</f>
        <v>0.31968204589999999</v>
      </c>
      <c r="S90" s="207"/>
      <c r="T90" s="209">
        <f>T91+T108+T125</f>
        <v>0.2535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10" t="s">
        <v>81</v>
      </c>
      <c r="AT90" s="211" t="s">
        <v>71</v>
      </c>
      <c r="AU90" s="211" t="s">
        <v>72</v>
      </c>
      <c r="AY90" s="210" t="s">
        <v>145</v>
      </c>
      <c r="BK90" s="212">
        <f>BK91+BK108+BK125</f>
        <v>0</v>
      </c>
    </row>
    <row r="91" s="12" customFormat="1" ht="22.8" customHeight="1">
      <c r="A91" s="12"/>
      <c r="B91" s="199"/>
      <c r="C91" s="200"/>
      <c r="D91" s="201" t="s">
        <v>71</v>
      </c>
      <c r="E91" s="213" t="s">
        <v>937</v>
      </c>
      <c r="F91" s="213" t="s">
        <v>938</v>
      </c>
      <c r="G91" s="200"/>
      <c r="H91" s="200"/>
      <c r="I91" s="203"/>
      <c r="J91" s="214">
        <f>BK91</f>
        <v>0</v>
      </c>
      <c r="K91" s="200"/>
      <c r="L91" s="205"/>
      <c r="M91" s="206"/>
      <c r="N91" s="207"/>
      <c r="O91" s="207"/>
      <c r="P91" s="208">
        <f>SUM(P92:P107)</f>
        <v>0</v>
      </c>
      <c r="Q91" s="207"/>
      <c r="R91" s="208">
        <f>SUM(R92:R107)</f>
        <v>0.27048359999999999</v>
      </c>
      <c r="S91" s="207"/>
      <c r="T91" s="209">
        <f>SUM(T92:T107)</f>
        <v>0.2535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10" t="s">
        <v>81</v>
      </c>
      <c r="AT91" s="211" t="s">
        <v>71</v>
      </c>
      <c r="AU91" s="211" t="s">
        <v>79</v>
      </c>
      <c r="AY91" s="210" t="s">
        <v>145</v>
      </c>
      <c r="BK91" s="212">
        <f>SUM(BK92:BK107)</f>
        <v>0</v>
      </c>
    </row>
    <row r="92" s="2" customFormat="1" ht="21.75" customHeight="1">
      <c r="A92" s="41"/>
      <c r="B92" s="42"/>
      <c r="C92" s="215" t="s">
        <v>79</v>
      </c>
      <c r="D92" s="215" t="s">
        <v>148</v>
      </c>
      <c r="E92" s="216" t="s">
        <v>939</v>
      </c>
      <c r="F92" s="217" t="s">
        <v>940</v>
      </c>
      <c r="G92" s="218" t="s">
        <v>255</v>
      </c>
      <c r="H92" s="219">
        <v>1.5</v>
      </c>
      <c r="I92" s="220"/>
      <c r="J92" s="221">
        <f>ROUND(I92*H92,2)</f>
        <v>0</v>
      </c>
      <c r="K92" s="217" t="s">
        <v>152</v>
      </c>
      <c r="L92" s="47"/>
      <c r="M92" s="222" t="s">
        <v>19</v>
      </c>
      <c r="N92" s="223" t="s">
        <v>43</v>
      </c>
      <c r="O92" s="87"/>
      <c r="P92" s="224">
        <f>O92*H92</f>
        <v>0</v>
      </c>
      <c r="Q92" s="224">
        <v>0</v>
      </c>
      <c r="R92" s="224">
        <f>Q92*H92</f>
        <v>0</v>
      </c>
      <c r="S92" s="224">
        <v>0.010999999999999999</v>
      </c>
      <c r="T92" s="225">
        <f>S92*H92</f>
        <v>0.016500000000000001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26" t="s">
        <v>153</v>
      </c>
      <c r="AT92" s="226" t="s">
        <v>148</v>
      </c>
      <c r="AU92" s="226" t="s">
        <v>81</v>
      </c>
      <c r="AY92" s="20" t="s">
        <v>145</v>
      </c>
      <c r="BE92" s="227">
        <f>IF(N92="základní",J92,0)</f>
        <v>0</v>
      </c>
      <c r="BF92" s="227">
        <f>IF(N92="snížená",J92,0)</f>
        <v>0</v>
      </c>
      <c r="BG92" s="227">
        <f>IF(N92="zákl. přenesená",J92,0)</f>
        <v>0</v>
      </c>
      <c r="BH92" s="227">
        <f>IF(N92="sníž. přenesená",J92,0)</f>
        <v>0</v>
      </c>
      <c r="BI92" s="227">
        <f>IF(N92="nulová",J92,0)</f>
        <v>0</v>
      </c>
      <c r="BJ92" s="20" t="s">
        <v>79</v>
      </c>
      <c r="BK92" s="227">
        <f>ROUND(I92*H92,2)</f>
        <v>0</v>
      </c>
      <c r="BL92" s="20" t="s">
        <v>153</v>
      </c>
      <c r="BM92" s="226" t="s">
        <v>941</v>
      </c>
    </row>
    <row r="93" s="2" customFormat="1">
      <c r="A93" s="41"/>
      <c r="B93" s="42"/>
      <c r="C93" s="43"/>
      <c r="D93" s="228" t="s">
        <v>155</v>
      </c>
      <c r="E93" s="43"/>
      <c r="F93" s="229" t="s">
        <v>942</v>
      </c>
      <c r="G93" s="43"/>
      <c r="H93" s="43"/>
      <c r="I93" s="230"/>
      <c r="J93" s="43"/>
      <c r="K93" s="43"/>
      <c r="L93" s="47"/>
      <c r="M93" s="231"/>
      <c r="N93" s="232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155</v>
      </c>
      <c r="AU93" s="20" t="s">
        <v>81</v>
      </c>
    </row>
    <row r="94" s="2" customFormat="1" ht="21.75" customHeight="1">
      <c r="A94" s="41"/>
      <c r="B94" s="42"/>
      <c r="C94" s="215" t="s">
        <v>81</v>
      </c>
      <c r="D94" s="215" t="s">
        <v>148</v>
      </c>
      <c r="E94" s="216" t="s">
        <v>943</v>
      </c>
      <c r="F94" s="217" t="s">
        <v>944</v>
      </c>
      <c r="G94" s="218" t="s">
        <v>255</v>
      </c>
      <c r="H94" s="219">
        <v>7</v>
      </c>
      <c r="I94" s="220"/>
      <c r="J94" s="221">
        <f>ROUND(I94*H94,2)</f>
        <v>0</v>
      </c>
      <c r="K94" s="217" t="s">
        <v>152</v>
      </c>
      <c r="L94" s="47"/>
      <c r="M94" s="222" t="s">
        <v>19</v>
      </c>
      <c r="N94" s="223" t="s">
        <v>43</v>
      </c>
      <c r="O94" s="87"/>
      <c r="P94" s="224">
        <f>O94*H94</f>
        <v>0</v>
      </c>
      <c r="Q94" s="224">
        <v>0</v>
      </c>
      <c r="R94" s="224">
        <f>Q94*H94</f>
        <v>0</v>
      </c>
      <c r="S94" s="224">
        <v>0.016</v>
      </c>
      <c r="T94" s="225">
        <f>S94*H94</f>
        <v>0.112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26" t="s">
        <v>153</v>
      </c>
      <c r="AT94" s="226" t="s">
        <v>148</v>
      </c>
      <c r="AU94" s="226" t="s">
        <v>81</v>
      </c>
      <c r="AY94" s="20" t="s">
        <v>145</v>
      </c>
      <c r="BE94" s="227">
        <f>IF(N94="základní",J94,0)</f>
        <v>0</v>
      </c>
      <c r="BF94" s="227">
        <f>IF(N94="snížená",J94,0)</f>
        <v>0</v>
      </c>
      <c r="BG94" s="227">
        <f>IF(N94="zákl. přenesená",J94,0)</f>
        <v>0</v>
      </c>
      <c r="BH94" s="227">
        <f>IF(N94="sníž. přenesená",J94,0)</f>
        <v>0</v>
      </c>
      <c r="BI94" s="227">
        <f>IF(N94="nulová",J94,0)</f>
        <v>0</v>
      </c>
      <c r="BJ94" s="20" t="s">
        <v>79</v>
      </c>
      <c r="BK94" s="227">
        <f>ROUND(I94*H94,2)</f>
        <v>0</v>
      </c>
      <c r="BL94" s="20" t="s">
        <v>153</v>
      </c>
      <c r="BM94" s="226" t="s">
        <v>945</v>
      </c>
    </row>
    <row r="95" s="2" customFormat="1">
      <c r="A95" s="41"/>
      <c r="B95" s="42"/>
      <c r="C95" s="43"/>
      <c r="D95" s="228" t="s">
        <v>155</v>
      </c>
      <c r="E95" s="43"/>
      <c r="F95" s="229" t="s">
        <v>946</v>
      </c>
      <c r="G95" s="43"/>
      <c r="H95" s="43"/>
      <c r="I95" s="230"/>
      <c r="J95" s="43"/>
      <c r="K95" s="43"/>
      <c r="L95" s="47"/>
      <c r="M95" s="231"/>
      <c r="N95" s="232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155</v>
      </c>
      <c r="AU95" s="20" t="s">
        <v>81</v>
      </c>
    </row>
    <row r="96" s="2" customFormat="1" ht="24.15" customHeight="1">
      <c r="A96" s="41"/>
      <c r="B96" s="42"/>
      <c r="C96" s="215" t="s">
        <v>146</v>
      </c>
      <c r="D96" s="215" t="s">
        <v>148</v>
      </c>
      <c r="E96" s="216" t="s">
        <v>947</v>
      </c>
      <c r="F96" s="217" t="s">
        <v>948</v>
      </c>
      <c r="G96" s="218" t="s">
        <v>255</v>
      </c>
      <c r="H96" s="219">
        <v>2.5</v>
      </c>
      <c r="I96" s="220"/>
      <c r="J96" s="221">
        <f>ROUND(I96*H96,2)</f>
        <v>0</v>
      </c>
      <c r="K96" s="217" t="s">
        <v>152</v>
      </c>
      <c r="L96" s="47"/>
      <c r="M96" s="222" t="s">
        <v>19</v>
      </c>
      <c r="N96" s="223" t="s">
        <v>43</v>
      </c>
      <c r="O96" s="87"/>
      <c r="P96" s="224">
        <f>O96*H96</f>
        <v>0</v>
      </c>
      <c r="Q96" s="224">
        <v>0</v>
      </c>
      <c r="R96" s="224">
        <f>Q96*H96</f>
        <v>0</v>
      </c>
      <c r="S96" s="224">
        <v>0.050000000000000003</v>
      </c>
      <c r="T96" s="225">
        <f>S96*H96</f>
        <v>0.125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26" t="s">
        <v>153</v>
      </c>
      <c r="AT96" s="226" t="s">
        <v>148</v>
      </c>
      <c r="AU96" s="226" t="s">
        <v>81</v>
      </c>
      <c r="AY96" s="20" t="s">
        <v>145</v>
      </c>
      <c r="BE96" s="227">
        <f>IF(N96="základní",J96,0)</f>
        <v>0</v>
      </c>
      <c r="BF96" s="227">
        <f>IF(N96="snížená",J96,0)</f>
        <v>0</v>
      </c>
      <c r="BG96" s="227">
        <f>IF(N96="zákl. přenesená",J96,0)</f>
        <v>0</v>
      </c>
      <c r="BH96" s="227">
        <f>IF(N96="sníž. přenesená",J96,0)</f>
        <v>0</v>
      </c>
      <c r="BI96" s="227">
        <f>IF(N96="nulová",J96,0)</f>
        <v>0</v>
      </c>
      <c r="BJ96" s="20" t="s">
        <v>79</v>
      </c>
      <c r="BK96" s="227">
        <f>ROUND(I96*H96,2)</f>
        <v>0</v>
      </c>
      <c r="BL96" s="20" t="s">
        <v>153</v>
      </c>
      <c r="BM96" s="226" t="s">
        <v>949</v>
      </c>
    </row>
    <row r="97" s="2" customFormat="1">
      <c r="A97" s="41"/>
      <c r="B97" s="42"/>
      <c r="C97" s="43"/>
      <c r="D97" s="228" t="s">
        <v>155</v>
      </c>
      <c r="E97" s="43"/>
      <c r="F97" s="229" t="s">
        <v>950</v>
      </c>
      <c r="G97" s="43"/>
      <c r="H97" s="43"/>
      <c r="I97" s="230"/>
      <c r="J97" s="43"/>
      <c r="K97" s="43"/>
      <c r="L97" s="47"/>
      <c r="M97" s="231"/>
      <c r="N97" s="232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155</v>
      </c>
      <c r="AU97" s="20" t="s">
        <v>81</v>
      </c>
    </row>
    <row r="98" s="2" customFormat="1" ht="16.5" customHeight="1">
      <c r="A98" s="41"/>
      <c r="B98" s="42"/>
      <c r="C98" s="215" t="s">
        <v>153</v>
      </c>
      <c r="D98" s="215" t="s">
        <v>148</v>
      </c>
      <c r="E98" s="216" t="s">
        <v>951</v>
      </c>
      <c r="F98" s="217" t="s">
        <v>952</v>
      </c>
      <c r="G98" s="218" t="s">
        <v>255</v>
      </c>
      <c r="H98" s="219">
        <v>11</v>
      </c>
      <c r="I98" s="220"/>
      <c r="J98" s="221">
        <f>ROUND(I98*H98,2)</f>
        <v>0</v>
      </c>
      <c r="K98" s="217" t="s">
        <v>19</v>
      </c>
      <c r="L98" s="47"/>
      <c r="M98" s="222" t="s">
        <v>19</v>
      </c>
      <c r="N98" s="223" t="s">
        <v>43</v>
      </c>
      <c r="O98" s="87"/>
      <c r="P98" s="224">
        <f>O98*H98</f>
        <v>0</v>
      </c>
      <c r="Q98" s="224">
        <v>0.024</v>
      </c>
      <c r="R98" s="224">
        <f>Q98*H98</f>
        <v>0.26400000000000001</v>
      </c>
      <c r="S98" s="224">
        <v>0</v>
      </c>
      <c r="T98" s="225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26" t="s">
        <v>153</v>
      </c>
      <c r="AT98" s="226" t="s">
        <v>148</v>
      </c>
      <c r="AU98" s="226" t="s">
        <v>81</v>
      </c>
      <c r="AY98" s="20" t="s">
        <v>145</v>
      </c>
      <c r="BE98" s="227">
        <f>IF(N98="základní",J98,0)</f>
        <v>0</v>
      </c>
      <c r="BF98" s="227">
        <f>IF(N98="snížená",J98,0)</f>
        <v>0</v>
      </c>
      <c r="BG98" s="227">
        <f>IF(N98="zákl. přenesená",J98,0)</f>
        <v>0</v>
      </c>
      <c r="BH98" s="227">
        <f>IF(N98="sníž. přenesená",J98,0)</f>
        <v>0</v>
      </c>
      <c r="BI98" s="227">
        <f>IF(N98="nulová",J98,0)</f>
        <v>0</v>
      </c>
      <c r="BJ98" s="20" t="s">
        <v>79</v>
      </c>
      <c r="BK98" s="227">
        <f>ROUND(I98*H98,2)</f>
        <v>0</v>
      </c>
      <c r="BL98" s="20" t="s">
        <v>153</v>
      </c>
      <c r="BM98" s="226" t="s">
        <v>953</v>
      </c>
    </row>
    <row r="99" s="2" customFormat="1" ht="16.5" customHeight="1">
      <c r="A99" s="41"/>
      <c r="B99" s="42"/>
      <c r="C99" s="215" t="s">
        <v>182</v>
      </c>
      <c r="D99" s="215" t="s">
        <v>148</v>
      </c>
      <c r="E99" s="216" t="s">
        <v>954</v>
      </c>
      <c r="F99" s="217" t="s">
        <v>955</v>
      </c>
      <c r="G99" s="218" t="s">
        <v>277</v>
      </c>
      <c r="H99" s="219">
        <v>3</v>
      </c>
      <c r="I99" s="220"/>
      <c r="J99" s="221">
        <f>ROUND(I99*H99,2)</f>
        <v>0</v>
      </c>
      <c r="K99" s="217" t="s">
        <v>152</v>
      </c>
      <c r="L99" s="47"/>
      <c r="M99" s="222" t="s">
        <v>19</v>
      </c>
      <c r="N99" s="223" t="s">
        <v>43</v>
      </c>
      <c r="O99" s="87"/>
      <c r="P99" s="224">
        <f>O99*H99</f>
        <v>0</v>
      </c>
      <c r="Q99" s="224">
        <v>0.00031320000000000002</v>
      </c>
      <c r="R99" s="224">
        <f>Q99*H99</f>
        <v>0.00093960000000000007</v>
      </c>
      <c r="S99" s="224">
        <v>0</v>
      </c>
      <c r="T99" s="225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26" t="s">
        <v>252</v>
      </c>
      <c r="AT99" s="226" t="s">
        <v>148</v>
      </c>
      <c r="AU99" s="226" t="s">
        <v>81</v>
      </c>
      <c r="AY99" s="20" t="s">
        <v>145</v>
      </c>
      <c r="BE99" s="227">
        <f>IF(N99="základní",J99,0)</f>
        <v>0</v>
      </c>
      <c r="BF99" s="227">
        <f>IF(N99="snížená",J99,0)</f>
        <v>0</v>
      </c>
      <c r="BG99" s="227">
        <f>IF(N99="zákl. přenesená",J99,0)</f>
        <v>0</v>
      </c>
      <c r="BH99" s="227">
        <f>IF(N99="sníž. přenesená",J99,0)</f>
        <v>0</v>
      </c>
      <c r="BI99" s="227">
        <f>IF(N99="nulová",J99,0)</f>
        <v>0</v>
      </c>
      <c r="BJ99" s="20" t="s">
        <v>79</v>
      </c>
      <c r="BK99" s="227">
        <f>ROUND(I99*H99,2)</f>
        <v>0</v>
      </c>
      <c r="BL99" s="20" t="s">
        <v>252</v>
      </c>
      <c r="BM99" s="226" t="s">
        <v>956</v>
      </c>
    </row>
    <row r="100" s="2" customFormat="1">
      <c r="A100" s="41"/>
      <c r="B100" s="42"/>
      <c r="C100" s="43"/>
      <c r="D100" s="228" t="s">
        <v>155</v>
      </c>
      <c r="E100" s="43"/>
      <c r="F100" s="229" t="s">
        <v>957</v>
      </c>
      <c r="G100" s="43"/>
      <c r="H100" s="43"/>
      <c r="I100" s="230"/>
      <c r="J100" s="43"/>
      <c r="K100" s="43"/>
      <c r="L100" s="47"/>
      <c r="M100" s="231"/>
      <c r="N100" s="232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155</v>
      </c>
      <c r="AU100" s="20" t="s">
        <v>81</v>
      </c>
    </row>
    <row r="101" s="2" customFormat="1" ht="21.75" customHeight="1">
      <c r="A101" s="41"/>
      <c r="B101" s="42"/>
      <c r="C101" s="215" t="s">
        <v>175</v>
      </c>
      <c r="D101" s="215" t="s">
        <v>148</v>
      </c>
      <c r="E101" s="216" t="s">
        <v>958</v>
      </c>
      <c r="F101" s="217" t="s">
        <v>959</v>
      </c>
      <c r="G101" s="218" t="s">
        <v>255</v>
      </c>
      <c r="H101" s="219">
        <v>11.550000000000001</v>
      </c>
      <c r="I101" s="220"/>
      <c r="J101" s="221">
        <f>ROUND(I101*H101,2)</f>
        <v>0</v>
      </c>
      <c r="K101" s="217" t="s">
        <v>19</v>
      </c>
      <c r="L101" s="47"/>
      <c r="M101" s="222" t="s">
        <v>19</v>
      </c>
      <c r="N101" s="223" t="s">
        <v>43</v>
      </c>
      <c r="O101" s="87"/>
      <c r="P101" s="224">
        <f>O101*H101</f>
        <v>0</v>
      </c>
      <c r="Q101" s="224">
        <v>0.00048000000000000001</v>
      </c>
      <c r="R101" s="224">
        <f>Q101*H101</f>
        <v>0.0055440000000000003</v>
      </c>
      <c r="S101" s="224">
        <v>0</v>
      </c>
      <c r="T101" s="225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26" t="s">
        <v>252</v>
      </c>
      <c r="AT101" s="226" t="s">
        <v>148</v>
      </c>
      <c r="AU101" s="226" t="s">
        <v>81</v>
      </c>
      <c r="AY101" s="20" t="s">
        <v>145</v>
      </c>
      <c r="BE101" s="227">
        <f>IF(N101="základní",J101,0)</f>
        <v>0</v>
      </c>
      <c r="BF101" s="227">
        <f>IF(N101="snížená",J101,0)</f>
        <v>0</v>
      </c>
      <c r="BG101" s="227">
        <f>IF(N101="zákl. přenesená",J101,0)</f>
        <v>0</v>
      </c>
      <c r="BH101" s="227">
        <f>IF(N101="sníž. přenesená",J101,0)</f>
        <v>0</v>
      </c>
      <c r="BI101" s="227">
        <f>IF(N101="nulová",J101,0)</f>
        <v>0</v>
      </c>
      <c r="BJ101" s="20" t="s">
        <v>79</v>
      </c>
      <c r="BK101" s="227">
        <f>ROUND(I101*H101,2)</f>
        <v>0</v>
      </c>
      <c r="BL101" s="20" t="s">
        <v>252</v>
      </c>
      <c r="BM101" s="226" t="s">
        <v>960</v>
      </c>
    </row>
    <row r="102" s="2" customFormat="1" ht="16.5" customHeight="1">
      <c r="A102" s="41"/>
      <c r="B102" s="42"/>
      <c r="C102" s="215" t="s">
        <v>194</v>
      </c>
      <c r="D102" s="215" t="s">
        <v>148</v>
      </c>
      <c r="E102" s="216" t="s">
        <v>961</v>
      </c>
      <c r="F102" s="217" t="s">
        <v>962</v>
      </c>
      <c r="G102" s="218" t="s">
        <v>277</v>
      </c>
      <c r="H102" s="219">
        <v>3</v>
      </c>
      <c r="I102" s="220"/>
      <c r="J102" s="221">
        <f>ROUND(I102*H102,2)</f>
        <v>0</v>
      </c>
      <c r="K102" s="217" t="s">
        <v>152</v>
      </c>
      <c r="L102" s="47"/>
      <c r="M102" s="222" t="s">
        <v>19</v>
      </c>
      <c r="N102" s="223" t="s">
        <v>43</v>
      </c>
      <c r="O102" s="87"/>
      <c r="P102" s="224">
        <f>O102*H102</f>
        <v>0</v>
      </c>
      <c r="Q102" s="224">
        <v>0</v>
      </c>
      <c r="R102" s="224">
        <f>Q102*H102</f>
        <v>0</v>
      </c>
      <c r="S102" s="224">
        <v>0</v>
      </c>
      <c r="T102" s="225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26" t="s">
        <v>252</v>
      </c>
      <c r="AT102" s="226" t="s">
        <v>148</v>
      </c>
      <c r="AU102" s="226" t="s">
        <v>81</v>
      </c>
      <c r="AY102" s="20" t="s">
        <v>145</v>
      </c>
      <c r="BE102" s="227">
        <f>IF(N102="základní",J102,0)</f>
        <v>0</v>
      </c>
      <c r="BF102" s="227">
        <f>IF(N102="snížená",J102,0)</f>
        <v>0</v>
      </c>
      <c r="BG102" s="227">
        <f>IF(N102="zákl. přenesená",J102,0)</f>
        <v>0</v>
      </c>
      <c r="BH102" s="227">
        <f>IF(N102="sníž. přenesená",J102,0)</f>
        <v>0</v>
      </c>
      <c r="BI102" s="227">
        <f>IF(N102="nulová",J102,0)</f>
        <v>0</v>
      </c>
      <c r="BJ102" s="20" t="s">
        <v>79</v>
      </c>
      <c r="BK102" s="227">
        <f>ROUND(I102*H102,2)</f>
        <v>0</v>
      </c>
      <c r="BL102" s="20" t="s">
        <v>252</v>
      </c>
      <c r="BM102" s="226" t="s">
        <v>963</v>
      </c>
    </row>
    <row r="103" s="2" customFormat="1">
      <c r="A103" s="41"/>
      <c r="B103" s="42"/>
      <c r="C103" s="43"/>
      <c r="D103" s="228" t="s">
        <v>155</v>
      </c>
      <c r="E103" s="43"/>
      <c r="F103" s="229" t="s">
        <v>964</v>
      </c>
      <c r="G103" s="43"/>
      <c r="H103" s="43"/>
      <c r="I103" s="230"/>
      <c r="J103" s="43"/>
      <c r="K103" s="43"/>
      <c r="L103" s="47"/>
      <c r="M103" s="231"/>
      <c r="N103" s="232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155</v>
      </c>
      <c r="AU103" s="20" t="s">
        <v>81</v>
      </c>
    </row>
    <row r="104" s="2" customFormat="1" ht="16.5" customHeight="1">
      <c r="A104" s="41"/>
      <c r="B104" s="42"/>
      <c r="C104" s="215" t="s">
        <v>172</v>
      </c>
      <c r="D104" s="215" t="s">
        <v>148</v>
      </c>
      <c r="E104" s="216" t="s">
        <v>965</v>
      </c>
      <c r="F104" s="217" t="s">
        <v>966</v>
      </c>
      <c r="G104" s="218" t="s">
        <v>277</v>
      </c>
      <c r="H104" s="219">
        <v>3</v>
      </c>
      <c r="I104" s="220"/>
      <c r="J104" s="221">
        <f>ROUND(I104*H104,2)</f>
        <v>0</v>
      </c>
      <c r="K104" s="217" t="s">
        <v>152</v>
      </c>
      <c r="L104" s="47"/>
      <c r="M104" s="222" t="s">
        <v>19</v>
      </c>
      <c r="N104" s="223" t="s">
        <v>43</v>
      </c>
      <c r="O104" s="87"/>
      <c r="P104" s="224">
        <f>O104*H104</f>
        <v>0</v>
      </c>
      <c r="Q104" s="224">
        <v>0</v>
      </c>
      <c r="R104" s="224">
        <f>Q104*H104</f>
        <v>0</v>
      </c>
      <c r="S104" s="224">
        <v>0</v>
      </c>
      <c r="T104" s="225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26" t="s">
        <v>252</v>
      </c>
      <c r="AT104" s="226" t="s">
        <v>148</v>
      </c>
      <c r="AU104" s="226" t="s">
        <v>81</v>
      </c>
      <c r="AY104" s="20" t="s">
        <v>145</v>
      </c>
      <c r="BE104" s="227">
        <f>IF(N104="základní",J104,0)</f>
        <v>0</v>
      </c>
      <c r="BF104" s="227">
        <f>IF(N104="snížená",J104,0)</f>
        <v>0</v>
      </c>
      <c r="BG104" s="227">
        <f>IF(N104="zákl. přenesená",J104,0)</f>
        <v>0</v>
      </c>
      <c r="BH104" s="227">
        <f>IF(N104="sníž. přenesená",J104,0)</f>
        <v>0</v>
      </c>
      <c r="BI104" s="227">
        <f>IF(N104="nulová",J104,0)</f>
        <v>0</v>
      </c>
      <c r="BJ104" s="20" t="s">
        <v>79</v>
      </c>
      <c r="BK104" s="227">
        <f>ROUND(I104*H104,2)</f>
        <v>0</v>
      </c>
      <c r="BL104" s="20" t="s">
        <v>252</v>
      </c>
      <c r="BM104" s="226" t="s">
        <v>967</v>
      </c>
    </row>
    <row r="105" s="2" customFormat="1">
      <c r="A105" s="41"/>
      <c r="B105" s="42"/>
      <c r="C105" s="43"/>
      <c r="D105" s="228" t="s">
        <v>155</v>
      </c>
      <c r="E105" s="43"/>
      <c r="F105" s="229" t="s">
        <v>968</v>
      </c>
      <c r="G105" s="43"/>
      <c r="H105" s="43"/>
      <c r="I105" s="230"/>
      <c r="J105" s="43"/>
      <c r="K105" s="43"/>
      <c r="L105" s="47"/>
      <c r="M105" s="231"/>
      <c r="N105" s="232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155</v>
      </c>
      <c r="AU105" s="20" t="s">
        <v>81</v>
      </c>
    </row>
    <row r="106" s="2" customFormat="1" ht="24.15" customHeight="1">
      <c r="A106" s="41"/>
      <c r="B106" s="42"/>
      <c r="C106" s="215" t="s">
        <v>203</v>
      </c>
      <c r="D106" s="215" t="s">
        <v>148</v>
      </c>
      <c r="E106" s="216" t="s">
        <v>969</v>
      </c>
      <c r="F106" s="217" t="s">
        <v>970</v>
      </c>
      <c r="G106" s="218" t="s">
        <v>509</v>
      </c>
      <c r="H106" s="288"/>
      <c r="I106" s="220"/>
      <c r="J106" s="221">
        <f>ROUND(I106*H106,2)</f>
        <v>0</v>
      </c>
      <c r="K106" s="217" t="s">
        <v>152</v>
      </c>
      <c r="L106" s="47"/>
      <c r="M106" s="222" t="s">
        <v>19</v>
      </c>
      <c r="N106" s="223" t="s">
        <v>43</v>
      </c>
      <c r="O106" s="87"/>
      <c r="P106" s="224">
        <f>O106*H106</f>
        <v>0</v>
      </c>
      <c r="Q106" s="224">
        <v>0</v>
      </c>
      <c r="R106" s="224">
        <f>Q106*H106</f>
        <v>0</v>
      </c>
      <c r="S106" s="224">
        <v>0</v>
      </c>
      <c r="T106" s="225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26" t="s">
        <v>252</v>
      </c>
      <c r="AT106" s="226" t="s">
        <v>148</v>
      </c>
      <c r="AU106" s="226" t="s">
        <v>81</v>
      </c>
      <c r="AY106" s="20" t="s">
        <v>145</v>
      </c>
      <c r="BE106" s="227">
        <f>IF(N106="základní",J106,0)</f>
        <v>0</v>
      </c>
      <c r="BF106" s="227">
        <f>IF(N106="snížená",J106,0)</f>
        <v>0</v>
      </c>
      <c r="BG106" s="227">
        <f>IF(N106="zákl. přenesená",J106,0)</f>
        <v>0</v>
      </c>
      <c r="BH106" s="227">
        <f>IF(N106="sníž. přenesená",J106,0)</f>
        <v>0</v>
      </c>
      <c r="BI106" s="227">
        <f>IF(N106="nulová",J106,0)</f>
        <v>0</v>
      </c>
      <c r="BJ106" s="20" t="s">
        <v>79</v>
      </c>
      <c r="BK106" s="227">
        <f>ROUND(I106*H106,2)</f>
        <v>0</v>
      </c>
      <c r="BL106" s="20" t="s">
        <v>252</v>
      </c>
      <c r="BM106" s="226" t="s">
        <v>971</v>
      </c>
    </row>
    <row r="107" s="2" customFormat="1">
      <c r="A107" s="41"/>
      <c r="B107" s="42"/>
      <c r="C107" s="43"/>
      <c r="D107" s="228" t="s">
        <v>155</v>
      </c>
      <c r="E107" s="43"/>
      <c r="F107" s="229" t="s">
        <v>972</v>
      </c>
      <c r="G107" s="43"/>
      <c r="H107" s="43"/>
      <c r="I107" s="230"/>
      <c r="J107" s="43"/>
      <c r="K107" s="43"/>
      <c r="L107" s="47"/>
      <c r="M107" s="231"/>
      <c r="N107" s="232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155</v>
      </c>
      <c r="AU107" s="20" t="s">
        <v>81</v>
      </c>
    </row>
    <row r="108" s="12" customFormat="1" ht="22.8" customHeight="1">
      <c r="A108" s="12"/>
      <c r="B108" s="199"/>
      <c r="C108" s="200"/>
      <c r="D108" s="201" t="s">
        <v>71</v>
      </c>
      <c r="E108" s="213" t="s">
        <v>973</v>
      </c>
      <c r="F108" s="213" t="s">
        <v>974</v>
      </c>
      <c r="G108" s="200"/>
      <c r="H108" s="200"/>
      <c r="I108" s="203"/>
      <c r="J108" s="214">
        <f>BK108</f>
        <v>0</v>
      </c>
      <c r="K108" s="200"/>
      <c r="L108" s="205"/>
      <c r="M108" s="206"/>
      <c r="N108" s="207"/>
      <c r="O108" s="207"/>
      <c r="P108" s="208">
        <f>SUM(P109:P124)</f>
        <v>0</v>
      </c>
      <c r="Q108" s="207"/>
      <c r="R108" s="208">
        <f>SUM(R109:R124)</f>
        <v>0.043078293000000004</v>
      </c>
      <c r="S108" s="207"/>
      <c r="T108" s="209">
        <f>SUM(T109:T124)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10" t="s">
        <v>81</v>
      </c>
      <c r="AT108" s="211" t="s">
        <v>71</v>
      </c>
      <c r="AU108" s="211" t="s">
        <v>79</v>
      </c>
      <c r="AY108" s="210" t="s">
        <v>145</v>
      </c>
      <c r="BK108" s="212">
        <f>SUM(BK109:BK124)</f>
        <v>0</v>
      </c>
    </row>
    <row r="109" s="2" customFormat="1" ht="21.75" customHeight="1">
      <c r="A109" s="41"/>
      <c r="B109" s="42"/>
      <c r="C109" s="215" t="s">
        <v>217</v>
      </c>
      <c r="D109" s="215" t="s">
        <v>148</v>
      </c>
      <c r="E109" s="216" t="s">
        <v>975</v>
      </c>
      <c r="F109" s="217" t="s">
        <v>976</v>
      </c>
      <c r="G109" s="218" t="s">
        <v>277</v>
      </c>
      <c r="H109" s="219">
        <v>3</v>
      </c>
      <c r="I109" s="220"/>
      <c r="J109" s="221">
        <f>ROUND(I109*H109,2)</f>
        <v>0</v>
      </c>
      <c r="K109" s="217" t="s">
        <v>152</v>
      </c>
      <c r="L109" s="47"/>
      <c r="M109" s="222" t="s">
        <v>19</v>
      </c>
      <c r="N109" s="223" t="s">
        <v>43</v>
      </c>
      <c r="O109" s="87"/>
      <c r="P109" s="224">
        <f>O109*H109</f>
        <v>0</v>
      </c>
      <c r="Q109" s="224">
        <v>0.00043386</v>
      </c>
      <c r="R109" s="224">
        <f>Q109*H109</f>
        <v>0.0013015800000000001</v>
      </c>
      <c r="S109" s="224">
        <v>0</v>
      </c>
      <c r="T109" s="225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26" t="s">
        <v>252</v>
      </c>
      <c r="AT109" s="226" t="s">
        <v>148</v>
      </c>
      <c r="AU109" s="226" t="s">
        <v>81</v>
      </c>
      <c r="AY109" s="20" t="s">
        <v>145</v>
      </c>
      <c r="BE109" s="227">
        <f>IF(N109="základní",J109,0)</f>
        <v>0</v>
      </c>
      <c r="BF109" s="227">
        <f>IF(N109="snížená",J109,0)</f>
        <v>0</v>
      </c>
      <c r="BG109" s="227">
        <f>IF(N109="zákl. přenesená",J109,0)</f>
        <v>0</v>
      </c>
      <c r="BH109" s="227">
        <f>IF(N109="sníž. přenesená",J109,0)</f>
        <v>0</v>
      </c>
      <c r="BI109" s="227">
        <f>IF(N109="nulová",J109,0)</f>
        <v>0</v>
      </c>
      <c r="BJ109" s="20" t="s">
        <v>79</v>
      </c>
      <c r="BK109" s="227">
        <f>ROUND(I109*H109,2)</f>
        <v>0</v>
      </c>
      <c r="BL109" s="20" t="s">
        <v>252</v>
      </c>
      <c r="BM109" s="226" t="s">
        <v>977</v>
      </c>
    </row>
    <row r="110" s="2" customFormat="1">
      <c r="A110" s="41"/>
      <c r="B110" s="42"/>
      <c r="C110" s="43"/>
      <c r="D110" s="228" t="s">
        <v>155</v>
      </c>
      <c r="E110" s="43"/>
      <c r="F110" s="229" t="s">
        <v>978</v>
      </c>
      <c r="G110" s="43"/>
      <c r="H110" s="43"/>
      <c r="I110" s="230"/>
      <c r="J110" s="43"/>
      <c r="K110" s="43"/>
      <c r="L110" s="47"/>
      <c r="M110" s="231"/>
      <c r="N110" s="232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155</v>
      </c>
      <c r="AU110" s="20" t="s">
        <v>81</v>
      </c>
    </row>
    <row r="111" s="2" customFormat="1" ht="21.75" customHeight="1">
      <c r="A111" s="41"/>
      <c r="B111" s="42"/>
      <c r="C111" s="215" t="s">
        <v>223</v>
      </c>
      <c r="D111" s="215" t="s">
        <v>148</v>
      </c>
      <c r="E111" s="216" t="s">
        <v>979</v>
      </c>
      <c r="F111" s="217" t="s">
        <v>980</v>
      </c>
      <c r="G111" s="218" t="s">
        <v>255</v>
      </c>
      <c r="H111" s="219">
        <v>31.5</v>
      </c>
      <c r="I111" s="220"/>
      <c r="J111" s="221">
        <f>ROUND(I111*H111,2)</f>
        <v>0</v>
      </c>
      <c r="K111" s="217" t="s">
        <v>152</v>
      </c>
      <c r="L111" s="47"/>
      <c r="M111" s="222" t="s">
        <v>19</v>
      </c>
      <c r="N111" s="223" t="s">
        <v>43</v>
      </c>
      <c r="O111" s="87"/>
      <c r="P111" s="224">
        <f>O111*H111</f>
        <v>0</v>
      </c>
      <c r="Q111" s="224">
        <v>0.00079697199999999996</v>
      </c>
      <c r="R111" s="224">
        <f>Q111*H111</f>
        <v>0.025104617999999999</v>
      </c>
      <c r="S111" s="224">
        <v>0</v>
      </c>
      <c r="T111" s="225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26" t="s">
        <v>252</v>
      </c>
      <c r="AT111" s="226" t="s">
        <v>148</v>
      </c>
      <c r="AU111" s="226" t="s">
        <v>81</v>
      </c>
      <c r="AY111" s="20" t="s">
        <v>145</v>
      </c>
      <c r="BE111" s="227">
        <f>IF(N111="základní",J111,0)</f>
        <v>0</v>
      </c>
      <c r="BF111" s="227">
        <f>IF(N111="snížená",J111,0)</f>
        <v>0</v>
      </c>
      <c r="BG111" s="227">
        <f>IF(N111="zákl. přenesená",J111,0)</f>
        <v>0</v>
      </c>
      <c r="BH111" s="227">
        <f>IF(N111="sníž. přenesená",J111,0)</f>
        <v>0</v>
      </c>
      <c r="BI111" s="227">
        <f>IF(N111="nulová",J111,0)</f>
        <v>0</v>
      </c>
      <c r="BJ111" s="20" t="s">
        <v>79</v>
      </c>
      <c r="BK111" s="227">
        <f>ROUND(I111*H111,2)</f>
        <v>0</v>
      </c>
      <c r="BL111" s="20" t="s">
        <v>252</v>
      </c>
      <c r="BM111" s="226" t="s">
        <v>981</v>
      </c>
    </row>
    <row r="112" s="2" customFormat="1">
      <c r="A112" s="41"/>
      <c r="B112" s="42"/>
      <c r="C112" s="43"/>
      <c r="D112" s="228" t="s">
        <v>155</v>
      </c>
      <c r="E112" s="43"/>
      <c r="F112" s="229" t="s">
        <v>982</v>
      </c>
      <c r="G112" s="43"/>
      <c r="H112" s="43"/>
      <c r="I112" s="230"/>
      <c r="J112" s="43"/>
      <c r="K112" s="43"/>
      <c r="L112" s="47"/>
      <c r="M112" s="231"/>
      <c r="N112" s="232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155</v>
      </c>
      <c r="AU112" s="20" t="s">
        <v>81</v>
      </c>
    </row>
    <row r="113" s="2" customFormat="1" ht="24.15" customHeight="1">
      <c r="A113" s="41"/>
      <c r="B113" s="42"/>
      <c r="C113" s="215" t="s">
        <v>8</v>
      </c>
      <c r="D113" s="215" t="s">
        <v>148</v>
      </c>
      <c r="E113" s="216" t="s">
        <v>983</v>
      </c>
      <c r="F113" s="217" t="s">
        <v>984</v>
      </c>
      <c r="G113" s="218" t="s">
        <v>255</v>
      </c>
      <c r="H113" s="219">
        <v>31.5</v>
      </c>
      <c r="I113" s="220"/>
      <c r="J113" s="221">
        <f>ROUND(I113*H113,2)</f>
        <v>0</v>
      </c>
      <c r="K113" s="217" t="s">
        <v>152</v>
      </c>
      <c r="L113" s="47"/>
      <c r="M113" s="222" t="s">
        <v>19</v>
      </c>
      <c r="N113" s="223" t="s">
        <v>43</v>
      </c>
      <c r="O113" s="87"/>
      <c r="P113" s="224">
        <f>O113*H113</f>
        <v>0</v>
      </c>
      <c r="Q113" s="224">
        <v>0.00033906000000000002</v>
      </c>
      <c r="R113" s="224">
        <f>Q113*H113</f>
        <v>0.010680390000000001</v>
      </c>
      <c r="S113" s="224">
        <v>0</v>
      </c>
      <c r="T113" s="225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26" t="s">
        <v>252</v>
      </c>
      <c r="AT113" s="226" t="s">
        <v>148</v>
      </c>
      <c r="AU113" s="226" t="s">
        <v>81</v>
      </c>
      <c r="AY113" s="20" t="s">
        <v>145</v>
      </c>
      <c r="BE113" s="227">
        <f>IF(N113="základní",J113,0)</f>
        <v>0</v>
      </c>
      <c r="BF113" s="227">
        <f>IF(N113="snížená",J113,0)</f>
        <v>0</v>
      </c>
      <c r="BG113" s="227">
        <f>IF(N113="zákl. přenesená",J113,0)</f>
        <v>0</v>
      </c>
      <c r="BH113" s="227">
        <f>IF(N113="sníž. přenesená",J113,0)</f>
        <v>0</v>
      </c>
      <c r="BI113" s="227">
        <f>IF(N113="nulová",J113,0)</f>
        <v>0</v>
      </c>
      <c r="BJ113" s="20" t="s">
        <v>79</v>
      </c>
      <c r="BK113" s="227">
        <f>ROUND(I113*H113,2)</f>
        <v>0</v>
      </c>
      <c r="BL113" s="20" t="s">
        <v>252</v>
      </c>
      <c r="BM113" s="226" t="s">
        <v>985</v>
      </c>
    </row>
    <row r="114" s="2" customFormat="1">
      <c r="A114" s="41"/>
      <c r="B114" s="42"/>
      <c r="C114" s="43"/>
      <c r="D114" s="228" t="s">
        <v>155</v>
      </c>
      <c r="E114" s="43"/>
      <c r="F114" s="229" t="s">
        <v>986</v>
      </c>
      <c r="G114" s="43"/>
      <c r="H114" s="43"/>
      <c r="I114" s="230"/>
      <c r="J114" s="43"/>
      <c r="K114" s="43"/>
      <c r="L114" s="47"/>
      <c r="M114" s="231"/>
      <c r="N114" s="232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155</v>
      </c>
      <c r="AU114" s="20" t="s">
        <v>81</v>
      </c>
    </row>
    <row r="115" s="2" customFormat="1" ht="16.5" customHeight="1">
      <c r="A115" s="41"/>
      <c r="B115" s="42"/>
      <c r="C115" s="215" t="s">
        <v>232</v>
      </c>
      <c r="D115" s="215" t="s">
        <v>148</v>
      </c>
      <c r="E115" s="216" t="s">
        <v>987</v>
      </c>
      <c r="F115" s="217" t="s">
        <v>988</v>
      </c>
      <c r="G115" s="218" t="s">
        <v>277</v>
      </c>
      <c r="H115" s="219">
        <v>12</v>
      </c>
      <c r="I115" s="220"/>
      <c r="J115" s="221">
        <f>ROUND(I115*H115,2)</f>
        <v>0</v>
      </c>
      <c r="K115" s="217" t="s">
        <v>152</v>
      </c>
      <c r="L115" s="47"/>
      <c r="M115" s="222" t="s">
        <v>19</v>
      </c>
      <c r="N115" s="223" t="s">
        <v>43</v>
      </c>
      <c r="O115" s="87"/>
      <c r="P115" s="224">
        <f>O115*H115</f>
        <v>0</v>
      </c>
      <c r="Q115" s="224">
        <v>0</v>
      </c>
      <c r="R115" s="224">
        <f>Q115*H115</f>
        <v>0</v>
      </c>
      <c r="S115" s="224">
        <v>0</v>
      </c>
      <c r="T115" s="225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26" t="s">
        <v>252</v>
      </c>
      <c r="AT115" s="226" t="s">
        <v>148</v>
      </c>
      <c r="AU115" s="226" t="s">
        <v>81</v>
      </c>
      <c r="AY115" s="20" t="s">
        <v>145</v>
      </c>
      <c r="BE115" s="227">
        <f>IF(N115="základní",J115,0)</f>
        <v>0</v>
      </c>
      <c r="BF115" s="227">
        <f>IF(N115="snížená",J115,0)</f>
        <v>0</v>
      </c>
      <c r="BG115" s="227">
        <f>IF(N115="zákl. přenesená",J115,0)</f>
        <v>0</v>
      </c>
      <c r="BH115" s="227">
        <f>IF(N115="sníž. přenesená",J115,0)</f>
        <v>0</v>
      </c>
      <c r="BI115" s="227">
        <f>IF(N115="nulová",J115,0)</f>
        <v>0</v>
      </c>
      <c r="BJ115" s="20" t="s">
        <v>79</v>
      </c>
      <c r="BK115" s="227">
        <f>ROUND(I115*H115,2)</f>
        <v>0</v>
      </c>
      <c r="BL115" s="20" t="s">
        <v>252</v>
      </c>
      <c r="BM115" s="226" t="s">
        <v>989</v>
      </c>
    </row>
    <row r="116" s="2" customFormat="1">
      <c r="A116" s="41"/>
      <c r="B116" s="42"/>
      <c r="C116" s="43"/>
      <c r="D116" s="228" t="s">
        <v>155</v>
      </c>
      <c r="E116" s="43"/>
      <c r="F116" s="229" t="s">
        <v>990</v>
      </c>
      <c r="G116" s="43"/>
      <c r="H116" s="43"/>
      <c r="I116" s="230"/>
      <c r="J116" s="43"/>
      <c r="K116" s="43"/>
      <c r="L116" s="47"/>
      <c r="M116" s="231"/>
      <c r="N116" s="232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155</v>
      </c>
      <c r="AU116" s="20" t="s">
        <v>81</v>
      </c>
    </row>
    <row r="117" s="2" customFormat="1" ht="24.15" customHeight="1">
      <c r="A117" s="41"/>
      <c r="B117" s="42"/>
      <c r="C117" s="215" t="s">
        <v>238</v>
      </c>
      <c r="D117" s="215" t="s">
        <v>148</v>
      </c>
      <c r="E117" s="216" t="s">
        <v>991</v>
      </c>
      <c r="F117" s="217" t="s">
        <v>992</v>
      </c>
      <c r="G117" s="218" t="s">
        <v>255</v>
      </c>
      <c r="H117" s="219">
        <v>30</v>
      </c>
      <c r="I117" s="220"/>
      <c r="J117" s="221">
        <f>ROUND(I117*H117,2)</f>
        <v>0</v>
      </c>
      <c r="K117" s="217" t="s">
        <v>152</v>
      </c>
      <c r="L117" s="47"/>
      <c r="M117" s="222" t="s">
        <v>19</v>
      </c>
      <c r="N117" s="223" t="s">
        <v>43</v>
      </c>
      <c r="O117" s="87"/>
      <c r="P117" s="224">
        <f>O117*H117</f>
        <v>0</v>
      </c>
      <c r="Q117" s="224">
        <v>0.00018972349999999999</v>
      </c>
      <c r="R117" s="224">
        <f>Q117*H117</f>
        <v>0.005691705</v>
      </c>
      <c r="S117" s="224">
        <v>0</v>
      </c>
      <c r="T117" s="225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26" t="s">
        <v>252</v>
      </c>
      <c r="AT117" s="226" t="s">
        <v>148</v>
      </c>
      <c r="AU117" s="226" t="s">
        <v>81</v>
      </c>
      <c r="AY117" s="20" t="s">
        <v>145</v>
      </c>
      <c r="BE117" s="227">
        <f>IF(N117="základní",J117,0)</f>
        <v>0</v>
      </c>
      <c r="BF117" s="227">
        <f>IF(N117="snížená",J117,0)</f>
        <v>0</v>
      </c>
      <c r="BG117" s="227">
        <f>IF(N117="zákl. přenesená",J117,0)</f>
        <v>0</v>
      </c>
      <c r="BH117" s="227">
        <f>IF(N117="sníž. přenesená",J117,0)</f>
        <v>0</v>
      </c>
      <c r="BI117" s="227">
        <f>IF(N117="nulová",J117,0)</f>
        <v>0</v>
      </c>
      <c r="BJ117" s="20" t="s">
        <v>79</v>
      </c>
      <c r="BK117" s="227">
        <f>ROUND(I117*H117,2)</f>
        <v>0</v>
      </c>
      <c r="BL117" s="20" t="s">
        <v>252</v>
      </c>
      <c r="BM117" s="226" t="s">
        <v>993</v>
      </c>
    </row>
    <row r="118" s="2" customFormat="1">
      <c r="A118" s="41"/>
      <c r="B118" s="42"/>
      <c r="C118" s="43"/>
      <c r="D118" s="228" t="s">
        <v>155</v>
      </c>
      <c r="E118" s="43"/>
      <c r="F118" s="229" t="s">
        <v>994</v>
      </c>
      <c r="G118" s="43"/>
      <c r="H118" s="43"/>
      <c r="I118" s="230"/>
      <c r="J118" s="43"/>
      <c r="K118" s="43"/>
      <c r="L118" s="47"/>
      <c r="M118" s="231"/>
      <c r="N118" s="232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155</v>
      </c>
      <c r="AU118" s="20" t="s">
        <v>81</v>
      </c>
    </row>
    <row r="119" s="2" customFormat="1" ht="21.75" customHeight="1">
      <c r="A119" s="41"/>
      <c r="B119" s="42"/>
      <c r="C119" s="215" t="s">
        <v>244</v>
      </c>
      <c r="D119" s="215" t="s">
        <v>148</v>
      </c>
      <c r="E119" s="216" t="s">
        <v>995</v>
      </c>
      <c r="F119" s="217" t="s">
        <v>996</v>
      </c>
      <c r="G119" s="218" t="s">
        <v>255</v>
      </c>
      <c r="H119" s="219">
        <v>30</v>
      </c>
      <c r="I119" s="220"/>
      <c r="J119" s="221">
        <f>ROUND(I119*H119,2)</f>
        <v>0</v>
      </c>
      <c r="K119" s="217" t="s">
        <v>152</v>
      </c>
      <c r="L119" s="47"/>
      <c r="M119" s="222" t="s">
        <v>19</v>
      </c>
      <c r="N119" s="223" t="s">
        <v>43</v>
      </c>
      <c r="O119" s="87"/>
      <c r="P119" s="224">
        <f>O119*H119</f>
        <v>0</v>
      </c>
      <c r="Q119" s="224">
        <v>1.0000000000000001E-05</v>
      </c>
      <c r="R119" s="224">
        <f>Q119*H119</f>
        <v>0.00030000000000000003</v>
      </c>
      <c r="S119" s="224">
        <v>0</v>
      </c>
      <c r="T119" s="225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26" t="s">
        <v>252</v>
      </c>
      <c r="AT119" s="226" t="s">
        <v>148</v>
      </c>
      <c r="AU119" s="226" t="s">
        <v>81</v>
      </c>
      <c r="AY119" s="20" t="s">
        <v>145</v>
      </c>
      <c r="BE119" s="227">
        <f>IF(N119="základní",J119,0)</f>
        <v>0</v>
      </c>
      <c r="BF119" s="227">
        <f>IF(N119="snížená",J119,0)</f>
        <v>0</v>
      </c>
      <c r="BG119" s="227">
        <f>IF(N119="zákl. přenesená",J119,0)</f>
        <v>0</v>
      </c>
      <c r="BH119" s="227">
        <f>IF(N119="sníž. přenesená",J119,0)</f>
        <v>0</v>
      </c>
      <c r="BI119" s="227">
        <f>IF(N119="nulová",J119,0)</f>
        <v>0</v>
      </c>
      <c r="BJ119" s="20" t="s">
        <v>79</v>
      </c>
      <c r="BK119" s="227">
        <f>ROUND(I119*H119,2)</f>
        <v>0</v>
      </c>
      <c r="BL119" s="20" t="s">
        <v>252</v>
      </c>
      <c r="BM119" s="226" t="s">
        <v>997</v>
      </c>
    </row>
    <row r="120" s="2" customFormat="1">
      <c r="A120" s="41"/>
      <c r="B120" s="42"/>
      <c r="C120" s="43"/>
      <c r="D120" s="228" t="s">
        <v>155</v>
      </c>
      <c r="E120" s="43"/>
      <c r="F120" s="229" t="s">
        <v>998</v>
      </c>
      <c r="G120" s="43"/>
      <c r="H120" s="43"/>
      <c r="I120" s="230"/>
      <c r="J120" s="43"/>
      <c r="K120" s="43"/>
      <c r="L120" s="47"/>
      <c r="M120" s="231"/>
      <c r="N120" s="232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155</v>
      </c>
      <c r="AU120" s="20" t="s">
        <v>81</v>
      </c>
    </row>
    <row r="121" s="2" customFormat="1" ht="21.75" customHeight="1">
      <c r="A121" s="41"/>
      <c r="B121" s="42"/>
      <c r="C121" s="215" t="s">
        <v>252</v>
      </c>
      <c r="D121" s="215" t="s">
        <v>148</v>
      </c>
      <c r="E121" s="216" t="s">
        <v>999</v>
      </c>
      <c r="F121" s="217" t="s">
        <v>1000</v>
      </c>
      <c r="G121" s="218" t="s">
        <v>277</v>
      </c>
      <c r="H121" s="219">
        <v>1</v>
      </c>
      <c r="I121" s="220"/>
      <c r="J121" s="221">
        <f>ROUND(I121*H121,2)</f>
        <v>0</v>
      </c>
      <c r="K121" s="217" t="s">
        <v>152</v>
      </c>
      <c r="L121" s="47"/>
      <c r="M121" s="222" t="s">
        <v>19</v>
      </c>
      <c r="N121" s="223" t="s">
        <v>43</v>
      </c>
      <c r="O121" s="87"/>
      <c r="P121" s="224">
        <f>O121*H121</f>
        <v>0</v>
      </c>
      <c r="Q121" s="224">
        <v>0</v>
      </c>
      <c r="R121" s="224">
        <f>Q121*H121</f>
        <v>0</v>
      </c>
      <c r="S121" s="224">
        <v>0</v>
      </c>
      <c r="T121" s="225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26" t="s">
        <v>252</v>
      </c>
      <c r="AT121" s="226" t="s">
        <v>148</v>
      </c>
      <c r="AU121" s="226" t="s">
        <v>81</v>
      </c>
      <c r="AY121" s="20" t="s">
        <v>145</v>
      </c>
      <c r="BE121" s="227">
        <f>IF(N121="základní",J121,0)</f>
        <v>0</v>
      </c>
      <c r="BF121" s="227">
        <f>IF(N121="snížená",J121,0)</f>
        <v>0</v>
      </c>
      <c r="BG121" s="227">
        <f>IF(N121="zákl. přenesená",J121,0)</f>
        <v>0</v>
      </c>
      <c r="BH121" s="227">
        <f>IF(N121="sníž. přenesená",J121,0)</f>
        <v>0</v>
      </c>
      <c r="BI121" s="227">
        <f>IF(N121="nulová",J121,0)</f>
        <v>0</v>
      </c>
      <c r="BJ121" s="20" t="s">
        <v>79</v>
      </c>
      <c r="BK121" s="227">
        <f>ROUND(I121*H121,2)</f>
        <v>0</v>
      </c>
      <c r="BL121" s="20" t="s">
        <v>252</v>
      </c>
      <c r="BM121" s="226" t="s">
        <v>1001</v>
      </c>
    </row>
    <row r="122" s="2" customFormat="1">
      <c r="A122" s="41"/>
      <c r="B122" s="42"/>
      <c r="C122" s="43"/>
      <c r="D122" s="228" t="s">
        <v>155</v>
      </c>
      <c r="E122" s="43"/>
      <c r="F122" s="229" t="s">
        <v>1002</v>
      </c>
      <c r="G122" s="43"/>
      <c r="H122" s="43"/>
      <c r="I122" s="230"/>
      <c r="J122" s="43"/>
      <c r="K122" s="43"/>
      <c r="L122" s="47"/>
      <c r="M122" s="231"/>
      <c r="N122" s="232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155</v>
      </c>
      <c r="AU122" s="20" t="s">
        <v>81</v>
      </c>
    </row>
    <row r="123" s="2" customFormat="1" ht="24.15" customHeight="1">
      <c r="A123" s="41"/>
      <c r="B123" s="42"/>
      <c r="C123" s="215" t="s">
        <v>261</v>
      </c>
      <c r="D123" s="215" t="s">
        <v>148</v>
      </c>
      <c r="E123" s="216" t="s">
        <v>1003</v>
      </c>
      <c r="F123" s="217" t="s">
        <v>1004</v>
      </c>
      <c r="G123" s="218" t="s">
        <v>509</v>
      </c>
      <c r="H123" s="288"/>
      <c r="I123" s="220"/>
      <c r="J123" s="221">
        <f>ROUND(I123*H123,2)</f>
        <v>0</v>
      </c>
      <c r="K123" s="217" t="s">
        <v>152</v>
      </c>
      <c r="L123" s="47"/>
      <c r="M123" s="222" t="s">
        <v>19</v>
      </c>
      <c r="N123" s="223" t="s">
        <v>43</v>
      </c>
      <c r="O123" s="87"/>
      <c r="P123" s="224">
        <f>O123*H123</f>
        <v>0</v>
      </c>
      <c r="Q123" s="224">
        <v>0</v>
      </c>
      <c r="R123" s="224">
        <f>Q123*H123</f>
        <v>0</v>
      </c>
      <c r="S123" s="224">
        <v>0</v>
      </c>
      <c r="T123" s="225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26" t="s">
        <v>252</v>
      </c>
      <c r="AT123" s="226" t="s">
        <v>148</v>
      </c>
      <c r="AU123" s="226" t="s">
        <v>81</v>
      </c>
      <c r="AY123" s="20" t="s">
        <v>145</v>
      </c>
      <c r="BE123" s="227">
        <f>IF(N123="základní",J123,0)</f>
        <v>0</v>
      </c>
      <c r="BF123" s="227">
        <f>IF(N123="snížená",J123,0)</f>
        <v>0</v>
      </c>
      <c r="BG123" s="227">
        <f>IF(N123="zákl. přenesená",J123,0)</f>
        <v>0</v>
      </c>
      <c r="BH123" s="227">
        <f>IF(N123="sníž. přenesená",J123,0)</f>
        <v>0</v>
      </c>
      <c r="BI123" s="227">
        <f>IF(N123="nulová",J123,0)</f>
        <v>0</v>
      </c>
      <c r="BJ123" s="20" t="s">
        <v>79</v>
      </c>
      <c r="BK123" s="227">
        <f>ROUND(I123*H123,2)</f>
        <v>0</v>
      </c>
      <c r="BL123" s="20" t="s">
        <v>252</v>
      </c>
      <c r="BM123" s="226" t="s">
        <v>1005</v>
      </c>
    </row>
    <row r="124" s="2" customFormat="1">
      <c r="A124" s="41"/>
      <c r="B124" s="42"/>
      <c r="C124" s="43"/>
      <c r="D124" s="228" t="s">
        <v>155</v>
      </c>
      <c r="E124" s="43"/>
      <c r="F124" s="229" t="s">
        <v>1006</v>
      </c>
      <c r="G124" s="43"/>
      <c r="H124" s="43"/>
      <c r="I124" s="230"/>
      <c r="J124" s="43"/>
      <c r="K124" s="43"/>
      <c r="L124" s="47"/>
      <c r="M124" s="231"/>
      <c r="N124" s="232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155</v>
      </c>
      <c r="AU124" s="20" t="s">
        <v>81</v>
      </c>
    </row>
    <row r="125" s="12" customFormat="1" ht="22.8" customHeight="1">
      <c r="A125" s="12"/>
      <c r="B125" s="199"/>
      <c r="C125" s="200"/>
      <c r="D125" s="201" t="s">
        <v>71</v>
      </c>
      <c r="E125" s="213" t="s">
        <v>455</v>
      </c>
      <c r="F125" s="213" t="s">
        <v>456</v>
      </c>
      <c r="G125" s="200"/>
      <c r="H125" s="200"/>
      <c r="I125" s="203"/>
      <c r="J125" s="214">
        <f>BK125</f>
        <v>0</v>
      </c>
      <c r="K125" s="200"/>
      <c r="L125" s="205"/>
      <c r="M125" s="206"/>
      <c r="N125" s="207"/>
      <c r="O125" s="207"/>
      <c r="P125" s="208">
        <f>SUM(P126:P145)</f>
        <v>0</v>
      </c>
      <c r="Q125" s="207"/>
      <c r="R125" s="208">
        <f>SUM(R126:R145)</f>
        <v>0.0061201529000000001</v>
      </c>
      <c r="S125" s="207"/>
      <c r="T125" s="209">
        <f>SUM(T126:T145)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0" t="s">
        <v>81</v>
      </c>
      <c r="AT125" s="211" t="s">
        <v>71</v>
      </c>
      <c r="AU125" s="211" t="s">
        <v>79</v>
      </c>
      <c r="AY125" s="210" t="s">
        <v>145</v>
      </c>
      <c r="BK125" s="212">
        <f>SUM(BK126:BK145)</f>
        <v>0</v>
      </c>
    </row>
    <row r="126" s="2" customFormat="1" ht="16.5" customHeight="1">
      <c r="A126" s="41"/>
      <c r="B126" s="42"/>
      <c r="C126" s="215" t="s">
        <v>266</v>
      </c>
      <c r="D126" s="215" t="s">
        <v>148</v>
      </c>
      <c r="E126" s="216" t="s">
        <v>1007</v>
      </c>
      <c r="F126" s="217" t="s">
        <v>1008</v>
      </c>
      <c r="G126" s="218" t="s">
        <v>465</v>
      </c>
      <c r="H126" s="219">
        <v>1</v>
      </c>
      <c r="I126" s="220"/>
      <c r="J126" s="221">
        <f>ROUND(I126*H126,2)</f>
        <v>0</v>
      </c>
      <c r="K126" s="217" t="s">
        <v>152</v>
      </c>
      <c r="L126" s="47"/>
      <c r="M126" s="222" t="s">
        <v>19</v>
      </c>
      <c r="N126" s="223" t="s">
        <v>43</v>
      </c>
      <c r="O126" s="87"/>
      <c r="P126" s="224">
        <f>O126*H126</f>
        <v>0</v>
      </c>
      <c r="Q126" s="224">
        <v>0.0022298434000000002</v>
      </c>
      <c r="R126" s="224">
        <f>Q126*H126</f>
        <v>0.0022298434000000002</v>
      </c>
      <c r="S126" s="224">
        <v>0</v>
      </c>
      <c r="T126" s="225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26" t="s">
        <v>252</v>
      </c>
      <c r="AT126" s="226" t="s">
        <v>148</v>
      </c>
      <c r="AU126" s="226" t="s">
        <v>81</v>
      </c>
      <c r="AY126" s="20" t="s">
        <v>145</v>
      </c>
      <c r="BE126" s="227">
        <f>IF(N126="základní",J126,0)</f>
        <v>0</v>
      </c>
      <c r="BF126" s="227">
        <f>IF(N126="snížená",J126,0)</f>
        <v>0</v>
      </c>
      <c r="BG126" s="227">
        <f>IF(N126="zákl. přenesená",J126,0)</f>
        <v>0</v>
      </c>
      <c r="BH126" s="227">
        <f>IF(N126="sníž. přenesená",J126,0)</f>
        <v>0</v>
      </c>
      <c r="BI126" s="227">
        <f>IF(N126="nulová",J126,0)</f>
        <v>0</v>
      </c>
      <c r="BJ126" s="20" t="s">
        <v>79</v>
      </c>
      <c r="BK126" s="227">
        <f>ROUND(I126*H126,2)</f>
        <v>0</v>
      </c>
      <c r="BL126" s="20" t="s">
        <v>252</v>
      </c>
      <c r="BM126" s="226" t="s">
        <v>1009</v>
      </c>
    </row>
    <row r="127" s="2" customFormat="1">
      <c r="A127" s="41"/>
      <c r="B127" s="42"/>
      <c r="C127" s="43"/>
      <c r="D127" s="228" t="s">
        <v>155</v>
      </c>
      <c r="E127" s="43"/>
      <c r="F127" s="229" t="s">
        <v>1010</v>
      </c>
      <c r="G127" s="43"/>
      <c r="H127" s="43"/>
      <c r="I127" s="230"/>
      <c r="J127" s="43"/>
      <c r="K127" s="43"/>
      <c r="L127" s="47"/>
      <c r="M127" s="231"/>
      <c r="N127" s="232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155</v>
      </c>
      <c r="AU127" s="20" t="s">
        <v>81</v>
      </c>
    </row>
    <row r="128" s="2" customFormat="1" ht="24.15" customHeight="1">
      <c r="A128" s="41"/>
      <c r="B128" s="42"/>
      <c r="C128" s="267" t="s">
        <v>274</v>
      </c>
      <c r="D128" s="267" t="s">
        <v>169</v>
      </c>
      <c r="E128" s="268" t="s">
        <v>1011</v>
      </c>
      <c r="F128" s="269" t="s">
        <v>1012</v>
      </c>
      <c r="G128" s="270" t="s">
        <v>277</v>
      </c>
      <c r="H128" s="271">
        <v>1</v>
      </c>
      <c r="I128" s="272"/>
      <c r="J128" s="273">
        <f>ROUND(I128*H128,2)</f>
        <v>0</v>
      </c>
      <c r="K128" s="269" t="s">
        <v>19</v>
      </c>
      <c r="L128" s="274"/>
      <c r="M128" s="275" t="s">
        <v>19</v>
      </c>
      <c r="N128" s="276" t="s">
        <v>43</v>
      </c>
      <c r="O128" s="87"/>
      <c r="P128" s="224">
        <f>O128*H128</f>
        <v>0</v>
      </c>
      <c r="Q128" s="224">
        <v>0</v>
      </c>
      <c r="R128" s="224">
        <f>Q128*H128</f>
        <v>0</v>
      </c>
      <c r="S128" s="224">
        <v>0</v>
      </c>
      <c r="T128" s="225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26" t="s">
        <v>354</v>
      </c>
      <c r="AT128" s="226" t="s">
        <v>169</v>
      </c>
      <c r="AU128" s="226" t="s">
        <v>81</v>
      </c>
      <c r="AY128" s="20" t="s">
        <v>145</v>
      </c>
      <c r="BE128" s="227">
        <f>IF(N128="základní",J128,0)</f>
        <v>0</v>
      </c>
      <c r="BF128" s="227">
        <f>IF(N128="snížená",J128,0)</f>
        <v>0</v>
      </c>
      <c r="BG128" s="227">
        <f>IF(N128="zákl. přenesená",J128,0)</f>
        <v>0</v>
      </c>
      <c r="BH128" s="227">
        <f>IF(N128="sníž. přenesená",J128,0)</f>
        <v>0</v>
      </c>
      <c r="BI128" s="227">
        <f>IF(N128="nulová",J128,0)</f>
        <v>0</v>
      </c>
      <c r="BJ128" s="20" t="s">
        <v>79</v>
      </c>
      <c r="BK128" s="227">
        <f>ROUND(I128*H128,2)</f>
        <v>0</v>
      </c>
      <c r="BL128" s="20" t="s">
        <v>252</v>
      </c>
      <c r="BM128" s="226" t="s">
        <v>1013</v>
      </c>
    </row>
    <row r="129" s="2" customFormat="1" ht="16.5" customHeight="1">
      <c r="A129" s="41"/>
      <c r="B129" s="42"/>
      <c r="C129" s="215" t="s">
        <v>293</v>
      </c>
      <c r="D129" s="215" t="s">
        <v>148</v>
      </c>
      <c r="E129" s="216" t="s">
        <v>1014</v>
      </c>
      <c r="F129" s="217" t="s">
        <v>1015</v>
      </c>
      <c r="G129" s="218" t="s">
        <v>465</v>
      </c>
      <c r="H129" s="219">
        <v>12</v>
      </c>
      <c r="I129" s="220"/>
      <c r="J129" s="221">
        <f>ROUND(I129*H129,2)</f>
        <v>0</v>
      </c>
      <c r="K129" s="217" t="s">
        <v>152</v>
      </c>
      <c r="L129" s="47"/>
      <c r="M129" s="222" t="s">
        <v>19</v>
      </c>
      <c r="N129" s="223" t="s">
        <v>43</v>
      </c>
      <c r="O129" s="87"/>
      <c r="P129" s="224">
        <f>O129*H129</f>
        <v>0</v>
      </c>
      <c r="Q129" s="224">
        <v>0.00023913999999999999</v>
      </c>
      <c r="R129" s="224">
        <f>Q129*H129</f>
        <v>0.0028696799999999999</v>
      </c>
      <c r="S129" s="224">
        <v>0</v>
      </c>
      <c r="T129" s="225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26" t="s">
        <v>252</v>
      </c>
      <c r="AT129" s="226" t="s">
        <v>148</v>
      </c>
      <c r="AU129" s="226" t="s">
        <v>81</v>
      </c>
      <c r="AY129" s="20" t="s">
        <v>145</v>
      </c>
      <c r="BE129" s="227">
        <f>IF(N129="základní",J129,0)</f>
        <v>0</v>
      </c>
      <c r="BF129" s="227">
        <f>IF(N129="snížená",J129,0)</f>
        <v>0</v>
      </c>
      <c r="BG129" s="227">
        <f>IF(N129="zákl. přenesená",J129,0)</f>
        <v>0</v>
      </c>
      <c r="BH129" s="227">
        <f>IF(N129="sníž. přenesená",J129,0)</f>
        <v>0</v>
      </c>
      <c r="BI129" s="227">
        <f>IF(N129="nulová",J129,0)</f>
        <v>0</v>
      </c>
      <c r="BJ129" s="20" t="s">
        <v>79</v>
      </c>
      <c r="BK129" s="227">
        <f>ROUND(I129*H129,2)</f>
        <v>0</v>
      </c>
      <c r="BL129" s="20" t="s">
        <v>252</v>
      </c>
      <c r="BM129" s="226" t="s">
        <v>1016</v>
      </c>
    </row>
    <row r="130" s="2" customFormat="1">
      <c r="A130" s="41"/>
      <c r="B130" s="42"/>
      <c r="C130" s="43"/>
      <c r="D130" s="228" t="s">
        <v>155</v>
      </c>
      <c r="E130" s="43"/>
      <c r="F130" s="229" t="s">
        <v>1017</v>
      </c>
      <c r="G130" s="43"/>
      <c r="H130" s="43"/>
      <c r="I130" s="230"/>
      <c r="J130" s="43"/>
      <c r="K130" s="43"/>
      <c r="L130" s="47"/>
      <c r="M130" s="231"/>
      <c r="N130" s="232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155</v>
      </c>
      <c r="AU130" s="20" t="s">
        <v>81</v>
      </c>
    </row>
    <row r="131" s="2" customFormat="1" ht="16.5" customHeight="1">
      <c r="A131" s="41"/>
      <c r="B131" s="42"/>
      <c r="C131" s="215" t="s">
        <v>304</v>
      </c>
      <c r="D131" s="215" t="s">
        <v>148</v>
      </c>
      <c r="E131" s="216" t="s">
        <v>1018</v>
      </c>
      <c r="F131" s="217" t="s">
        <v>1019</v>
      </c>
      <c r="G131" s="218" t="s">
        <v>277</v>
      </c>
      <c r="H131" s="219">
        <v>1</v>
      </c>
      <c r="I131" s="220"/>
      <c r="J131" s="221">
        <f>ROUND(I131*H131,2)</f>
        <v>0</v>
      </c>
      <c r="K131" s="217" t="s">
        <v>152</v>
      </c>
      <c r="L131" s="47"/>
      <c r="M131" s="222" t="s">
        <v>19</v>
      </c>
      <c r="N131" s="223" t="s">
        <v>43</v>
      </c>
      <c r="O131" s="87"/>
      <c r="P131" s="224">
        <f>O131*H131</f>
        <v>0</v>
      </c>
      <c r="Q131" s="224">
        <v>3.9140000000000001E-05</v>
      </c>
      <c r="R131" s="224">
        <f>Q131*H131</f>
        <v>3.9140000000000001E-05</v>
      </c>
      <c r="S131" s="224">
        <v>0</v>
      </c>
      <c r="T131" s="225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26" t="s">
        <v>252</v>
      </c>
      <c r="AT131" s="226" t="s">
        <v>148</v>
      </c>
      <c r="AU131" s="226" t="s">
        <v>81</v>
      </c>
      <c r="AY131" s="20" t="s">
        <v>145</v>
      </c>
      <c r="BE131" s="227">
        <f>IF(N131="základní",J131,0)</f>
        <v>0</v>
      </c>
      <c r="BF131" s="227">
        <f>IF(N131="snížená",J131,0)</f>
        <v>0</v>
      </c>
      <c r="BG131" s="227">
        <f>IF(N131="zákl. přenesená",J131,0)</f>
        <v>0</v>
      </c>
      <c r="BH131" s="227">
        <f>IF(N131="sníž. přenesená",J131,0)</f>
        <v>0</v>
      </c>
      <c r="BI131" s="227">
        <f>IF(N131="nulová",J131,0)</f>
        <v>0</v>
      </c>
      <c r="BJ131" s="20" t="s">
        <v>79</v>
      </c>
      <c r="BK131" s="227">
        <f>ROUND(I131*H131,2)</f>
        <v>0</v>
      </c>
      <c r="BL131" s="20" t="s">
        <v>252</v>
      </c>
      <c r="BM131" s="226" t="s">
        <v>1020</v>
      </c>
    </row>
    <row r="132" s="2" customFormat="1">
      <c r="A132" s="41"/>
      <c r="B132" s="42"/>
      <c r="C132" s="43"/>
      <c r="D132" s="228" t="s">
        <v>155</v>
      </c>
      <c r="E132" s="43"/>
      <c r="F132" s="229" t="s">
        <v>1021</v>
      </c>
      <c r="G132" s="43"/>
      <c r="H132" s="43"/>
      <c r="I132" s="230"/>
      <c r="J132" s="43"/>
      <c r="K132" s="43"/>
      <c r="L132" s="47"/>
      <c r="M132" s="231"/>
      <c r="N132" s="232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155</v>
      </c>
      <c r="AU132" s="20" t="s">
        <v>81</v>
      </c>
    </row>
    <row r="133" s="2" customFormat="1" ht="21.75" customHeight="1">
      <c r="A133" s="41"/>
      <c r="B133" s="42"/>
      <c r="C133" s="267" t="s">
        <v>311</v>
      </c>
      <c r="D133" s="267" t="s">
        <v>169</v>
      </c>
      <c r="E133" s="268" t="s">
        <v>1022</v>
      </c>
      <c r="F133" s="269" t="s">
        <v>1023</v>
      </c>
      <c r="G133" s="270" t="s">
        <v>277</v>
      </c>
      <c r="H133" s="271">
        <v>1</v>
      </c>
      <c r="I133" s="272"/>
      <c r="J133" s="273">
        <f>ROUND(I133*H133,2)</f>
        <v>0</v>
      </c>
      <c r="K133" s="269" t="s">
        <v>19</v>
      </c>
      <c r="L133" s="274"/>
      <c r="M133" s="275" t="s">
        <v>19</v>
      </c>
      <c r="N133" s="276" t="s">
        <v>43</v>
      </c>
      <c r="O133" s="87"/>
      <c r="P133" s="224">
        <f>O133*H133</f>
        <v>0</v>
      </c>
      <c r="Q133" s="224">
        <v>0</v>
      </c>
      <c r="R133" s="224">
        <f>Q133*H133</f>
        <v>0</v>
      </c>
      <c r="S133" s="224">
        <v>0</v>
      </c>
      <c r="T133" s="225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26" t="s">
        <v>354</v>
      </c>
      <c r="AT133" s="226" t="s">
        <v>169</v>
      </c>
      <c r="AU133" s="226" t="s">
        <v>81</v>
      </c>
      <c r="AY133" s="20" t="s">
        <v>145</v>
      </c>
      <c r="BE133" s="227">
        <f>IF(N133="základní",J133,0)</f>
        <v>0</v>
      </c>
      <c r="BF133" s="227">
        <f>IF(N133="snížená",J133,0)</f>
        <v>0</v>
      </c>
      <c r="BG133" s="227">
        <f>IF(N133="zákl. přenesená",J133,0)</f>
        <v>0</v>
      </c>
      <c r="BH133" s="227">
        <f>IF(N133="sníž. přenesená",J133,0)</f>
        <v>0</v>
      </c>
      <c r="BI133" s="227">
        <f>IF(N133="nulová",J133,0)</f>
        <v>0</v>
      </c>
      <c r="BJ133" s="20" t="s">
        <v>79</v>
      </c>
      <c r="BK133" s="227">
        <f>ROUND(I133*H133,2)</f>
        <v>0</v>
      </c>
      <c r="BL133" s="20" t="s">
        <v>252</v>
      </c>
      <c r="BM133" s="226" t="s">
        <v>1024</v>
      </c>
    </row>
    <row r="134" s="2" customFormat="1" ht="16.5" customHeight="1">
      <c r="A134" s="41"/>
      <c r="B134" s="42"/>
      <c r="C134" s="215" t="s">
        <v>316</v>
      </c>
      <c r="D134" s="215" t="s">
        <v>148</v>
      </c>
      <c r="E134" s="216" t="s">
        <v>1025</v>
      </c>
      <c r="F134" s="217" t="s">
        <v>1026</v>
      </c>
      <c r="G134" s="218" t="s">
        <v>277</v>
      </c>
      <c r="H134" s="219">
        <v>1</v>
      </c>
      <c r="I134" s="220"/>
      <c r="J134" s="221">
        <f>ROUND(I134*H134,2)</f>
        <v>0</v>
      </c>
      <c r="K134" s="217" t="s">
        <v>152</v>
      </c>
      <c r="L134" s="47"/>
      <c r="M134" s="222" t="s">
        <v>19</v>
      </c>
      <c r="N134" s="223" t="s">
        <v>43</v>
      </c>
      <c r="O134" s="87"/>
      <c r="P134" s="224">
        <f>O134*H134</f>
        <v>0</v>
      </c>
      <c r="Q134" s="224">
        <v>0.00014898949999999999</v>
      </c>
      <c r="R134" s="224">
        <f>Q134*H134</f>
        <v>0.00014898949999999999</v>
      </c>
      <c r="S134" s="224">
        <v>0</v>
      </c>
      <c r="T134" s="225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26" t="s">
        <v>252</v>
      </c>
      <c r="AT134" s="226" t="s">
        <v>148</v>
      </c>
      <c r="AU134" s="226" t="s">
        <v>81</v>
      </c>
      <c r="AY134" s="20" t="s">
        <v>145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20" t="s">
        <v>79</v>
      </c>
      <c r="BK134" s="227">
        <f>ROUND(I134*H134,2)</f>
        <v>0</v>
      </c>
      <c r="BL134" s="20" t="s">
        <v>252</v>
      </c>
      <c r="BM134" s="226" t="s">
        <v>1027</v>
      </c>
    </row>
    <row r="135" s="2" customFormat="1">
      <c r="A135" s="41"/>
      <c r="B135" s="42"/>
      <c r="C135" s="43"/>
      <c r="D135" s="228" t="s">
        <v>155</v>
      </c>
      <c r="E135" s="43"/>
      <c r="F135" s="229" t="s">
        <v>1028</v>
      </c>
      <c r="G135" s="43"/>
      <c r="H135" s="43"/>
      <c r="I135" s="230"/>
      <c r="J135" s="43"/>
      <c r="K135" s="43"/>
      <c r="L135" s="47"/>
      <c r="M135" s="231"/>
      <c r="N135" s="232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155</v>
      </c>
      <c r="AU135" s="20" t="s">
        <v>81</v>
      </c>
    </row>
    <row r="136" s="2" customFormat="1" ht="16.5" customHeight="1">
      <c r="A136" s="41"/>
      <c r="B136" s="42"/>
      <c r="C136" s="267" t="s">
        <v>324</v>
      </c>
      <c r="D136" s="267" t="s">
        <v>169</v>
      </c>
      <c r="E136" s="268" t="s">
        <v>1029</v>
      </c>
      <c r="F136" s="269" t="s">
        <v>1030</v>
      </c>
      <c r="G136" s="270" t="s">
        <v>19</v>
      </c>
      <c r="H136" s="271">
        <v>1</v>
      </c>
      <c r="I136" s="272"/>
      <c r="J136" s="273">
        <f>ROUND(I136*H136,2)</f>
        <v>0</v>
      </c>
      <c r="K136" s="269" t="s">
        <v>19</v>
      </c>
      <c r="L136" s="274"/>
      <c r="M136" s="275" t="s">
        <v>19</v>
      </c>
      <c r="N136" s="276" t="s">
        <v>43</v>
      </c>
      <c r="O136" s="87"/>
      <c r="P136" s="224">
        <f>O136*H136</f>
        <v>0</v>
      </c>
      <c r="Q136" s="224">
        <v>0</v>
      </c>
      <c r="R136" s="224">
        <f>Q136*H136</f>
        <v>0</v>
      </c>
      <c r="S136" s="224">
        <v>0</v>
      </c>
      <c r="T136" s="225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26" t="s">
        <v>354</v>
      </c>
      <c r="AT136" s="226" t="s">
        <v>169</v>
      </c>
      <c r="AU136" s="226" t="s">
        <v>81</v>
      </c>
      <c r="AY136" s="20" t="s">
        <v>145</v>
      </c>
      <c r="BE136" s="227">
        <f>IF(N136="základní",J136,0)</f>
        <v>0</v>
      </c>
      <c r="BF136" s="227">
        <f>IF(N136="snížená",J136,0)</f>
        <v>0</v>
      </c>
      <c r="BG136" s="227">
        <f>IF(N136="zákl. přenesená",J136,0)</f>
        <v>0</v>
      </c>
      <c r="BH136" s="227">
        <f>IF(N136="sníž. přenesená",J136,0)</f>
        <v>0</v>
      </c>
      <c r="BI136" s="227">
        <f>IF(N136="nulová",J136,0)</f>
        <v>0</v>
      </c>
      <c r="BJ136" s="20" t="s">
        <v>79</v>
      </c>
      <c r="BK136" s="227">
        <f>ROUND(I136*H136,2)</f>
        <v>0</v>
      </c>
      <c r="BL136" s="20" t="s">
        <v>252</v>
      </c>
      <c r="BM136" s="226" t="s">
        <v>1031</v>
      </c>
    </row>
    <row r="137" s="2" customFormat="1" ht="16.5" customHeight="1">
      <c r="A137" s="41"/>
      <c r="B137" s="42"/>
      <c r="C137" s="267" t="s">
        <v>329</v>
      </c>
      <c r="D137" s="267" t="s">
        <v>169</v>
      </c>
      <c r="E137" s="268" t="s">
        <v>1032</v>
      </c>
      <c r="F137" s="269" t="s">
        <v>1033</v>
      </c>
      <c r="G137" s="270" t="s">
        <v>277</v>
      </c>
      <c r="H137" s="271">
        <v>1</v>
      </c>
      <c r="I137" s="272"/>
      <c r="J137" s="273">
        <f>ROUND(I137*H137,2)</f>
        <v>0</v>
      </c>
      <c r="K137" s="269" t="s">
        <v>19</v>
      </c>
      <c r="L137" s="274"/>
      <c r="M137" s="275" t="s">
        <v>19</v>
      </c>
      <c r="N137" s="276" t="s">
        <v>43</v>
      </c>
      <c r="O137" s="87"/>
      <c r="P137" s="224">
        <f>O137*H137</f>
        <v>0</v>
      </c>
      <c r="Q137" s="224">
        <v>0</v>
      </c>
      <c r="R137" s="224">
        <f>Q137*H137</f>
        <v>0</v>
      </c>
      <c r="S137" s="224">
        <v>0</v>
      </c>
      <c r="T137" s="225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26" t="s">
        <v>354</v>
      </c>
      <c r="AT137" s="226" t="s">
        <v>169</v>
      </c>
      <c r="AU137" s="226" t="s">
        <v>81</v>
      </c>
      <c r="AY137" s="20" t="s">
        <v>145</v>
      </c>
      <c r="BE137" s="227">
        <f>IF(N137="základní",J137,0)</f>
        <v>0</v>
      </c>
      <c r="BF137" s="227">
        <f>IF(N137="snížená",J137,0)</f>
        <v>0</v>
      </c>
      <c r="BG137" s="227">
        <f>IF(N137="zákl. přenesená",J137,0)</f>
        <v>0</v>
      </c>
      <c r="BH137" s="227">
        <f>IF(N137="sníž. přenesená",J137,0)</f>
        <v>0</v>
      </c>
      <c r="BI137" s="227">
        <f>IF(N137="nulová",J137,0)</f>
        <v>0</v>
      </c>
      <c r="BJ137" s="20" t="s">
        <v>79</v>
      </c>
      <c r="BK137" s="227">
        <f>ROUND(I137*H137,2)</f>
        <v>0</v>
      </c>
      <c r="BL137" s="20" t="s">
        <v>252</v>
      </c>
      <c r="BM137" s="226" t="s">
        <v>1034</v>
      </c>
    </row>
    <row r="138" s="2" customFormat="1" ht="16.5" customHeight="1">
      <c r="A138" s="41"/>
      <c r="B138" s="42"/>
      <c r="C138" s="215" t="s">
        <v>333</v>
      </c>
      <c r="D138" s="215" t="s">
        <v>148</v>
      </c>
      <c r="E138" s="216" t="s">
        <v>1035</v>
      </c>
      <c r="F138" s="217" t="s">
        <v>1036</v>
      </c>
      <c r="G138" s="218" t="s">
        <v>277</v>
      </c>
      <c r="H138" s="219">
        <v>3</v>
      </c>
      <c r="I138" s="220"/>
      <c r="J138" s="221">
        <f>ROUND(I138*H138,2)</f>
        <v>0</v>
      </c>
      <c r="K138" s="217" t="s">
        <v>152</v>
      </c>
      <c r="L138" s="47"/>
      <c r="M138" s="222" t="s">
        <v>19</v>
      </c>
      <c r="N138" s="223" t="s">
        <v>43</v>
      </c>
      <c r="O138" s="87"/>
      <c r="P138" s="224">
        <f>O138*H138</f>
        <v>0</v>
      </c>
      <c r="Q138" s="224">
        <v>0.00027750000000000002</v>
      </c>
      <c r="R138" s="224">
        <f>Q138*H138</f>
        <v>0.00083250000000000012</v>
      </c>
      <c r="S138" s="224">
        <v>0</v>
      </c>
      <c r="T138" s="225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26" t="s">
        <v>252</v>
      </c>
      <c r="AT138" s="226" t="s">
        <v>148</v>
      </c>
      <c r="AU138" s="226" t="s">
        <v>81</v>
      </c>
      <c r="AY138" s="20" t="s">
        <v>145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20" t="s">
        <v>79</v>
      </c>
      <c r="BK138" s="227">
        <f>ROUND(I138*H138,2)</f>
        <v>0</v>
      </c>
      <c r="BL138" s="20" t="s">
        <v>252</v>
      </c>
      <c r="BM138" s="226" t="s">
        <v>1037</v>
      </c>
    </row>
    <row r="139" s="2" customFormat="1">
      <c r="A139" s="41"/>
      <c r="B139" s="42"/>
      <c r="C139" s="43"/>
      <c r="D139" s="228" t="s">
        <v>155</v>
      </c>
      <c r="E139" s="43"/>
      <c r="F139" s="229" t="s">
        <v>1038</v>
      </c>
      <c r="G139" s="43"/>
      <c r="H139" s="43"/>
      <c r="I139" s="230"/>
      <c r="J139" s="43"/>
      <c r="K139" s="43"/>
      <c r="L139" s="47"/>
      <c r="M139" s="231"/>
      <c r="N139" s="232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155</v>
      </c>
      <c r="AU139" s="20" t="s">
        <v>81</v>
      </c>
    </row>
    <row r="140" s="2" customFormat="1" ht="24.15" customHeight="1">
      <c r="A140" s="41"/>
      <c r="B140" s="42"/>
      <c r="C140" s="215" t="s">
        <v>341</v>
      </c>
      <c r="D140" s="215" t="s">
        <v>148</v>
      </c>
      <c r="E140" s="216" t="s">
        <v>1039</v>
      </c>
      <c r="F140" s="217" t="s">
        <v>1040</v>
      </c>
      <c r="G140" s="218" t="s">
        <v>277</v>
      </c>
      <c r="H140" s="219">
        <v>2</v>
      </c>
      <c r="I140" s="220"/>
      <c r="J140" s="221">
        <f>ROUND(I140*H140,2)</f>
        <v>0</v>
      </c>
      <c r="K140" s="217" t="s">
        <v>19</v>
      </c>
      <c r="L140" s="47"/>
      <c r="M140" s="222" t="s">
        <v>19</v>
      </c>
      <c r="N140" s="223" t="s">
        <v>43</v>
      </c>
      <c r="O140" s="87"/>
      <c r="P140" s="224">
        <f>O140*H140</f>
        <v>0</v>
      </c>
      <c r="Q140" s="224">
        <v>0</v>
      </c>
      <c r="R140" s="224">
        <f>Q140*H140</f>
        <v>0</v>
      </c>
      <c r="S140" s="224">
        <v>0</v>
      </c>
      <c r="T140" s="225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26" t="s">
        <v>252</v>
      </c>
      <c r="AT140" s="226" t="s">
        <v>148</v>
      </c>
      <c r="AU140" s="226" t="s">
        <v>81</v>
      </c>
      <c r="AY140" s="20" t="s">
        <v>145</v>
      </c>
      <c r="BE140" s="227">
        <f>IF(N140="základní",J140,0)</f>
        <v>0</v>
      </c>
      <c r="BF140" s="227">
        <f>IF(N140="snížená",J140,0)</f>
        <v>0</v>
      </c>
      <c r="BG140" s="227">
        <f>IF(N140="zákl. přenesená",J140,0)</f>
        <v>0</v>
      </c>
      <c r="BH140" s="227">
        <f>IF(N140="sníž. přenesená",J140,0)</f>
        <v>0</v>
      </c>
      <c r="BI140" s="227">
        <f>IF(N140="nulová",J140,0)</f>
        <v>0</v>
      </c>
      <c r="BJ140" s="20" t="s">
        <v>79</v>
      </c>
      <c r="BK140" s="227">
        <f>ROUND(I140*H140,2)</f>
        <v>0</v>
      </c>
      <c r="BL140" s="20" t="s">
        <v>252</v>
      </c>
      <c r="BM140" s="226" t="s">
        <v>1041</v>
      </c>
    </row>
    <row r="141" s="2" customFormat="1">
      <c r="A141" s="41"/>
      <c r="B141" s="42"/>
      <c r="C141" s="43"/>
      <c r="D141" s="233" t="s">
        <v>157</v>
      </c>
      <c r="E141" s="43"/>
      <c r="F141" s="234" t="s">
        <v>1042</v>
      </c>
      <c r="G141" s="43"/>
      <c r="H141" s="43"/>
      <c r="I141" s="230"/>
      <c r="J141" s="43"/>
      <c r="K141" s="43"/>
      <c r="L141" s="47"/>
      <c r="M141" s="231"/>
      <c r="N141" s="232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157</v>
      </c>
      <c r="AU141" s="20" t="s">
        <v>81</v>
      </c>
    </row>
    <row r="142" s="2" customFormat="1" ht="24.15" customHeight="1">
      <c r="A142" s="41"/>
      <c r="B142" s="42"/>
      <c r="C142" s="215" t="s">
        <v>354</v>
      </c>
      <c r="D142" s="215" t="s">
        <v>148</v>
      </c>
      <c r="E142" s="216" t="s">
        <v>1043</v>
      </c>
      <c r="F142" s="217" t="s">
        <v>1044</v>
      </c>
      <c r="G142" s="218" t="s">
        <v>277</v>
      </c>
      <c r="H142" s="219">
        <v>3</v>
      </c>
      <c r="I142" s="220"/>
      <c r="J142" s="221">
        <f>ROUND(I142*H142,2)</f>
        <v>0</v>
      </c>
      <c r="K142" s="217" t="s">
        <v>19</v>
      </c>
      <c r="L142" s="47"/>
      <c r="M142" s="222" t="s">
        <v>19</v>
      </c>
      <c r="N142" s="223" t="s">
        <v>43</v>
      </c>
      <c r="O142" s="87"/>
      <c r="P142" s="224">
        <f>O142*H142</f>
        <v>0</v>
      </c>
      <c r="Q142" s="224">
        <v>0</v>
      </c>
      <c r="R142" s="224">
        <f>Q142*H142</f>
        <v>0</v>
      </c>
      <c r="S142" s="224">
        <v>0</v>
      </c>
      <c r="T142" s="225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26" t="s">
        <v>252</v>
      </c>
      <c r="AT142" s="226" t="s">
        <v>148</v>
      </c>
      <c r="AU142" s="226" t="s">
        <v>81</v>
      </c>
      <c r="AY142" s="20" t="s">
        <v>145</v>
      </c>
      <c r="BE142" s="227">
        <f>IF(N142="základní",J142,0)</f>
        <v>0</v>
      </c>
      <c r="BF142" s="227">
        <f>IF(N142="snížená",J142,0)</f>
        <v>0</v>
      </c>
      <c r="BG142" s="227">
        <f>IF(N142="zákl. přenesená",J142,0)</f>
        <v>0</v>
      </c>
      <c r="BH142" s="227">
        <f>IF(N142="sníž. přenesená",J142,0)</f>
        <v>0</v>
      </c>
      <c r="BI142" s="227">
        <f>IF(N142="nulová",J142,0)</f>
        <v>0</v>
      </c>
      <c r="BJ142" s="20" t="s">
        <v>79</v>
      </c>
      <c r="BK142" s="227">
        <f>ROUND(I142*H142,2)</f>
        <v>0</v>
      </c>
      <c r="BL142" s="20" t="s">
        <v>252</v>
      </c>
      <c r="BM142" s="226" t="s">
        <v>1045</v>
      </c>
    </row>
    <row r="143" s="2" customFormat="1" ht="21.75" customHeight="1">
      <c r="A143" s="41"/>
      <c r="B143" s="42"/>
      <c r="C143" s="215" t="s">
        <v>364</v>
      </c>
      <c r="D143" s="215" t="s">
        <v>148</v>
      </c>
      <c r="E143" s="216" t="s">
        <v>1046</v>
      </c>
      <c r="F143" s="217" t="s">
        <v>1047</v>
      </c>
      <c r="G143" s="218" t="s">
        <v>277</v>
      </c>
      <c r="H143" s="219">
        <v>1</v>
      </c>
      <c r="I143" s="220"/>
      <c r="J143" s="221">
        <f>ROUND(I143*H143,2)</f>
        <v>0</v>
      </c>
      <c r="K143" s="217" t="s">
        <v>19</v>
      </c>
      <c r="L143" s="47"/>
      <c r="M143" s="222" t="s">
        <v>19</v>
      </c>
      <c r="N143" s="223" t="s">
        <v>43</v>
      </c>
      <c r="O143" s="87"/>
      <c r="P143" s="224">
        <f>O143*H143</f>
        <v>0</v>
      </c>
      <c r="Q143" s="224">
        <v>0</v>
      </c>
      <c r="R143" s="224">
        <f>Q143*H143</f>
        <v>0</v>
      </c>
      <c r="S143" s="224">
        <v>0</v>
      </c>
      <c r="T143" s="225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26" t="s">
        <v>252</v>
      </c>
      <c r="AT143" s="226" t="s">
        <v>148</v>
      </c>
      <c r="AU143" s="226" t="s">
        <v>81</v>
      </c>
      <c r="AY143" s="20" t="s">
        <v>145</v>
      </c>
      <c r="BE143" s="227">
        <f>IF(N143="základní",J143,0)</f>
        <v>0</v>
      </c>
      <c r="BF143" s="227">
        <f>IF(N143="snížená",J143,0)</f>
        <v>0</v>
      </c>
      <c r="BG143" s="227">
        <f>IF(N143="zákl. přenesená",J143,0)</f>
        <v>0</v>
      </c>
      <c r="BH143" s="227">
        <f>IF(N143="sníž. přenesená",J143,0)</f>
        <v>0</v>
      </c>
      <c r="BI143" s="227">
        <f>IF(N143="nulová",J143,0)</f>
        <v>0</v>
      </c>
      <c r="BJ143" s="20" t="s">
        <v>79</v>
      </c>
      <c r="BK143" s="227">
        <f>ROUND(I143*H143,2)</f>
        <v>0</v>
      </c>
      <c r="BL143" s="20" t="s">
        <v>252</v>
      </c>
      <c r="BM143" s="226" t="s">
        <v>1048</v>
      </c>
    </row>
    <row r="144" s="2" customFormat="1" ht="24.15" customHeight="1">
      <c r="A144" s="41"/>
      <c r="B144" s="42"/>
      <c r="C144" s="215" t="s">
        <v>370</v>
      </c>
      <c r="D144" s="215" t="s">
        <v>148</v>
      </c>
      <c r="E144" s="216" t="s">
        <v>1049</v>
      </c>
      <c r="F144" s="217" t="s">
        <v>1050</v>
      </c>
      <c r="G144" s="218" t="s">
        <v>509</v>
      </c>
      <c r="H144" s="288"/>
      <c r="I144" s="220"/>
      <c r="J144" s="221">
        <f>ROUND(I144*H144,2)</f>
        <v>0</v>
      </c>
      <c r="K144" s="217" t="s">
        <v>152</v>
      </c>
      <c r="L144" s="47"/>
      <c r="M144" s="222" t="s">
        <v>19</v>
      </c>
      <c r="N144" s="223" t="s">
        <v>43</v>
      </c>
      <c r="O144" s="87"/>
      <c r="P144" s="224">
        <f>O144*H144</f>
        <v>0</v>
      </c>
      <c r="Q144" s="224">
        <v>0</v>
      </c>
      <c r="R144" s="224">
        <f>Q144*H144</f>
        <v>0</v>
      </c>
      <c r="S144" s="224">
        <v>0</v>
      </c>
      <c r="T144" s="225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26" t="s">
        <v>252</v>
      </c>
      <c r="AT144" s="226" t="s">
        <v>148</v>
      </c>
      <c r="AU144" s="226" t="s">
        <v>81</v>
      </c>
      <c r="AY144" s="20" t="s">
        <v>145</v>
      </c>
      <c r="BE144" s="227">
        <f>IF(N144="základní",J144,0)</f>
        <v>0</v>
      </c>
      <c r="BF144" s="227">
        <f>IF(N144="snížená",J144,0)</f>
        <v>0</v>
      </c>
      <c r="BG144" s="227">
        <f>IF(N144="zákl. přenesená",J144,0)</f>
        <v>0</v>
      </c>
      <c r="BH144" s="227">
        <f>IF(N144="sníž. přenesená",J144,0)</f>
        <v>0</v>
      </c>
      <c r="BI144" s="227">
        <f>IF(N144="nulová",J144,0)</f>
        <v>0</v>
      </c>
      <c r="BJ144" s="20" t="s">
        <v>79</v>
      </c>
      <c r="BK144" s="227">
        <f>ROUND(I144*H144,2)</f>
        <v>0</v>
      </c>
      <c r="BL144" s="20" t="s">
        <v>252</v>
      </c>
      <c r="BM144" s="226" t="s">
        <v>1051</v>
      </c>
    </row>
    <row r="145" s="2" customFormat="1">
      <c r="A145" s="41"/>
      <c r="B145" s="42"/>
      <c r="C145" s="43"/>
      <c r="D145" s="228" t="s">
        <v>155</v>
      </c>
      <c r="E145" s="43"/>
      <c r="F145" s="229" t="s">
        <v>1052</v>
      </c>
      <c r="G145" s="43"/>
      <c r="H145" s="43"/>
      <c r="I145" s="230"/>
      <c r="J145" s="43"/>
      <c r="K145" s="43"/>
      <c r="L145" s="47"/>
      <c r="M145" s="289"/>
      <c r="N145" s="290"/>
      <c r="O145" s="291"/>
      <c r="P145" s="291"/>
      <c r="Q145" s="291"/>
      <c r="R145" s="291"/>
      <c r="S145" s="291"/>
      <c r="T145" s="292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155</v>
      </c>
      <c r="AU145" s="20" t="s">
        <v>81</v>
      </c>
    </row>
    <row r="146" s="2" customFormat="1" ht="6.96" customHeight="1">
      <c r="A146" s="41"/>
      <c r="B146" s="62"/>
      <c r="C146" s="63"/>
      <c r="D146" s="63"/>
      <c r="E146" s="63"/>
      <c r="F146" s="63"/>
      <c r="G146" s="63"/>
      <c r="H146" s="63"/>
      <c r="I146" s="63"/>
      <c r="J146" s="63"/>
      <c r="K146" s="63"/>
      <c r="L146" s="47"/>
      <c r="M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</row>
  </sheetData>
  <sheetProtection sheet="1" autoFilter="0" formatColumns="0" formatRows="0" objects="1" scenarios="1" spinCount="100000" saltValue="lD8UmeQ0blfqLPwI5yBCNCnqydM66eMcrIYlBlIlfXmCjd2nv/6jhwlI2oIefwSBUAIs3/skS36oY07KLlJHHg==" hashValue="HJsQAuaKUgpg+ow+yw2k38sesTiJ5l0LS8yCUwZ0yVc+tpFUa7XauQeyaK6N0DClcLRwIAJtlLxFmAJjQ4+WUw==" algorithmName="SHA-512" password="CC45"/>
  <autoFilter ref="C88:K145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7:H77"/>
    <mergeCell ref="E79:H79"/>
    <mergeCell ref="E81:H81"/>
    <mergeCell ref="L2:V2"/>
  </mergeCells>
  <hyperlinks>
    <hyperlink ref="F93" r:id="rId1" display="https://podminky.urs.cz/item/CS_URS_2025_01/974042542"/>
    <hyperlink ref="F95" r:id="rId2" display="https://podminky.urs.cz/item/CS_URS_2025_01/974042543"/>
    <hyperlink ref="F97" r:id="rId3" display="https://podminky.urs.cz/item/CS_URS_2025_01/974042564"/>
    <hyperlink ref="F100" r:id="rId4" display="https://podminky.urs.cz/item/CS_URS_2025_01/721171913"/>
    <hyperlink ref="F103" r:id="rId5" display="https://podminky.urs.cz/item/CS_URS_2025_01/721194104"/>
    <hyperlink ref="F105" r:id="rId6" display="https://podminky.urs.cz/item/CS_URS_2025_01/721194105"/>
    <hyperlink ref="F107" r:id="rId7" display="https://podminky.urs.cz/item/CS_URS_2025_01/998721201"/>
    <hyperlink ref="F110" r:id="rId8" display="https://podminky.urs.cz/item/CS_URS_2025_01/722131932"/>
    <hyperlink ref="F112" r:id="rId9" display="https://podminky.urs.cz/item/CS_URS_2025_01/722174022"/>
    <hyperlink ref="F114" r:id="rId10" display="https://podminky.urs.cz/item/CS_URS_2025_01/722181231"/>
    <hyperlink ref="F116" r:id="rId11" display="https://podminky.urs.cz/item/CS_URS_2025_01/722190401"/>
    <hyperlink ref="F118" r:id="rId12" display="https://podminky.urs.cz/item/CS_URS_2025_01/722290226"/>
    <hyperlink ref="F120" r:id="rId13" display="https://podminky.urs.cz/item/CS_URS_2025_01/722290234"/>
    <hyperlink ref="F122" r:id="rId14" display="https://podminky.urs.cz/item/CS_URS_2025_01/722190901"/>
    <hyperlink ref="F124" r:id="rId15" display="https://podminky.urs.cz/item/CS_URS_2025_01/998722201"/>
    <hyperlink ref="F127" r:id="rId16" display="https://podminky.urs.cz/item/CS_URS_2025_01/725219102"/>
    <hyperlink ref="F130" r:id="rId17" display="https://podminky.urs.cz/item/CS_URS_2025_01/725813111"/>
    <hyperlink ref="F132" r:id="rId18" display="https://podminky.urs.cz/item/CS_URS_2025_01/725829131"/>
    <hyperlink ref="F135" r:id="rId19" display="https://podminky.urs.cz/item/CS_URS_2025_01/725869101"/>
    <hyperlink ref="F139" r:id="rId20" display="https://podminky.urs.cz/item/CS_URS_2025_01/725862103"/>
    <hyperlink ref="F145" r:id="rId21" display="https://podminky.urs.cz/item/CS_URS_2025_01/9987252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2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92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81</v>
      </c>
    </row>
    <row r="4" s="1" customFormat="1" ht="24.96" customHeight="1">
      <c r="B4" s="23"/>
      <c r="D4" s="143" t="s">
        <v>102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Odborné učebny v objektu ZŠ Za Chlumem 824, Bílina - D1</v>
      </c>
      <c r="F7" s="145"/>
      <c r="G7" s="145"/>
      <c r="H7" s="145"/>
      <c r="L7" s="23"/>
    </row>
    <row r="8" s="1" customFormat="1" ht="12" customHeight="1">
      <c r="B8" s="23"/>
      <c r="D8" s="145" t="s">
        <v>103</v>
      </c>
      <c r="L8" s="23"/>
    </row>
    <row r="9" s="2" customFormat="1" ht="16.5" customHeight="1">
      <c r="A9" s="41"/>
      <c r="B9" s="47"/>
      <c r="C9" s="41"/>
      <c r="D9" s="41"/>
      <c r="E9" s="146" t="s">
        <v>104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105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1053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22. 1. 2026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tr">
        <f>IF('Rekapitulace stavby'!AN10="","",'Rekapitulace stavby'!AN10)</f>
        <v/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tr">
        <f>IF('Rekapitulace stavby'!E11="","",'Rekapitulace stavby'!E11)</f>
        <v>Město Bílina</v>
      </c>
      <c r="F17" s="41"/>
      <c r="G17" s="41"/>
      <c r="H17" s="41"/>
      <c r="I17" s="145" t="s">
        <v>28</v>
      </c>
      <c r="J17" s="136" t="str">
        <f>IF('Rekapitulace stavby'!AN11="","",'Rekapitulace stavby'!AN11)</f>
        <v/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29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28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31</v>
      </c>
      <c r="E22" s="41"/>
      <c r="F22" s="41"/>
      <c r="G22" s="41"/>
      <c r="H22" s="41"/>
      <c r="I22" s="145" t="s">
        <v>26</v>
      </c>
      <c r="J22" s="136" t="str">
        <f>IF('Rekapitulace stavby'!AN16="","",'Rekapitulace stavby'!AN16)</f>
        <v>73660680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tr">
        <f>IF('Rekapitulace stavby'!E17="","",'Rekapitulace stavby'!E17)</f>
        <v>Ing. arch. Jan Heller, ČKA 04261</v>
      </c>
      <c r="F23" s="41"/>
      <c r="G23" s="41"/>
      <c r="H23" s="41"/>
      <c r="I23" s="145" t="s">
        <v>28</v>
      </c>
      <c r="J23" s="136" t="str">
        <f>IF('Rekapitulace stavby'!AN17="","",'Rekapitulace stavby'!AN17)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35</v>
      </c>
      <c r="E25" s="41"/>
      <c r="F25" s="41"/>
      <c r="G25" s="41"/>
      <c r="H25" s="41"/>
      <c r="I25" s="145" t="s">
        <v>26</v>
      </c>
      <c r="J25" s="136" t="str">
        <f>IF('Rekapitulace stavby'!AN19="","",'Rekapitulace stavby'!AN19)</f>
        <v/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tr">
        <f>IF('Rekapitulace stavby'!E20="","",'Rekapitulace stavby'!E20)</f>
        <v xml:space="preserve"> </v>
      </c>
      <c r="F26" s="41"/>
      <c r="G26" s="41"/>
      <c r="H26" s="41"/>
      <c r="I26" s="145" t="s">
        <v>28</v>
      </c>
      <c r="J26" s="136" t="str">
        <f>IF('Rekapitulace stavby'!AN20="","",'Rekapitulace stavby'!AN20)</f>
        <v/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36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38</v>
      </c>
      <c r="E32" s="41"/>
      <c r="F32" s="41"/>
      <c r="G32" s="41"/>
      <c r="H32" s="41"/>
      <c r="I32" s="41"/>
      <c r="J32" s="156">
        <f>ROUND(J88,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40</v>
      </c>
      <c r="G34" s="41"/>
      <c r="H34" s="41"/>
      <c r="I34" s="157" t="s">
        <v>39</v>
      </c>
      <c r="J34" s="157" t="s">
        <v>41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42</v>
      </c>
      <c r="E35" s="145" t="s">
        <v>43</v>
      </c>
      <c r="F35" s="159">
        <f>ROUND((SUM(BE88:BE107)),  2)</f>
        <v>0</v>
      </c>
      <c r="G35" s="41"/>
      <c r="H35" s="41"/>
      <c r="I35" s="160">
        <v>0.20999999999999999</v>
      </c>
      <c r="J35" s="159">
        <f>ROUND(((SUM(BE88:BE107))*I35),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44</v>
      </c>
      <c r="F36" s="159">
        <f>ROUND((SUM(BF88:BF107)),  2)</f>
        <v>0</v>
      </c>
      <c r="G36" s="41"/>
      <c r="H36" s="41"/>
      <c r="I36" s="160">
        <v>0.12</v>
      </c>
      <c r="J36" s="159">
        <f>ROUND(((SUM(BF88:BF107))*I36),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45</v>
      </c>
      <c r="F37" s="159">
        <f>ROUND((SUM(BG88:BG107)),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46</v>
      </c>
      <c r="F38" s="159">
        <f>ROUND((SUM(BH88:BH107)),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47</v>
      </c>
      <c r="F39" s="159">
        <f>ROUND((SUM(BI88:BI107)),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48</v>
      </c>
      <c r="E41" s="163"/>
      <c r="F41" s="163"/>
      <c r="G41" s="164" t="s">
        <v>49</v>
      </c>
      <c r="H41" s="165" t="s">
        <v>50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107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Odborné učebny v objektu ZŠ Za Chlumem 824, Bílina - D1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103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104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105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1.3 - Plynoinstalace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22. 1. 2026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25.65" customHeight="1">
      <c r="A58" s="41"/>
      <c r="B58" s="42"/>
      <c r="C58" s="35" t="s">
        <v>25</v>
      </c>
      <c r="D58" s="43"/>
      <c r="E58" s="43"/>
      <c r="F58" s="30" t="str">
        <f>E17</f>
        <v>Město Bílina</v>
      </c>
      <c r="G58" s="43"/>
      <c r="H58" s="43"/>
      <c r="I58" s="35" t="s">
        <v>31</v>
      </c>
      <c r="J58" s="39" t="str">
        <f>E23</f>
        <v>Ing. arch. Jan Heller, ČKA 04261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29</v>
      </c>
      <c r="D59" s="43"/>
      <c r="E59" s="43"/>
      <c r="F59" s="30" t="str">
        <f>IF(E20="","",E20)</f>
        <v>Vyplň údaj</v>
      </c>
      <c r="G59" s="43"/>
      <c r="H59" s="43"/>
      <c r="I59" s="35" t="s">
        <v>35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108</v>
      </c>
      <c r="D61" s="174"/>
      <c r="E61" s="174"/>
      <c r="F61" s="174"/>
      <c r="G61" s="174"/>
      <c r="H61" s="174"/>
      <c r="I61" s="174"/>
      <c r="J61" s="175" t="s">
        <v>109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70</v>
      </c>
      <c r="D63" s="43"/>
      <c r="E63" s="43"/>
      <c r="F63" s="43"/>
      <c r="G63" s="43"/>
      <c r="H63" s="43"/>
      <c r="I63" s="43"/>
      <c r="J63" s="105">
        <f>J88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110</v>
      </c>
    </row>
    <row r="64" s="9" customFormat="1" ht="24.96" customHeight="1">
      <c r="A64" s="9"/>
      <c r="B64" s="177"/>
      <c r="C64" s="178"/>
      <c r="D64" s="179" t="s">
        <v>117</v>
      </c>
      <c r="E64" s="180"/>
      <c r="F64" s="180"/>
      <c r="G64" s="180"/>
      <c r="H64" s="180"/>
      <c r="I64" s="180"/>
      <c r="J64" s="181">
        <f>J89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1054</v>
      </c>
      <c r="E65" s="185"/>
      <c r="F65" s="185"/>
      <c r="G65" s="185"/>
      <c r="H65" s="185"/>
      <c r="I65" s="185"/>
      <c r="J65" s="186">
        <f>J90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127</v>
      </c>
      <c r="E66" s="185"/>
      <c r="F66" s="185"/>
      <c r="G66" s="185"/>
      <c r="H66" s="185"/>
      <c r="I66" s="185"/>
      <c r="J66" s="186">
        <f>J103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1"/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14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6.96" customHeight="1">
      <c r="A68" s="41"/>
      <c r="B68" s="62"/>
      <c r="C68" s="63"/>
      <c r="D68" s="63"/>
      <c r="E68" s="63"/>
      <c r="F68" s="63"/>
      <c r="G68" s="63"/>
      <c r="H68" s="63"/>
      <c r="I68" s="63"/>
      <c r="J68" s="63"/>
      <c r="K68" s="63"/>
      <c r="L68" s="14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72" s="2" customFormat="1" ht="6.96" customHeight="1">
      <c r="A72" s="41"/>
      <c r="B72" s="64"/>
      <c r="C72" s="65"/>
      <c r="D72" s="65"/>
      <c r="E72" s="65"/>
      <c r="F72" s="65"/>
      <c r="G72" s="65"/>
      <c r="H72" s="65"/>
      <c r="I72" s="65"/>
      <c r="J72" s="65"/>
      <c r="K72" s="65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24.96" customHeight="1">
      <c r="A73" s="41"/>
      <c r="B73" s="42"/>
      <c r="C73" s="26" t="s">
        <v>130</v>
      </c>
      <c r="D73" s="43"/>
      <c r="E73" s="43"/>
      <c r="F73" s="43"/>
      <c r="G73" s="43"/>
      <c r="H73" s="43"/>
      <c r="I73" s="43"/>
      <c r="J73" s="43"/>
      <c r="K73" s="43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16</v>
      </c>
      <c r="D75" s="43"/>
      <c r="E75" s="43"/>
      <c r="F75" s="43"/>
      <c r="G75" s="43"/>
      <c r="H75" s="43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172" t="str">
        <f>E7</f>
        <v>Odborné učebny v objektu ZŠ Za Chlumem 824, Bílina - D1</v>
      </c>
      <c r="F76" s="35"/>
      <c r="G76" s="35"/>
      <c r="H76" s="35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1" customFormat="1" ht="12" customHeight="1">
      <c r="B77" s="24"/>
      <c r="C77" s="35" t="s">
        <v>103</v>
      </c>
      <c r="D77" s="25"/>
      <c r="E77" s="25"/>
      <c r="F77" s="25"/>
      <c r="G77" s="25"/>
      <c r="H77" s="25"/>
      <c r="I77" s="25"/>
      <c r="J77" s="25"/>
      <c r="K77" s="25"/>
      <c r="L77" s="23"/>
    </row>
    <row r="78" s="2" customFormat="1" ht="16.5" customHeight="1">
      <c r="A78" s="41"/>
      <c r="B78" s="42"/>
      <c r="C78" s="43"/>
      <c r="D78" s="43"/>
      <c r="E78" s="172" t="s">
        <v>104</v>
      </c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105</v>
      </c>
      <c r="D79" s="43"/>
      <c r="E79" s="43"/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6.5" customHeight="1">
      <c r="A80" s="41"/>
      <c r="B80" s="42"/>
      <c r="C80" s="43"/>
      <c r="D80" s="43"/>
      <c r="E80" s="72" t="str">
        <f>E11</f>
        <v>1.3 - Plynoinstalace</v>
      </c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21</v>
      </c>
      <c r="D82" s="43"/>
      <c r="E82" s="43"/>
      <c r="F82" s="30" t="str">
        <f>F14</f>
        <v xml:space="preserve"> </v>
      </c>
      <c r="G82" s="43"/>
      <c r="H82" s="43"/>
      <c r="I82" s="35" t="s">
        <v>23</v>
      </c>
      <c r="J82" s="75" t="str">
        <f>IF(J14="","",J14)</f>
        <v>22. 1. 2026</v>
      </c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25.65" customHeight="1">
      <c r="A84" s="41"/>
      <c r="B84" s="42"/>
      <c r="C84" s="35" t="s">
        <v>25</v>
      </c>
      <c r="D84" s="43"/>
      <c r="E84" s="43"/>
      <c r="F84" s="30" t="str">
        <f>E17</f>
        <v>Město Bílina</v>
      </c>
      <c r="G84" s="43"/>
      <c r="H84" s="43"/>
      <c r="I84" s="35" t="s">
        <v>31</v>
      </c>
      <c r="J84" s="39" t="str">
        <f>E23</f>
        <v>Ing. arch. Jan Heller, ČKA 04261</v>
      </c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5.15" customHeight="1">
      <c r="A85" s="41"/>
      <c r="B85" s="42"/>
      <c r="C85" s="35" t="s">
        <v>29</v>
      </c>
      <c r="D85" s="43"/>
      <c r="E85" s="43"/>
      <c r="F85" s="30" t="str">
        <f>IF(E20="","",E20)</f>
        <v>Vyplň údaj</v>
      </c>
      <c r="G85" s="43"/>
      <c r="H85" s="43"/>
      <c r="I85" s="35" t="s">
        <v>35</v>
      </c>
      <c r="J85" s="39" t="str">
        <f>E26</f>
        <v xml:space="preserve"> </v>
      </c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0.32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11" customFormat="1" ht="29.28" customHeight="1">
      <c r="A87" s="188"/>
      <c r="B87" s="189"/>
      <c r="C87" s="190" t="s">
        <v>131</v>
      </c>
      <c r="D87" s="191" t="s">
        <v>57</v>
      </c>
      <c r="E87" s="191" t="s">
        <v>53</v>
      </c>
      <c r="F87" s="191" t="s">
        <v>54</v>
      </c>
      <c r="G87" s="191" t="s">
        <v>132</v>
      </c>
      <c r="H87" s="191" t="s">
        <v>133</v>
      </c>
      <c r="I87" s="191" t="s">
        <v>134</v>
      </c>
      <c r="J87" s="191" t="s">
        <v>109</v>
      </c>
      <c r="K87" s="192" t="s">
        <v>135</v>
      </c>
      <c r="L87" s="193"/>
      <c r="M87" s="95" t="s">
        <v>19</v>
      </c>
      <c r="N87" s="96" t="s">
        <v>42</v>
      </c>
      <c r="O87" s="96" t="s">
        <v>136</v>
      </c>
      <c r="P87" s="96" t="s">
        <v>137</v>
      </c>
      <c r="Q87" s="96" t="s">
        <v>138</v>
      </c>
      <c r="R87" s="96" t="s">
        <v>139</v>
      </c>
      <c r="S87" s="96" t="s">
        <v>140</v>
      </c>
      <c r="T87" s="97" t="s">
        <v>141</v>
      </c>
      <c r="U87" s="188"/>
      <c r="V87" s="188"/>
      <c r="W87" s="188"/>
      <c r="X87" s="188"/>
      <c r="Y87" s="188"/>
      <c r="Z87" s="188"/>
      <c r="AA87" s="188"/>
      <c r="AB87" s="188"/>
      <c r="AC87" s="188"/>
      <c r="AD87" s="188"/>
      <c r="AE87" s="188"/>
    </row>
    <row r="88" s="2" customFormat="1" ht="22.8" customHeight="1">
      <c r="A88" s="41"/>
      <c r="B88" s="42"/>
      <c r="C88" s="102" t="s">
        <v>142</v>
      </c>
      <c r="D88" s="43"/>
      <c r="E88" s="43"/>
      <c r="F88" s="43"/>
      <c r="G88" s="43"/>
      <c r="H88" s="43"/>
      <c r="I88" s="43"/>
      <c r="J88" s="194">
        <f>BK88</f>
        <v>0</v>
      </c>
      <c r="K88" s="43"/>
      <c r="L88" s="47"/>
      <c r="M88" s="98"/>
      <c r="N88" s="195"/>
      <c r="O88" s="99"/>
      <c r="P88" s="196">
        <f>P89</f>
        <v>0</v>
      </c>
      <c r="Q88" s="99"/>
      <c r="R88" s="196">
        <f>R89</f>
        <v>0.036549870000000005</v>
      </c>
      <c r="S88" s="99"/>
      <c r="T88" s="197">
        <f>T89</f>
        <v>0.045149999999999996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71</v>
      </c>
      <c r="AU88" s="20" t="s">
        <v>110</v>
      </c>
      <c r="BK88" s="198">
        <f>BK89</f>
        <v>0</v>
      </c>
    </row>
    <row r="89" s="12" customFormat="1" ht="25.92" customHeight="1">
      <c r="A89" s="12"/>
      <c r="B89" s="199"/>
      <c r="C89" s="200"/>
      <c r="D89" s="201" t="s">
        <v>71</v>
      </c>
      <c r="E89" s="202" t="s">
        <v>453</v>
      </c>
      <c r="F89" s="202" t="s">
        <v>454</v>
      </c>
      <c r="G89" s="200"/>
      <c r="H89" s="200"/>
      <c r="I89" s="203"/>
      <c r="J89" s="204">
        <f>BK89</f>
        <v>0</v>
      </c>
      <c r="K89" s="200"/>
      <c r="L89" s="205"/>
      <c r="M89" s="206"/>
      <c r="N89" s="207"/>
      <c r="O89" s="207"/>
      <c r="P89" s="208">
        <f>P90+P103</f>
        <v>0</v>
      </c>
      <c r="Q89" s="207"/>
      <c r="R89" s="208">
        <f>R90+R103</f>
        <v>0.036549870000000005</v>
      </c>
      <c r="S89" s="207"/>
      <c r="T89" s="209">
        <f>T90+T103</f>
        <v>0.045149999999999996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10" t="s">
        <v>81</v>
      </c>
      <c r="AT89" s="211" t="s">
        <v>71</v>
      </c>
      <c r="AU89" s="211" t="s">
        <v>72</v>
      </c>
      <c r="AY89" s="210" t="s">
        <v>145</v>
      </c>
      <c r="BK89" s="212">
        <f>BK90+BK103</f>
        <v>0</v>
      </c>
    </row>
    <row r="90" s="12" customFormat="1" ht="22.8" customHeight="1">
      <c r="A90" s="12"/>
      <c r="B90" s="199"/>
      <c r="C90" s="200"/>
      <c r="D90" s="201" t="s">
        <v>71</v>
      </c>
      <c r="E90" s="213" t="s">
        <v>1055</v>
      </c>
      <c r="F90" s="213" t="s">
        <v>1056</v>
      </c>
      <c r="G90" s="200"/>
      <c r="H90" s="200"/>
      <c r="I90" s="203"/>
      <c r="J90" s="214">
        <f>BK90</f>
        <v>0</v>
      </c>
      <c r="K90" s="200"/>
      <c r="L90" s="205"/>
      <c r="M90" s="206"/>
      <c r="N90" s="207"/>
      <c r="O90" s="207"/>
      <c r="P90" s="208">
        <f>SUM(P91:P102)</f>
        <v>0</v>
      </c>
      <c r="Q90" s="207"/>
      <c r="R90" s="208">
        <f>SUM(R91:R102)</f>
        <v>0.035651420000000003</v>
      </c>
      <c r="S90" s="207"/>
      <c r="T90" s="209">
        <f>SUM(T91:T102)</f>
        <v>0.045149999999999996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10" t="s">
        <v>81</v>
      </c>
      <c r="AT90" s="211" t="s">
        <v>71</v>
      </c>
      <c r="AU90" s="211" t="s">
        <v>79</v>
      </c>
      <c r="AY90" s="210" t="s">
        <v>145</v>
      </c>
      <c r="BK90" s="212">
        <f>SUM(BK91:BK102)</f>
        <v>0</v>
      </c>
    </row>
    <row r="91" s="2" customFormat="1" ht="16.5" customHeight="1">
      <c r="A91" s="41"/>
      <c r="B91" s="42"/>
      <c r="C91" s="215" t="s">
        <v>79</v>
      </c>
      <c r="D91" s="215" t="s">
        <v>148</v>
      </c>
      <c r="E91" s="216" t="s">
        <v>1057</v>
      </c>
      <c r="F91" s="217" t="s">
        <v>1058</v>
      </c>
      <c r="G91" s="218" t="s">
        <v>255</v>
      </c>
      <c r="H91" s="219">
        <v>17</v>
      </c>
      <c r="I91" s="220"/>
      <c r="J91" s="221">
        <f>ROUND(I91*H91,2)</f>
        <v>0</v>
      </c>
      <c r="K91" s="217" t="s">
        <v>152</v>
      </c>
      <c r="L91" s="47"/>
      <c r="M91" s="222" t="s">
        <v>19</v>
      </c>
      <c r="N91" s="223" t="s">
        <v>43</v>
      </c>
      <c r="O91" s="87"/>
      <c r="P91" s="224">
        <f>O91*H91</f>
        <v>0</v>
      </c>
      <c r="Q91" s="224">
        <v>0.0018473599999999999</v>
      </c>
      <c r="R91" s="224">
        <f>Q91*H91</f>
        <v>0.031405120000000002</v>
      </c>
      <c r="S91" s="224">
        <v>0</v>
      </c>
      <c r="T91" s="225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26" t="s">
        <v>252</v>
      </c>
      <c r="AT91" s="226" t="s">
        <v>148</v>
      </c>
      <c r="AU91" s="226" t="s">
        <v>81</v>
      </c>
      <c r="AY91" s="20" t="s">
        <v>145</v>
      </c>
      <c r="BE91" s="227">
        <f>IF(N91="základní",J91,0)</f>
        <v>0</v>
      </c>
      <c r="BF91" s="227">
        <f>IF(N91="snížená",J91,0)</f>
        <v>0</v>
      </c>
      <c r="BG91" s="227">
        <f>IF(N91="zákl. přenesená",J91,0)</f>
        <v>0</v>
      </c>
      <c r="BH91" s="227">
        <f>IF(N91="sníž. přenesená",J91,0)</f>
        <v>0</v>
      </c>
      <c r="BI91" s="227">
        <f>IF(N91="nulová",J91,0)</f>
        <v>0</v>
      </c>
      <c r="BJ91" s="20" t="s">
        <v>79</v>
      </c>
      <c r="BK91" s="227">
        <f>ROUND(I91*H91,2)</f>
        <v>0</v>
      </c>
      <c r="BL91" s="20" t="s">
        <v>252</v>
      </c>
      <c r="BM91" s="226" t="s">
        <v>1059</v>
      </c>
    </row>
    <row r="92" s="2" customFormat="1">
      <c r="A92" s="41"/>
      <c r="B92" s="42"/>
      <c r="C92" s="43"/>
      <c r="D92" s="228" t="s">
        <v>155</v>
      </c>
      <c r="E92" s="43"/>
      <c r="F92" s="229" t="s">
        <v>1060</v>
      </c>
      <c r="G92" s="43"/>
      <c r="H92" s="43"/>
      <c r="I92" s="230"/>
      <c r="J92" s="43"/>
      <c r="K92" s="43"/>
      <c r="L92" s="47"/>
      <c r="M92" s="231"/>
      <c r="N92" s="232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155</v>
      </c>
      <c r="AU92" s="20" t="s">
        <v>81</v>
      </c>
    </row>
    <row r="93" s="2" customFormat="1" ht="16.5" customHeight="1">
      <c r="A93" s="41"/>
      <c r="B93" s="42"/>
      <c r="C93" s="215" t="s">
        <v>81</v>
      </c>
      <c r="D93" s="215" t="s">
        <v>148</v>
      </c>
      <c r="E93" s="216" t="s">
        <v>1061</v>
      </c>
      <c r="F93" s="217" t="s">
        <v>1062</v>
      </c>
      <c r="G93" s="218" t="s">
        <v>255</v>
      </c>
      <c r="H93" s="219">
        <v>15</v>
      </c>
      <c r="I93" s="220"/>
      <c r="J93" s="221">
        <f>ROUND(I93*H93,2)</f>
        <v>0</v>
      </c>
      <c r="K93" s="217" t="s">
        <v>152</v>
      </c>
      <c r="L93" s="47"/>
      <c r="M93" s="222" t="s">
        <v>19</v>
      </c>
      <c r="N93" s="223" t="s">
        <v>43</v>
      </c>
      <c r="O93" s="87"/>
      <c r="P93" s="224">
        <f>O93*H93</f>
        <v>0</v>
      </c>
      <c r="Q93" s="224">
        <v>0.00011242</v>
      </c>
      <c r="R93" s="224">
        <f>Q93*H93</f>
        <v>0.0016863</v>
      </c>
      <c r="S93" s="224">
        <v>0.00215</v>
      </c>
      <c r="T93" s="225">
        <f>S93*H93</f>
        <v>0.032250000000000001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26" t="s">
        <v>252</v>
      </c>
      <c r="AT93" s="226" t="s">
        <v>148</v>
      </c>
      <c r="AU93" s="226" t="s">
        <v>81</v>
      </c>
      <c r="AY93" s="20" t="s">
        <v>145</v>
      </c>
      <c r="BE93" s="227">
        <f>IF(N93="základní",J93,0)</f>
        <v>0</v>
      </c>
      <c r="BF93" s="227">
        <f>IF(N93="snížená",J93,0)</f>
        <v>0</v>
      </c>
      <c r="BG93" s="227">
        <f>IF(N93="zákl. přenesená",J93,0)</f>
        <v>0</v>
      </c>
      <c r="BH93" s="227">
        <f>IF(N93="sníž. přenesená",J93,0)</f>
        <v>0</v>
      </c>
      <c r="BI93" s="227">
        <f>IF(N93="nulová",J93,0)</f>
        <v>0</v>
      </c>
      <c r="BJ93" s="20" t="s">
        <v>79</v>
      </c>
      <c r="BK93" s="227">
        <f>ROUND(I93*H93,2)</f>
        <v>0</v>
      </c>
      <c r="BL93" s="20" t="s">
        <v>252</v>
      </c>
      <c r="BM93" s="226" t="s">
        <v>1063</v>
      </c>
    </row>
    <row r="94" s="2" customFormat="1">
      <c r="A94" s="41"/>
      <c r="B94" s="42"/>
      <c r="C94" s="43"/>
      <c r="D94" s="228" t="s">
        <v>155</v>
      </c>
      <c r="E94" s="43"/>
      <c r="F94" s="229" t="s">
        <v>1064</v>
      </c>
      <c r="G94" s="43"/>
      <c r="H94" s="43"/>
      <c r="I94" s="230"/>
      <c r="J94" s="43"/>
      <c r="K94" s="43"/>
      <c r="L94" s="47"/>
      <c r="M94" s="231"/>
      <c r="N94" s="232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155</v>
      </c>
      <c r="AU94" s="20" t="s">
        <v>81</v>
      </c>
    </row>
    <row r="95" s="2" customFormat="1" ht="16.5" customHeight="1">
      <c r="A95" s="41"/>
      <c r="B95" s="42"/>
      <c r="C95" s="215" t="s">
        <v>146</v>
      </c>
      <c r="D95" s="215" t="s">
        <v>148</v>
      </c>
      <c r="E95" s="216" t="s">
        <v>1065</v>
      </c>
      <c r="F95" s="217" t="s">
        <v>1066</v>
      </c>
      <c r="G95" s="218" t="s">
        <v>277</v>
      </c>
      <c r="H95" s="219">
        <v>5</v>
      </c>
      <c r="I95" s="220"/>
      <c r="J95" s="221">
        <f>ROUND(I95*H95,2)</f>
        <v>0</v>
      </c>
      <c r="K95" s="217" t="s">
        <v>19</v>
      </c>
      <c r="L95" s="47"/>
      <c r="M95" s="222" t="s">
        <v>19</v>
      </c>
      <c r="N95" s="223" t="s">
        <v>43</v>
      </c>
      <c r="O95" s="87"/>
      <c r="P95" s="224">
        <f>O95*H95</f>
        <v>0</v>
      </c>
      <c r="Q95" s="224">
        <v>0.00011</v>
      </c>
      <c r="R95" s="224">
        <f>Q95*H95</f>
        <v>0.00055000000000000003</v>
      </c>
      <c r="S95" s="224">
        <v>0.00215</v>
      </c>
      <c r="T95" s="225">
        <f>S95*H95</f>
        <v>0.010749999999999999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26" t="s">
        <v>252</v>
      </c>
      <c r="AT95" s="226" t="s">
        <v>148</v>
      </c>
      <c r="AU95" s="226" t="s">
        <v>81</v>
      </c>
      <c r="AY95" s="20" t="s">
        <v>145</v>
      </c>
      <c r="BE95" s="227">
        <f>IF(N95="základní",J95,0)</f>
        <v>0</v>
      </c>
      <c r="BF95" s="227">
        <f>IF(N95="snížená",J95,0)</f>
        <v>0</v>
      </c>
      <c r="BG95" s="227">
        <f>IF(N95="zákl. přenesená",J95,0)</f>
        <v>0</v>
      </c>
      <c r="BH95" s="227">
        <f>IF(N95="sníž. přenesená",J95,0)</f>
        <v>0</v>
      </c>
      <c r="BI95" s="227">
        <f>IF(N95="nulová",J95,0)</f>
        <v>0</v>
      </c>
      <c r="BJ95" s="20" t="s">
        <v>79</v>
      </c>
      <c r="BK95" s="227">
        <f>ROUND(I95*H95,2)</f>
        <v>0</v>
      </c>
      <c r="BL95" s="20" t="s">
        <v>252</v>
      </c>
      <c r="BM95" s="226" t="s">
        <v>1067</v>
      </c>
    </row>
    <row r="96" s="2" customFormat="1" ht="16.5" customHeight="1">
      <c r="A96" s="41"/>
      <c r="B96" s="42"/>
      <c r="C96" s="215" t="s">
        <v>153</v>
      </c>
      <c r="D96" s="215" t="s">
        <v>148</v>
      </c>
      <c r="E96" s="216" t="s">
        <v>1068</v>
      </c>
      <c r="F96" s="217" t="s">
        <v>1069</v>
      </c>
      <c r="G96" s="218" t="s">
        <v>277</v>
      </c>
      <c r="H96" s="219">
        <v>1</v>
      </c>
      <c r="I96" s="220"/>
      <c r="J96" s="221">
        <f>ROUND(I96*H96,2)</f>
        <v>0</v>
      </c>
      <c r="K96" s="217" t="s">
        <v>19</v>
      </c>
      <c r="L96" s="47"/>
      <c r="M96" s="222" t="s">
        <v>19</v>
      </c>
      <c r="N96" s="223" t="s">
        <v>43</v>
      </c>
      <c r="O96" s="87"/>
      <c r="P96" s="224">
        <f>O96*H96</f>
        <v>0</v>
      </c>
      <c r="Q96" s="224">
        <v>0.00011</v>
      </c>
      <c r="R96" s="224">
        <f>Q96*H96</f>
        <v>0.00011</v>
      </c>
      <c r="S96" s="224">
        <v>0.00215</v>
      </c>
      <c r="T96" s="225">
        <f>S96*H96</f>
        <v>0.00215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26" t="s">
        <v>252</v>
      </c>
      <c r="AT96" s="226" t="s">
        <v>148</v>
      </c>
      <c r="AU96" s="226" t="s">
        <v>81</v>
      </c>
      <c r="AY96" s="20" t="s">
        <v>145</v>
      </c>
      <c r="BE96" s="227">
        <f>IF(N96="základní",J96,0)</f>
        <v>0</v>
      </c>
      <c r="BF96" s="227">
        <f>IF(N96="snížená",J96,0)</f>
        <v>0</v>
      </c>
      <c r="BG96" s="227">
        <f>IF(N96="zákl. přenesená",J96,0)</f>
        <v>0</v>
      </c>
      <c r="BH96" s="227">
        <f>IF(N96="sníž. přenesená",J96,0)</f>
        <v>0</v>
      </c>
      <c r="BI96" s="227">
        <f>IF(N96="nulová",J96,0)</f>
        <v>0</v>
      </c>
      <c r="BJ96" s="20" t="s">
        <v>79</v>
      </c>
      <c r="BK96" s="227">
        <f>ROUND(I96*H96,2)</f>
        <v>0</v>
      </c>
      <c r="BL96" s="20" t="s">
        <v>252</v>
      </c>
      <c r="BM96" s="226" t="s">
        <v>1070</v>
      </c>
    </row>
    <row r="97" s="2" customFormat="1" ht="21.75" customHeight="1">
      <c r="A97" s="41"/>
      <c r="B97" s="42"/>
      <c r="C97" s="215" t="s">
        <v>182</v>
      </c>
      <c r="D97" s="215" t="s">
        <v>148</v>
      </c>
      <c r="E97" s="216" t="s">
        <v>1071</v>
      </c>
      <c r="F97" s="217" t="s">
        <v>1072</v>
      </c>
      <c r="G97" s="218" t="s">
        <v>277</v>
      </c>
      <c r="H97" s="219">
        <v>5</v>
      </c>
      <c r="I97" s="220"/>
      <c r="J97" s="221">
        <f>ROUND(I97*H97,2)</f>
        <v>0</v>
      </c>
      <c r="K97" s="217" t="s">
        <v>152</v>
      </c>
      <c r="L97" s="47"/>
      <c r="M97" s="222" t="s">
        <v>19</v>
      </c>
      <c r="N97" s="223" t="s">
        <v>43</v>
      </c>
      <c r="O97" s="87"/>
      <c r="P97" s="224">
        <f>O97*H97</f>
        <v>0</v>
      </c>
      <c r="Q97" s="224">
        <v>0.00038000000000000002</v>
      </c>
      <c r="R97" s="224">
        <f>Q97*H97</f>
        <v>0.0019000000000000002</v>
      </c>
      <c r="S97" s="224">
        <v>0</v>
      </c>
      <c r="T97" s="225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26" t="s">
        <v>252</v>
      </c>
      <c r="AT97" s="226" t="s">
        <v>148</v>
      </c>
      <c r="AU97" s="226" t="s">
        <v>81</v>
      </c>
      <c r="AY97" s="20" t="s">
        <v>145</v>
      </c>
      <c r="BE97" s="227">
        <f>IF(N97="základní",J97,0)</f>
        <v>0</v>
      </c>
      <c r="BF97" s="227">
        <f>IF(N97="snížená",J97,0)</f>
        <v>0</v>
      </c>
      <c r="BG97" s="227">
        <f>IF(N97="zákl. přenesená",J97,0)</f>
        <v>0</v>
      </c>
      <c r="BH97" s="227">
        <f>IF(N97="sníž. přenesená",J97,0)</f>
        <v>0</v>
      </c>
      <c r="BI97" s="227">
        <f>IF(N97="nulová",J97,0)</f>
        <v>0</v>
      </c>
      <c r="BJ97" s="20" t="s">
        <v>79</v>
      </c>
      <c r="BK97" s="227">
        <f>ROUND(I97*H97,2)</f>
        <v>0</v>
      </c>
      <c r="BL97" s="20" t="s">
        <v>252</v>
      </c>
      <c r="BM97" s="226" t="s">
        <v>1073</v>
      </c>
    </row>
    <row r="98" s="2" customFormat="1">
      <c r="A98" s="41"/>
      <c r="B98" s="42"/>
      <c r="C98" s="43"/>
      <c r="D98" s="228" t="s">
        <v>155</v>
      </c>
      <c r="E98" s="43"/>
      <c r="F98" s="229" t="s">
        <v>1074</v>
      </c>
      <c r="G98" s="43"/>
      <c r="H98" s="43"/>
      <c r="I98" s="230"/>
      <c r="J98" s="43"/>
      <c r="K98" s="43"/>
      <c r="L98" s="47"/>
      <c r="M98" s="231"/>
      <c r="N98" s="232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155</v>
      </c>
      <c r="AU98" s="20" t="s">
        <v>81</v>
      </c>
    </row>
    <row r="99" s="2" customFormat="1" ht="24.15" customHeight="1">
      <c r="A99" s="41"/>
      <c r="B99" s="42"/>
      <c r="C99" s="215" t="s">
        <v>175</v>
      </c>
      <c r="D99" s="215" t="s">
        <v>148</v>
      </c>
      <c r="E99" s="216" t="s">
        <v>1075</v>
      </c>
      <c r="F99" s="217" t="s">
        <v>1076</v>
      </c>
      <c r="G99" s="218" t="s">
        <v>509</v>
      </c>
      <c r="H99" s="288"/>
      <c r="I99" s="220"/>
      <c r="J99" s="221">
        <f>ROUND(I99*H99,2)</f>
        <v>0</v>
      </c>
      <c r="K99" s="217" t="s">
        <v>152</v>
      </c>
      <c r="L99" s="47"/>
      <c r="M99" s="222" t="s">
        <v>19</v>
      </c>
      <c r="N99" s="223" t="s">
        <v>43</v>
      </c>
      <c r="O99" s="87"/>
      <c r="P99" s="224">
        <f>O99*H99</f>
        <v>0</v>
      </c>
      <c r="Q99" s="224">
        <v>0</v>
      </c>
      <c r="R99" s="224">
        <f>Q99*H99</f>
        <v>0</v>
      </c>
      <c r="S99" s="224">
        <v>0</v>
      </c>
      <c r="T99" s="225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26" t="s">
        <v>252</v>
      </c>
      <c r="AT99" s="226" t="s">
        <v>148</v>
      </c>
      <c r="AU99" s="226" t="s">
        <v>81</v>
      </c>
      <c r="AY99" s="20" t="s">
        <v>145</v>
      </c>
      <c r="BE99" s="227">
        <f>IF(N99="základní",J99,0)</f>
        <v>0</v>
      </c>
      <c r="BF99" s="227">
        <f>IF(N99="snížená",J99,0)</f>
        <v>0</v>
      </c>
      <c r="BG99" s="227">
        <f>IF(N99="zákl. přenesená",J99,0)</f>
        <v>0</v>
      </c>
      <c r="BH99" s="227">
        <f>IF(N99="sníž. přenesená",J99,0)</f>
        <v>0</v>
      </c>
      <c r="BI99" s="227">
        <f>IF(N99="nulová",J99,0)</f>
        <v>0</v>
      </c>
      <c r="BJ99" s="20" t="s">
        <v>79</v>
      </c>
      <c r="BK99" s="227">
        <f>ROUND(I99*H99,2)</f>
        <v>0</v>
      </c>
      <c r="BL99" s="20" t="s">
        <v>252</v>
      </c>
      <c r="BM99" s="226" t="s">
        <v>1077</v>
      </c>
    </row>
    <row r="100" s="2" customFormat="1">
      <c r="A100" s="41"/>
      <c r="B100" s="42"/>
      <c r="C100" s="43"/>
      <c r="D100" s="228" t="s">
        <v>155</v>
      </c>
      <c r="E100" s="43"/>
      <c r="F100" s="229" t="s">
        <v>1078</v>
      </c>
      <c r="G100" s="43"/>
      <c r="H100" s="43"/>
      <c r="I100" s="230"/>
      <c r="J100" s="43"/>
      <c r="K100" s="43"/>
      <c r="L100" s="47"/>
      <c r="M100" s="231"/>
      <c r="N100" s="232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155</v>
      </c>
      <c r="AU100" s="20" t="s">
        <v>81</v>
      </c>
    </row>
    <row r="101" s="2" customFormat="1" ht="33" customHeight="1">
      <c r="A101" s="41"/>
      <c r="B101" s="42"/>
      <c r="C101" s="215" t="s">
        <v>194</v>
      </c>
      <c r="D101" s="215" t="s">
        <v>148</v>
      </c>
      <c r="E101" s="216" t="s">
        <v>1079</v>
      </c>
      <c r="F101" s="217" t="s">
        <v>1080</v>
      </c>
      <c r="G101" s="218" t="s">
        <v>509</v>
      </c>
      <c r="H101" s="288"/>
      <c r="I101" s="220"/>
      <c r="J101" s="221">
        <f>ROUND(I101*H101,2)</f>
        <v>0</v>
      </c>
      <c r="K101" s="217" t="s">
        <v>152</v>
      </c>
      <c r="L101" s="47"/>
      <c r="M101" s="222" t="s">
        <v>19</v>
      </c>
      <c r="N101" s="223" t="s">
        <v>43</v>
      </c>
      <c r="O101" s="87"/>
      <c r="P101" s="224">
        <f>O101*H101</f>
        <v>0</v>
      </c>
      <c r="Q101" s="224">
        <v>0</v>
      </c>
      <c r="R101" s="224">
        <f>Q101*H101</f>
        <v>0</v>
      </c>
      <c r="S101" s="224">
        <v>0</v>
      </c>
      <c r="T101" s="225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26" t="s">
        <v>252</v>
      </c>
      <c r="AT101" s="226" t="s">
        <v>148</v>
      </c>
      <c r="AU101" s="226" t="s">
        <v>81</v>
      </c>
      <c r="AY101" s="20" t="s">
        <v>145</v>
      </c>
      <c r="BE101" s="227">
        <f>IF(N101="základní",J101,0)</f>
        <v>0</v>
      </c>
      <c r="BF101" s="227">
        <f>IF(N101="snížená",J101,0)</f>
        <v>0</v>
      </c>
      <c r="BG101" s="227">
        <f>IF(N101="zákl. přenesená",J101,0)</f>
        <v>0</v>
      </c>
      <c r="BH101" s="227">
        <f>IF(N101="sníž. přenesená",J101,0)</f>
        <v>0</v>
      </c>
      <c r="BI101" s="227">
        <f>IF(N101="nulová",J101,0)</f>
        <v>0</v>
      </c>
      <c r="BJ101" s="20" t="s">
        <v>79</v>
      </c>
      <c r="BK101" s="227">
        <f>ROUND(I101*H101,2)</f>
        <v>0</v>
      </c>
      <c r="BL101" s="20" t="s">
        <v>252</v>
      </c>
      <c r="BM101" s="226" t="s">
        <v>1081</v>
      </c>
    </row>
    <row r="102" s="2" customFormat="1">
      <c r="A102" s="41"/>
      <c r="B102" s="42"/>
      <c r="C102" s="43"/>
      <c r="D102" s="228" t="s">
        <v>155</v>
      </c>
      <c r="E102" s="43"/>
      <c r="F102" s="229" t="s">
        <v>1082</v>
      </c>
      <c r="G102" s="43"/>
      <c r="H102" s="43"/>
      <c r="I102" s="230"/>
      <c r="J102" s="43"/>
      <c r="K102" s="43"/>
      <c r="L102" s="47"/>
      <c r="M102" s="231"/>
      <c r="N102" s="232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155</v>
      </c>
      <c r="AU102" s="20" t="s">
        <v>81</v>
      </c>
    </row>
    <row r="103" s="12" customFormat="1" ht="22.8" customHeight="1">
      <c r="A103" s="12"/>
      <c r="B103" s="199"/>
      <c r="C103" s="200"/>
      <c r="D103" s="201" t="s">
        <v>71</v>
      </c>
      <c r="E103" s="213" t="s">
        <v>800</v>
      </c>
      <c r="F103" s="213" t="s">
        <v>801</v>
      </c>
      <c r="G103" s="200"/>
      <c r="H103" s="200"/>
      <c r="I103" s="203"/>
      <c r="J103" s="214">
        <f>BK103</f>
        <v>0</v>
      </c>
      <c r="K103" s="200"/>
      <c r="L103" s="205"/>
      <c r="M103" s="206"/>
      <c r="N103" s="207"/>
      <c r="O103" s="207"/>
      <c r="P103" s="208">
        <f>SUM(P104:P107)</f>
        <v>0</v>
      </c>
      <c r="Q103" s="207"/>
      <c r="R103" s="208">
        <f>SUM(R104:R107)</f>
        <v>0.00089845000000000007</v>
      </c>
      <c r="S103" s="207"/>
      <c r="T103" s="209">
        <f>SUM(T104:T107)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10" t="s">
        <v>81</v>
      </c>
      <c r="AT103" s="211" t="s">
        <v>71</v>
      </c>
      <c r="AU103" s="211" t="s">
        <v>79</v>
      </c>
      <c r="AY103" s="210" t="s">
        <v>145</v>
      </c>
      <c r="BK103" s="212">
        <f>SUM(BK104:BK107)</f>
        <v>0</v>
      </c>
    </row>
    <row r="104" s="2" customFormat="1" ht="16.5" customHeight="1">
      <c r="A104" s="41"/>
      <c r="B104" s="42"/>
      <c r="C104" s="215" t="s">
        <v>172</v>
      </c>
      <c r="D104" s="215" t="s">
        <v>148</v>
      </c>
      <c r="E104" s="216" t="s">
        <v>1083</v>
      </c>
      <c r="F104" s="217" t="s">
        <v>1084</v>
      </c>
      <c r="G104" s="218" t="s">
        <v>255</v>
      </c>
      <c r="H104" s="219">
        <v>17</v>
      </c>
      <c r="I104" s="220"/>
      <c r="J104" s="221">
        <f>ROUND(I104*H104,2)</f>
        <v>0</v>
      </c>
      <c r="K104" s="217" t="s">
        <v>152</v>
      </c>
      <c r="L104" s="47"/>
      <c r="M104" s="222" t="s">
        <v>19</v>
      </c>
      <c r="N104" s="223" t="s">
        <v>43</v>
      </c>
      <c r="O104" s="87"/>
      <c r="P104" s="224">
        <f>O104*H104</f>
        <v>0</v>
      </c>
      <c r="Q104" s="224">
        <v>2.0910000000000001E-05</v>
      </c>
      <c r="R104" s="224">
        <f>Q104*H104</f>
        <v>0.00035547000000000004</v>
      </c>
      <c r="S104" s="224">
        <v>0</v>
      </c>
      <c r="T104" s="225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26" t="s">
        <v>252</v>
      </c>
      <c r="AT104" s="226" t="s">
        <v>148</v>
      </c>
      <c r="AU104" s="226" t="s">
        <v>81</v>
      </c>
      <c r="AY104" s="20" t="s">
        <v>145</v>
      </c>
      <c r="BE104" s="227">
        <f>IF(N104="základní",J104,0)</f>
        <v>0</v>
      </c>
      <c r="BF104" s="227">
        <f>IF(N104="snížená",J104,0)</f>
        <v>0</v>
      </c>
      <c r="BG104" s="227">
        <f>IF(N104="zákl. přenesená",J104,0)</f>
        <v>0</v>
      </c>
      <c r="BH104" s="227">
        <f>IF(N104="sníž. přenesená",J104,0)</f>
        <v>0</v>
      </c>
      <c r="BI104" s="227">
        <f>IF(N104="nulová",J104,0)</f>
        <v>0</v>
      </c>
      <c r="BJ104" s="20" t="s">
        <v>79</v>
      </c>
      <c r="BK104" s="227">
        <f>ROUND(I104*H104,2)</f>
        <v>0</v>
      </c>
      <c r="BL104" s="20" t="s">
        <v>252</v>
      </c>
      <c r="BM104" s="226" t="s">
        <v>1085</v>
      </c>
    </row>
    <row r="105" s="2" customFormat="1">
      <c r="A105" s="41"/>
      <c r="B105" s="42"/>
      <c r="C105" s="43"/>
      <c r="D105" s="228" t="s">
        <v>155</v>
      </c>
      <c r="E105" s="43"/>
      <c r="F105" s="229" t="s">
        <v>1086</v>
      </c>
      <c r="G105" s="43"/>
      <c r="H105" s="43"/>
      <c r="I105" s="230"/>
      <c r="J105" s="43"/>
      <c r="K105" s="43"/>
      <c r="L105" s="47"/>
      <c r="M105" s="231"/>
      <c r="N105" s="232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155</v>
      </c>
      <c r="AU105" s="20" t="s">
        <v>81</v>
      </c>
    </row>
    <row r="106" s="2" customFormat="1" ht="21.75" customHeight="1">
      <c r="A106" s="41"/>
      <c r="B106" s="42"/>
      <c r="C106" s="215" t="s">
        <v>203</v>
      </c>
      <c r="D106" s="215" t="s">
        <v>148</v>
      </c>
      <c r="E106" s="216" t="s">
        <v>1087</v>
      </c>
      <c r="F106" s="217" t="s">
        <v>1088</v>
      </c>
      <c r="G106" s="218" t="s">
        <v>255</v>
      </c>
      <c r="H106" s="219">
        <v>17</v>
      </c>
      <c r="I106" s="220"/>
      <c r="J106" s="221">
        <f>ROUND(I106*H106,2)</f>
        <v>0</v>
      </c>
      <c r="K106" s="217" t="s">
        <v>152</v>
      </c>
      <c r="L106" s="47"/>
      <c r="M106" s="222" t="s">
        <v>19</v>
      </c>
      <c r="N106" s="223" t="s">
        <v>43</v>
      </c>
      <c r="O106" s="87"/>
      <c r="P106" s="224">
        <f>O106*H106</f>
        <v>0</v>
      </c>
      <c r="Q106" s="224">
        <v>3.1940000000000003E-05</v>
      </c>
      <c r="R106" s="224">
        <f>Q106*H106</f>
        <v>0.00054298000000000009</v>
      </c>
      <c r="S106" s="224">
        <v>0</v>
      </c>
      <c r="T106" s="225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26" t="s">
        <v>252</v>
      </c>
      <c r="AT106" s="226" t="s">
        <v>148</v>
      </c>
      <c r="AU106" s="226" t="s">
        <v>81</v>
      </c>
      <c r="AY106" s="20" t="s">
        <v>145</v>
      </c>
      <c r="BE106" s="227">
        <f>IF(N106="základní",J106,0)</f>
        <v>0</v>
      </c>
      <c r="BF106" s="227">
        <f>IF(N106="snížená",J106,0)</f>
        <v>0</v>
      </c>
      <c r="BG106" s="227">
        <f>IF(N106="zákl. přenesená",J106,0)</f>
        <v>0</v>
      </c>
      <c r="BH106" s="227">
        <f>IF(N106="sníž. přenesená",J106,0)</f>
        <v>0</v>
      </c>
      <c r="BI106" s="227">
        <f>IF(N106="nulová",J106,0)</f>
        <v>0</v>
      </c>
      <c r="BJ106" s="20" t="s">
        <v>79</v>
      </c>
      <c r="BK106" s="227">
        <f>ROUND(I106*H106,2)</f>
        <v>0</v>
      </c>
      <c r="BL106" s="20" t="s">
        <v>252</v>
      </c>
      <c r="BM106" s="226" t="s">
        <v>1089</v>
      </c>
    </row>
    <row r="107" s="2" customFormat="1">
      <c r="A107" s="41"/>
      <c r="B107" s="42"/>
      <c r="C107" s="43"/>
      <c r="D107" s="228" t="s">
        <v>155</v>
      </c>
      <c r="E107" s="43"/>
      <c r="F107" s="229" t="s">
        <v>1090</v>
      </c>
      <c r="G107" s="43"/>
      <c r="H107" s="43"/>
      <c r="I107" s="230"/>
      <c r="J107" s="43"/>
      <c r="K107" s="43"/>
      <c r="L107" s="47"/>
      <c r="M107" s="289"/>
      <c r="N107" s="290"/>
      <c r="O107" s="291"/>
      <c r="P107" s="291"/>
      <c r="Q107" s="291"/>
      <c r="R107" s="291"/>
      <c r="S107" s="291"/>
      <c r="T107" s="292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155</v>
      </c>
      <c r="AU107" s="20" t="s">
        <v>81</v>
      </c>
    </row>
    <row r="108" s="2" customFormat="1" ht="6.96" customHeight="1">
      <c r="A108" s="41"/>
      <c r="B108" s="62"/>
      <c r="C108" s="63"/>
      <c r="D108" s="63"/>
      <c r="E108" s="63"/>
      <c r="F108" s="63"/>
      <c r="G108" s="63"/>
      <c r="H108" s="63"/>
      <c r="I108" s="63"/>
      <c r="J108" s="63"/>
      <c r="K108" s="63"/>
      <c r="L108" s="47"/>
      <c r="M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</row>
  </sheetData>
  <sheetProtection sheet="1" autoFilter="0" formatColumns="0" formatRows="0" objects="1" scenarios="1" spinCount="100000" saltValue="vbiOdKtnAW7AY8WakTizsfnPaRLVx2GCHyuDn33f9zd25AtRcEcBdFvwYL1njfEaOk7yNCmHjdsepSrU15AIGA==" hashValue="5ccDXYcX5MJxvSACE4zwDC38MpCMkiSv2dz4RLKcr9Z6z1pumxX7JLNDVbTBNpElrcsaYeVvVVj72rjkKQabuA==" algorithmName="SHA-512" password="CC45"/>
  <autoFilter ref="C87:K107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6:H76"/>
    <mergeCell ref="E78:H78"/>
    <mergeCell ref="E80:H80"/>
    <mergeCell ref="L2:V2"/>
  </mergeCells>
  <hyperlinks>
    <hyperlink ref="F92" r:id="rId1" display="https://podminky.urs.cz/item/CS_URS_2025_01/723111203"/>
    <hyperlink ref="F94" r:id="rId2" display="https://podminky.urs.cz/item/CS_URS_2025_01/723120804"/>
    <hyperlink ref="F98" r:id="rId3" display="https://podminky.urs.cz/item/CS_URS_2025_01/723231163"/>
    <hyperlink ref="F100" r:id="rId4" display="https://podminky.urs.cz/item/CS_URS_2025_01/998723201"/>
    <hyperlink ref="F102" r:id="rId5" display="https://podminky.urs.cz/item/CS_URS_2025_01/998723292"/>
    <hyperlink ref="F105" r:id="rId6" display="https://podminky.urs.cz/item/CS_URS_2025_01/783614551"/>
    <hyperlink ref="F107" r:id="rId7" display="https://podminky.urs.cz/item/CS_URS_2025_01/7836176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8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95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81</v>
      </c>
    </row>
    <row r="4" s="1" customFormat="1" ht="24.96" customHeight="1">
      <c r="B4" s="23"/>
      <c r="D4" s="143" t="s">
        <v>102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Odborné učebny v objektu ZŠ Za Chlumem 824, Bílina - D1</v>
      </c>
      <c r="F7" s="145"/>
      <c r="G7" s="145"/>
      <c r="H7" s="145"/>
      <c r="L7" s="23"/>
    </row>
    <row r="8" s="1" customFormat="1" ht="12" customHeight="1">
      <c r="B8" s="23"/>
      <c r="D8" s="145" t="s">
        <v>103</v>
      </c>
      <c r="L8" s="23"/>
    </row>
    <row r="9" s="2" customFormat="1" ht="16.5" customHeight="1">
      <c r="A9" s="41"/>
      <c r="B9" s="47"/>
      <c r="C9" s="41"/>
      <c r="D9" s="41"/>
      <c r="E9" s="146" t="s">
        <v>104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105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1091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22. 1. 2026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tr">
        <f>IF('Rekapitulace stavby'!AN10="","",'Rekapitulace stavby'!AN10)</f>
        <v/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tr">
        <f>IF('Rekapitulace stavby'!E11="","",'Rekapitulace stavby'!E11)</f>
        <v>Město Bílina</v>
      </c>
      <c r="F17" s="41"/>
      <c r="G17" s="41"/>
      <c r="H17" s="41"/>
      <c r="I17" s="145" t="s">
        <v>28</v>
      </c>
      <c r="J17" s="136" t="str">
        <f>IF('Rekapitulace stavby'!AN11="","",'Rekapitulace stavby'!AN11)</f>
        <v/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29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28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31</v>
      </c>
      <c r="E22" s="41"/>
      <c r="F22" s="41"/>
      <c r="G22" s="41"/>
      <c r="H22" s="41"/>
      <c r="I22" s="145" t="s">
        <v>26</v>
      </c>
      <c r="J22" s="136" t="str">
        <f>IF('Rekapitulace stavby'!AN16="","",'Rekapitulace stavby'!AN16)</f>
        <v>73660680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tr">
        <f>IF('Rekapitulace stavby'!E17="","",'Rekapitulace stavby'!E17)</f>
        <v>Ing. arch. Jan Heller, ČKA 04261</v>
      </c>
      <c r="F23" s="41"/>
      <c r="G23" s="41"/>
      <c r="H23" s="41"/>
      <c r="I23" s="145" t="s">
        <v>28</v>
      </c>
      <c r="J23" s="136" t="str">
        <f>IF('Rekapitulace stavby'!AN17="","",'Rekapitulace stavby'!AN17)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35</v>
      </c>
      <c r="E25" s="41"/>
      <c r="F25" s="41"/>
      <c r="G25" s="41"/>
      <c r="H25" s="41"/>
      <c r="I25" s="145" t="s">
        <v>26</v>
      </c>
      <c r="J25" s="136" t="str">
        <f>IF('Rekapitulace stavby'!AN19="","",'Rekapitulace stavby'!AN19)</f>
        <v/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tr">
        <f>IF('Rekapitulace stavby'!E20="","",'Rekapitulace stavby'!E20)</f>
        <v xml:space="preserve"> </v>
      </c>
      <c r="F26" s="41"/>
      <c r="G26" s="41"/>
      <c r="H26" s="41"/>
      <c r="I26" s="145" t="s">
        <v>28</v>
      </c>
      <c r="J26" s="136" t="str">
        <f>IF('Rekapitulace stavby'!AN20="","",'Rekapitulace stavby'!AN20)</f>
        <v/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36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38</v>
      </c>
      <c r="E32" s="41"/>
      <c r="F32" s="41"/>
      <c r="G32" s="41"/>
      <c r="H32" s="41"/>
      <c r="I32" s="41"/>
      <c r="J32" s="156">
        <f>ROUND(J102,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40</v>
      </c>
      <c r="G34" s="41"/>
      <c r="H34" s="41"/>
      <c r="I34" s="157" t="s">
        <v>39</v>
      </c>
      <c r="J34" s="157" t="s">
        <v>41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42</v>
      </c>
      <c r="E35" s="145" t="s">
        <v>43</v>
      </c>
      <c r="F35" s="159">
        <f>ROUND((SUM(BE102:BE254)),  2)</f>
        <v>0</v>
      </c>
      <c r="G35" s="41"/>
      <c r="H35" s="41"/>
      <c r="I35" s="160">
        <v>0.20999999999999999</v>
      </c>
      <c r="J35" s="159">
        <f>ROUND(((SUM(BE102:BE254))*I35),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44</v>
      </c>
      <c r="F36" s="159">
        <f>ROUND((SUM(BF102:BF254)),  2)</f>
        <v>0</v>
      </c>
      <c r="G36" s="41"/>
      <c r="H36" s="41"/>
      <c r="I36" s="160">
        <v>0.12</v>
      </c>
      <c r="J36" s="159">
        <f>ROUND(((SUM(BF102:BF254))*I36),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45</v>
      </c>
      <c r="F37" s="159">
        <f>ROUND((SUM(BG102:BG254)),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46</v>
      </c>
      <c r="F38" s="159">
        <f>ROUND((SUM(BH102:BH254)),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47</v>
      </c>
      <c r="F39" s="159">
        <f>ROUND((SUM(BI102:BI254)),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48</v>
      </c>
      <c r="E41" s="163"/>
      <c r="F41" s="163"/>
      <c r="G41" s="164" t="s">
        <v>49</v>
      </c>
      <c r="H41" s="165" t="s">
        <v>50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107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Odborné učebny v objektu ZŠ Za Chlumem 824, Bílina - D1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103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104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105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1.4 - Elektroinstalace - silnoproud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22. 1. 2026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25.65" customHeight="1">
      <c r="A58" s="41"/>
      <c r="B58" s="42"/>
      <c r="C58" s="35" t="s">
        <v>25</v>
      </c>
      <c r="D58" s="43"/>
      <c r="E58" s="43"/>
      <c r="F58" s="30" t="str">
        <f>E17</f>
        <v>Město Bílina</v>
      </c>
      <c r="G58" s="43"/>
      <c r="H58" s="43"/>
      <c r="I58" s="35" t="s">
        <v>31</v>
      </c>
      <c r="J58" s="39" t="str">
        <f>E23</f>
        <v>Ing. arch. Jan Heller, ČKA 04261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29</v>
      </c>
      <c r="D59" s="43"/>
      <c r="E59" s="43"/>
      <c r="F59" s="30" t="str">
        <f>IF(E20="","",E20)</f>
        <v>Vyplň údaj</v>
      </c>
      <c r="G59" s="43"/>
      <c r="H59" s="43"/>
      <c r="I59" s="35" t="s">
        <v>35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108</v>
      </c>
      <c r="D61" s="174"/>
      <c r="E61" s="174"/>
      <c r="F61" s="174"/>
      <c r="G61" s="174"/>
      <c r="H61" s="174"/>
      <c r="I61" s="174"/>
      <c r="J61" s="175" t="s">
        <v>109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70</v>
      </c>
      <c r="D63" s="43"/>
      <c r="E63" s="43"/>
      <c r="F63" s="43"/>
      <c r="G63" s="43"/>
      <c r="H63" s="43"/>
      <c r="I63" s="43"/>
      <c r="J63" s="105">
        <f>J102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110</v>
      </c>
    </row>
    <row r="64" s="9" customFormat="1" ht="24.96" customHeight="1">
      <c r="A64" s="9"/>
      <c r="B64" s="177"/>
      <c r="C64" s="178"/>
      <c r="D64" s="179" t="s">
        <v>1092</v>
      </c>
      <c r="E64" s="180"/>
      <c r="F64" s="180"/>
      <c r="G64" s="180"/>
      <c r="H64" s="180"/>
      <c r="I64" s="180"/>
      <c r="J64" s="181">
        <f>J103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1093</v>
      </c>
      <c r="E65" s="185"/>
      <c r="F65" s="185"/>
      <c r="G65" s="185"/>
      <c r="H65" s="185"/>
      <c r="I65" s="185"/>
      <c r="J65" s="186">
        <f>J104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1094</v>
      </c>
      <c r="E66" s="185"/>
      <c r="F66" s="185"/>
      <c r="G66" s="185"/>
      <c r="H66" s="185"/>
      <c r="I66" s="185"/>
      <c r="J66" s="186">
        <f>J123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8"/>
      <c r="D67" s="184" t="s">
        <v>1095</v>
      </c>
      <c r="E67" s="185"/>
      <c r="F67" s="185"/>
      <c r="G67" s="185"/>
      <c r="H67" s="185"/>
      <c r="I67" s="185"/>
      <c r="J67" s="186">
        <f>J135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3"/>
      <c r="C68" s="128"/>
      <c r="D68" s="184" t="s">
        <v>1096</v>
      </c>
      <c r="E68" s="185"/>
      <c r="F68" s="185"/>
      <c r="G68" s="185"/>
      <c r="H68" s="185"/>
      <c r="I68" s="185"/>
      <c r="J68" s="186">
        <f>J138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3"/>
      <c r="C69" s="128"/>
      <c r="D69" s="184" t="s">
        <v>1097</v>
      </c>
      <c r="E69" s="185"/>
      <c r="F69" s="185"/>
      <c r="G69" s="185"/>
      <c r="H69" s="185"/>
      <c r="I69" s="185"/>
      <c r="J69" s="186">
        <f>J164</f>
        <v>0</v>
      </c>
      <c r="K69" s="128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3"/>
      <c r="C70" s="128"/>
      <c r="D70" s="184" t="s">
        <v>1098</v>
      </c>
      <c r="E70" s="185"/>
      <c r="F70" s="185"/>
      <c r="G70" s="185"/>
      <c r="H70" s="185"/>
      <c r="I70" s="185"/>
      <c r="J70" s="186">
        <f>J190</f>
        <v>0</v>
      </c>
      <c r="K70" s="128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3"/>
      <c r="C71" s="128"/>
      <c r="D71" s="184" t="s">
        <v>1099</v>
      </c>
      <c r="E71" s="185"/>
      <c r="F71" s="185"/>
      <c r="G71" s="185"/>
      <c r="H71" s="185"/>
      <c r="I71" s="185"/>
      <c r="J71" s="186">
        <f>J193</f>
        <v>0</v>
      </c>
      <c r="K71" s="128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3"/>
      <c r="C72" s="128"/>
      <c r="D72" s="184" t="s">
        <v>1100</v>
      </c>
      <c r="E72" s="185"/>
      <c r="F72" s="185"/>
      <c r="G72" s="185"/>
      <c r="H72" s="185"/>
      <c r="I72" s="185"/>
      <c r="J72" s="186">
        <f>J201</f>
        <v>0</v>
      </c>
      <c r="K72" s="128"/>
      <c r="L72" s="18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3"/>
      <c r="C73" s="128"/>
      <c r="D73" s="184" t="s">
        <v>1101</v>
      </c>
      <c r="E73" s="185"/>
      <c r="F73" s="185"/>
      <c r="G73" s="185"/>
      <c r="H73" s="185"/>
      <c r="I73" s="185"/>
      <c r="J73" s="186">
        <f>J208</f>
        <v>0</v>
      </c>
      <c r="K73" s="128"/>
      <c r="L73" s="18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3"/>
      <c r="C74" s="128"/>
      <c r="D74" s="184" t="s">
        <v>1102</v>
      </c>
      <c r="E74" s="185"/>
      <c r="F74" s="185"/>
      <c r="G74" s="185"/>
      <c r="H74" s="185"/>
      <c r="I74" s="185"/>
      <c r="J74" s="186">
        <f>J211</f>
        <v>0</v>
      </c>
      <c r="K74" s="128"/>
      <c r="L74" s="18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3"/>
      <c r="C75" s="128"/>
      <c r="D75" s="184" t="s">
        <v>1103</v>
      </c>
      <c r="E75" s="185"/>
      <c r="F75" s="185"/>
      <c r="G75" s="185"/>
      <c r="H75" s="185"/>
      <c r="I75" s="185"/>
      <c r="J75" s="186">
        <f>J220</f>
        <v>0</v>
      </c>
      <c r="K75" s="128"/>
      <c r="L75" s="187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3"/>
      <c r="C76" s="128"/>
      <c r="D76" s="184" t="s">
        <v>1104</v>
      </c>
      <c r="E76" s="185"/>
      <c r="F76" s="185"/>
      <c r="G76" s="185"/>
      <c r="H76" s="185"/>
      <c r="I76" s="185"/>
      <c r="J76" s="186">
        <f>J229</f>
        <v>0</v>
      </c>
      <c r="K76" s="128"/>
      <c r="L76" s="187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3"/>
      <c r="C77" s="128"/>
      <c r="D77" s="184" t="s">
        <v>1105</v>
      </c>
      <c r="E77" s="185"/>
      <c r="F77" s="185"/>
      <c r="G77" s="185"/>
      <c r="H77" s="185"/>
      <c r="I77" s="185"/>
      <c r="J77" s="186">
        <f>J232</f>
        <v>0</v>
      </c>
      <c r="K77" s="128"/>
      <c r="L77" s="187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3"/>
      <c r="C78" s="128"/>
      <c r="D78" s="184" t="s">
        <v>1106</v>
      </c>
      <c r="E78" s="185"/>
      <c r="F78" s="185"/>
      <c r="G78" s="185"/>
      <c r="H78" s="185"/>
      <c r="I78" s="185"/>
      <c r="J78" s="186">
        <f>J237</f>
        <v>0</v>
      </c>
      <c r="K78" s="128"/>
      <c r="L78" s="187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3"/>
      <c r="C79" s="128"/>
      <c r="D79" s="184" t="s">
        <v>1107</v>
      </c>
      <c r="E79" s="185"/>
      <c r="F79" s="185"/>
      <c r="G79" s="185"/>
      <c r="H79" s="185"/>
      <c r="I79" s="185"/>
      <c r="J79" s="186">
        <f>J242</f>
        <v>0</v>
      </c>
      <c r="K79" s="128"/>
      <c r="L79" s="187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83"/>
      <c r="C80" s="128"/>
      <c r="D80" s="184" t="s">
        <v>1108</v>
      </c>
      <c r="E80" s="185"/>
      <c r="F80" s="185"/>
      <c r="G80" s="185"/>
      <c r="H80" s="185"/>
      <c r="I80" s="185"/>
      <c r="J80" s="186">
        <f>J245</f>
        <v>0</v>
      </c>
      <c r="K80" s="128"/>
      <c r="L80" s="187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2" customFormat="1" ht="21.84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62"/>
      <c r="C82" s="63"/>
      <c r="D82" s="63"/>
      <c r="E82" s="63"/>
      <c r="F82" s="63"/>
      <c r="G82" s="63"/>
      <c r="H82" s="63"/>
      <c r="I82" s="63"/>
      <c r="J82" s="63"/>
      <c r="K82" s="6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6" s="2" customFormat="1" ht="6.96" customHeight="1">
      <c r="A86" s="41"/>
      <c r="B86" s="64"/>
      <c r="C86" s="65"/>
      <c r="D86" s="65"/>
      <c r="E86" s="65"/>
      <c r="F86" s="65"/>
      <c r="G86" s="65"/>
      <c r="H86" s="65"/>
      <c r="I86" s="65"/>
      <c r="J86" s="65"/>
      <c r="K86" s="65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24.96" customHeight="1">
      <c r="A87" s="41"/>
      <c r="B87" s="42"/>
      <c r="C87" s="26" t="s">
        <v>130</v>
      </c>
      <c r="D87" s="43"/>
      <c r="E87" s="43"/>
      <c r="F87" s="43"/>
      <c r="G87" s="43"/>
      <c r="H87" s="43"/>
      <c r="I87" s="43"/>
      <c r="J87" s="43"/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2" customHeight="1">
      <c r="A89" s="41"/>
      <c r="B89" s="42"/>
      <c r="C89" s="35" t="s">
        <v>16</v>
      </c>
      <c r="D89" s="43"/>
      <c r="E89" s="43"/>
      <c r="F89" s="43"/>
      <c r="G89" s="43"/>
      <c r="H89" s="43"/>
      <c r="I89" s="43"/>
      <c r="J89" s="43"/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6.5" customHeight="1">
      <c r="A90" s="41"/>
      <c r="B90" s="42"/>
      <c r="C90" s="43"/>
      <c r="D90" s="43"/>
      <c r="E90" s="172" t="str">
        <f>E7</f>
        <v>Odborné učebny v objektu ZŠ Za Chlumem 824, Bílina - D1</v>
      </c>
      <c r="F90" s="35"/>
      <c r="G90" s="35"/>
      <c r="H90" s="35"/>
      <c r="I90" s="43"/>
      <c r="J90" s="43"/>
      <c r="K90" s="43"/>
      <c r="L90" s="14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1" customFormat="1" ht="12" customHeight="1">
      <c r="B91" s="24"/>
      <c r="C91" s="35" t="s">
        <v>103</v>
      </c>
      <c r="D91" s="25"/>
      <c r="E91" s="25"/>
      <c r="F91" s="25"/>
      <c r="G91" s="25"/>
      <c r="H91" s="25"/>
      <c r="I91" s="25"/>
      <c r="J91" s="25"/>
      <c r="K91" s="25"/>
      <c r="L91" s="23"/>
    </row>
    <row r="92" s="2" customFormat="1" ht="16.5" customHeight="1">
      <c r="A92" s="41"/>
      <c r="B92" s="42"/>
      <c r="C92" s="43"/>
      <c r="D92" s="43"/>
      <c r="E92" s="172" t="s">
        <v>104</v>
      </c>
      <c r="F92" s="43"/>
      <c r="G92" s="43"/>
      <c r="H92" s="43"/>
      <c r="I92" s="43"/>
      <c r="J92" s="43"/>
      <c r="K92" s="43"/>
      <c r="L92" s="14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2" customHeight="1">
      <c r="A93" s="41"/>
      <c r="B93" s="42"/>
      <c r="C93" s="35" t="s">
        <v>105</v>
      </c>
      <c r="D93" s="43"/>
      <c r="E93" s="43"/>
      <c r="F93" s="43"/>
      <c r="G93" s="43"/>
      <c r="H93" s="43"/>
      <c r="I93" s="43"/>
      <c r="J93" s="43"/>
      <c r="K93" s="43"/>
      <c r="L93" s="147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16.5" customHeight="1">
      <c r="A94" s="41"/>
      <c r="B94" s="42"/>
      <c r="C94" s="43"/>
      <c r="D94" s="43"/>
      <c r="E94" s="72" t="str">
        <f>E11</f>
        <v>1.4 - Elektroinstalace - silnoproud</v>
      </c>
      <c r="F94" s="43"/>
      <c r="G94" s="43"/>
      <c r="H94" s="43"/>
      <c r="I94" s="43"/>
      <c r="J94" s="43"/>
      <c r="K94" s="43"/>
      <c r="L94" s="147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6.96" customHeight="1">
      <c r="A95" s="41"/>
      <c r="B95" s="42"/>
      <c r="C95" s="43"/>
      <c r="D95" s="43"/>
      <c r="E95" s="43"/>
      <c r="F95" s="43"/>
      <c r="G95" s="43"/>
      <c r="H95" s="43"/>
      <c r="I95" s="43"/>
      <c r="J95" s="43"/>
      <c r="K95" s="43"/>
      <c r="L95" s="147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12" customHeight="1">
      <c r="A96" s="41"/>
      <c r="B96" s="42"/>
      <c r="C96" s="35" t="s">
        <v>21</v>
      </c>
      <c r="D96" s="43"/>
      <c r="E96" s="43"/>
      <c r="F96" s="30" t="str">
        <f>F14</f>
        <v xml:space="preserve"> </v>
      </c>
      <c r="G96" s="43"/>
      <c r="H96" s="43"/>
      <c r="I96" s="35" t="s">
        <v>23</v>
      </c>
      <c r="J96" s="75" t="str">
        <f>IF(J14="","",J14)</f>
        <v>22. 1. 2026</v>
      </c>
      <c r="K96" s="43"/>
      <c r="L96" s="147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 s="2" customFormat="1" ht="6.96" customHeight="1">
      <c r="A97" s="41"/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147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</row>
    <row r="98" s="2" customFormat="1" ht="25.65" customHeight="1">
      <c r="A98" s="41"/>
      <c r="B98" s="42"/>
      <c r="C98" s="35" t="s">
        <v>25</v>
      </c>
      <c r="D98" s="43"/>
      <c r="E98" s="43"/>
      <c r="F98" s="30" t="str">
        <f>E17</f>
        <v>Město Bílina</v>
      </c>
      <c r="G98" s="43"/>
      <c r="H98" s="43"/>
      <c r="I98" s="35" t="s">
        <v>31</v>
      </c>
      <c r="J98" s="39" t="str">
        <f>E23</f>
        <v>Ing. arch. Jan Heller, ČKA 04261</v>
      </c>
      <c r="K98" s="43"/>
      <c r="L98" s="147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</row>
    <row r="99" s="2" customFormat="1" ht="15.15" customHeight="1">
      <c r="A99" s="41"/>
      <c r="B99" s="42"/>
      <c r="C99" s="35" t="s">
        <v>29</v>
      </c>
      <c r="D99" s="43"/>
      <c r="E99" s="43"/>
      <c r="F99" s="30" t="str">
        <f>IF(E20="","",E20)</f>
        <v>Vyplň údaj</v>
      </c>
      <c r="G99" s="43"/>
      <c r="H99" s="43"/>
      <c r="I99" s="35" t="s">
        <v>35</v>
      </c>
      <c r="J99" s="39" t="str">
        <f>E26</f>
        <v xml:space="preserve"> </v>
      </c>
      <c r="K99" s="43"/>
      <c r="L99" s="147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</row>
    <row r="100" s="2" customFormat="1" ht="10.32" customHeight="1">
      <c r="A100" s="41"/>
      <c r="B100" s="42"/>
      <c r="C100" s="43"/>
      <c r="D100" s="43"/>
      <c r="E100" s="43"/>
      <c r="F100" s="43"/>
      <c r="G100" s="43"/>
      <c r="H100" s="43"/>
      <c r="I100" s="43"/>
      <c r="J100" s="43"/>
      <c r="K100" s="43"/>
      <c r="L100" s="147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</row>
    <row r="101" s="11" customFormat="1" ht="29.28" customHeight="1">
      <c r="A101" s="188"/>
      <c r="B101" s="189"/>
      <c r="C101" s="190" t="s">
        <v>131</v>
      </c>
      <c r="D101" s="191" t="s">
        <v>57</v>
      </c>
      <c r="E101" s="191" t="s">
        <v>53</v>
      </c>
      <c r="F101" s="191" t="s">
        <v>54</v>
      </c>
      <c r="G101" s="191" t="s">
        <v>132</v>
      </c>
      <c r="H101" s="191" t="s">
        <v>133</v>
      </c>
      <c r="I101" s="191" t="s">
        <v>134</v>
      </c>
      <c r="J101" s="191" t="s">
        <v>109</v>
      </c>
      <c r="K101" s="192" t="s">
        <v>135</v>
      </c>
      <c r="L101" s="193"/>
      <c r="M101" s="95" t="s">
        <v>19</v>
      </c>
      <c r="N101" s="96" t="s">
        <v>42</v>
      </c>
      <c r="O101" s="96" t="s">
        <v>136</v>
      </c>
      <c r="P101" s="96" t="s">
        <v>137</v>
      </c>
      <c r="Q101" s="96" t="s">
        <v>138</v>
      </c>
      <c r="R101" s="96" t="s">
        <v>139</v>
      </c>
      <c r="S101" s="96" t="s">
        <v>140</v>
      </c>
      <c r="T101" s="97" t="s">
        <v>141</v>
      </c>
      <c r="U101" s="188"/>
      <c r="V101" s="188"/>
      <c r="W101" s="188"/>
      <c r="X101" s="188"/>
      <c r="Y101" s="188"/>
      <c r="Z101" s="188"/>
      <c r="AA101" s="188"/>
      <c r="AB101" s="188"/>
      <c r="AC101" s="188"/>
      <c r="AD101" s="188"/>
      <c r="AE101" s="188"/>
    </row>
    <row r="102" s="2" customFormat="1" ht="22.8" customHeight="1">
      <c r="A102" s="41"/>
      <c r="B102" s="42"/>
      <c r="C102" s="102" t="s">
        <v>142</v>
      </c>
      <c r="D102" s="43"/>
      <c r="E102" s="43"/>
      <c r="F102" s="43"/>
      <c r="G102" s="43"/>
      <c r="H102" s="43"/>
      <c r="I102" s="43"/>
      <c r="J102" s="194">
        <f>BK102</f>
        <v>0</v>
      </c>
      <c r="K102" s="43"/>
      <c r="L102" s="47"/>
      <c r="M102" s="98"/>
      <c r="N102" s="195"/>
      <c r="O102" s="99"/>
      <c r="P102" s="196">
        <f>P103</f>
        <v>0</v>
      </c>
      <c r="Q102" s="99"/>
      <c r="R102" s="196">
        <f>R103</f>
        <v>0</v>
      </c>
      <c r="S102" s="99"/>
      <c r="T102" s="197">
        <f>T103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71</v>
      </c>
      <c r="AU102" s="20" t="s">
        <v>110</v>
      </c>
      <c r="BK102" s="198">
        <f>BK103</f>
        <v>0</v>
      </c>
    </row>
    <row r="103" s="12" customFormat="1" ht="25.92" customHeight="1">
      <c r="A103" s="12"/>
      <c r="B103" s="199"/>
      <c r="C103" s="200"/>
      <c r="D103" s="201" t="s">
        <v>71</v>
      </c>
      <c r="E103" s="202" t="s">
        <v>169</v>
      </c>
      <c r="F103" s="202" t="s">
        <v>1109</v>
      </c>
      <c r="G103" s="200"/>
      <c r="H103" s="200"/>
      <c r="I103" s="203"/>
      <c r="J103" s="204">
        <f>BK103</f>
        <v>0</v>
      </c>
      <c r="K103" s="200"/>
      <c r="L103" s="205"/>
      <c r="M103" s="206"/>
      <c r="N103" s="207"/>
      <c r="O103" s="207"/>
      <c r="P103" s="208">
        <f>P104+P123+P135+P138+P164+P190+P193+P201+P208+P211+P220+P229+P232+P237+P242+P245</f>
        <v>0</v>
      </c>
      <c r="Q103" s="207"/>
      <c r="R103" s="208">
        <f>R104+R123+R135+R138+R164+R190+R193+R201+R208+R211+R220+R229+R232+R237+R242+R245</f>
        <v>0</v>
      </c>
      <c r="S103" s="207"/>
      <c r="T103" s="209">
        <f>T104+T123+T135+T138+T164+T190+T193+T201+T208+T211+T220+T229+T232+T237+T242+T245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10" t="s">
        <v>146</v>
      </c>
      <c r="AT103" s="211" t="s">
        <v>71</v>
      </c>
      <c r="AU103" s="211" t="s">
        <v>72</v>
      </c>
      <c r="AY103" s="210" t="s">
        <v>145</v>
      </c>
      <c r="BK103" s="212">
        <f>BK104+BK123+BK135+BK138+BK164+BK190+BK193+BK201+BK208+BK211+BK220+BK229+BK232+BK237+BK242+BK245</f>
        <v>0</v>
      </c>
    </row>
    <row r="104" s="12" customFormat="1" ht="22.8" customHeight="1">
      <c r="A104" s="12"/>
      <c r="B104" s="199"/>
      <c r="C104" s="200"/>
      <c r="D104" s="201" t="s">
        <v>71</v>
      </c>
      <c r="E104" s="213" t="s">
        <v>1110</v>
      </c>
      <c r="F104" s="213" t="s">
        <v>1111</v>
      </c>
      <c r="G104" s="200"/>
      <c r="H104" s="200"/>
      <c r="I104" s="203"/>
      <c r="J104" s="214">
        <f>BK104</f>
        <v>0</v>
      </c>
      <c r="K104" s="200"/>
      <c r="L104" s="205"/>
      <c r="M104" s="206"/>
      <c r="N104" s="207"/>
      <c r="O104" s="207"/>
      <c r="P104" s="208">
        <f>SUM(P105:P122)</f>
        <v>0</v>
      </c>
      <c r="Q104" s="207"/>
      <c r="R104" s="208">
        <f>SUM(R105:R122)</f>
        <v>0</v>
      </c>
      <c r="S104" s="207"/>
      <c r="T104" s="209">
        <f>SUM(T105:T122)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10" t="s">
        <v>146</v>
      </c>
      <c r="AT104" s="211" t="s">
        <v>71</v>
      </c>
      <c r="AU104" s="211" t="s">
        <v>79</v>
      </c>
      <c r="AY104" s="210" t="s">
        <v>145</v>
      </c>
      <c r="BK104" s="212">
        <f>SUM(BK105:BK122)</f>
        <v>0</v>
      </c>
    </row>
    <row r="105" s="2" customFormat="1" ht="16.5" customHeight="1">
      <c r="A105" s="41"/>
      <c r="B105" s="42"/>
      <c r="C105" s="267" t="s">
        <v>79</v>
      </c>
      <c r="D105" s="267" t="s">
        <v>169</v>
      </c>
      <c r="E105" s="268" t="s">
        <v>1112</v>
      </c>
      <c r="F105" s="269" t="s">
        <v>1113</v>
      </c>
      <c r="G105" s="270" t="s">
        <v>1114</v>
      </c>
      <c r="H105" s="271">
        <v>1</v>
      </c>
      <c r="I105" s="272"/>
      <c r="J105" s="273">
        <f>ROUND(I105*H105,2)</f>
        <v>0</v>
      </c>
      <c r="K105" s="269" t="s">
        <v>19</v>
      </c>
      <c r="L105" s="274"/>
      <c r="M105" s="275" t="s">
        <v>19</v>
      </c>
      <c r="N105" s="276" t="s">
        <v>43</v>
      </c>
      <c r="O105" s="87"/>
      <c r="P105" s="224">
        <f>O105*H105</f>
        <v>0</v>
      </c>
      <c r="Q105" s="224">
        <v>0</v>
      </c>
      <c r="R105" s="224">
        <f>Q105*H105</f>
        <v>0</v>
      </c>
      <c r="S105" s="224">
        <v>0</v>
      </c>
      <c r="T105" s="225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6" t="s">
        <v>1115</v>
      </c>
      <c r="AT105" s="226" t="s">
        <v>169</v>
      </c>
      <c r="AU105" s="226" t="s">
        <v>81</v>
      </c>
      <c r="AY105" s="20" t="s">
        <v>145</v>
      </c>
      <c r="BE105" s="227">
        <f>IF(N105="základní",J105,0)</f>
        <v>0</v>
      </c>
      <c r="BF105" s="227">
        <f>IF(N105="snížená",J105,0)</f>
        <v>0</v>
      </c>
      <c r="BG105" s="227">
        <f>IF(N105="zákl. přenesená",J105,0)</f>
        <v>0</v>
      </c>
      <c r="BH105" s="227">
        <f>IF(N105="sníž. přenesená",J105,0)</f>
        <v>0</v>
      </c>
      <c r="BI105" s="227">
        <f>IF(N105="nulová",J105,0)</f>
        <v>0</v>
      </c>
      <c r="BJ105" s="20" t="s">
        <v>79</v>
      </c>
      <c r="BK105" s="227">
        <f>ROUND(I105*H105,2)</f>
        <v>0</v>
      </c>
      <c r="BL105" s="20" t="s">
        <v>563</v>
      </c>
      <c r="BM105" s="226" t="s">
        <v>1116</v>
      </c>
    </row>
    <row r="106" s="2" customFormat="1" ht="24.15" customHeight="1">
      <c r="A106" s="41"/>
      <c r="B106" s="42"/>
      <c r="C106" s="267" t="s">
        <v>81</v>
      </c>
      <c r="D106" s="267" t="s">
        <v>169</v>
      </c>
      <c r="E106" s="268" t="s">
        <v>1117</v>
      </c>
      <c r="F106" s="269" t="s">
        <v>1118</v>
      </c>
      <c r="G106" s="270" t="s">
        <v>1114</v>
      </c>
      <c r="H106" s="271">
        <v>1</v>
      </c>
      <c r="I106" s="272"/>
      <c r="J106" s="273">
        <f>ROUND(I106*H106,2)</f>
        <v>0</v>
      </c>
      <c r="K106" s="269" t="s">
        <v>19</v>
      </c>
      <c r="L106" s="274"/>
      <c r="M106" s="275" t="s">
        <v>19</v>
      </c>
      <c r="N106" s="276" t="s">
        <v>43</v>
      </c>
      <c r="O106" s="87"/>
      <c r="P106" s="224">
        <f>O106*H106</f>
        <v>0</v>
      </c>
      <c r="Q106" s="224">
        <v>0</v>
      </c>
      <c r="R106" s="224">
        <f>Q106*H106</f>
        <v>0</v>
      </c>
      <c r="S106" s="224">
        <v>0</v>
      </c>
      <c r="T106" s="225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26" t="s">
        <v>1115</v>
      </c>
      <c r="AT106" s="226" t="s">
        <v>169</v>
      </c>
      <c r="AU106" s="226" t="s">
        <v>81</v>
      </c>
      <c r="AY106" s="20" t="s">
        <v>145</v>
      </c>
      <c r="BE106" s="227">
        <f>IF(N106="základní",J106,0)</f>
        <v>0</v>
      </c>
      <c r="BF106" s="227">
        <f>IF(N106="snížená",J106,0)</f>
        <v>0</v>
      </c>
      <c r="BG106" s="227">
        <f>IF(N106="zákl. přenesená",J106,0)</f>
        <v>0</v>
      </c>
      <c r="BH106" s="227">
        <f>IF(N106="sníž. přenesená",J106,0)</f>
        <v>0</v>
      </c>
      <c r="BI106" s="227">
        <f>IF(N106="nulová",J106,0)</f>
        <v>0</v>
      </c>
      <c r="BJ106" s="20" t="s">
        <v>79</v>
      </c>
      <c r="BK106" s="227">
        <f>ROUND(I106*H106,2)</f>
        <v>0</v>
      </c>
      <c r="BL106" s="20" t="s">
        <v>563</v>
      </c>
      <c r="BM106" s="226" t="s">
        <v>1119</v>
      </c>
    </row>
    <row r="107" s="2" customFormat="1" ht="24.15" customHeight="1">
      <c r="A107" s="41"/>
      <c r="B107" s="42"/>
      <c r="C107" s="267" t="s">
        <v>146</v>
      </c>
      <c r="D107" s="267" t="s">
        <v>169</v>
      </c>
      <c r="E107" s="268" t="s">
        <v>1120</v>
      </c>
      <c r="F107" s="269" t="s">
        <v>1121</v>
      </c>
      <c r="G107" s="270" t="s">
        <v>1114</v>
      </c>
      <c r="H107" s="271">
        <v>1</v>
      </c>
      <c r="I107" s="272"/>
      <c r="J107" s="273">
        <f>ROUND(I107*H107,2)</f>
        <v>0</v>
      </c>
      <c r="K107" s="269" t="s">
        <v>19</v>
      </c>
      <c r="L107" s="274"/>
      <c r="M107" s="275" t="s">
        <v>19</v>
      </c>
      <c r="N107" s="276" t="s">
        <v>43</v>
      </c>
      <c r="O107" s="87"/>
      <c r="P107" s="224">
        <f>O107*H107</f>
        <v>0</v>
      </c>
      <c r="Q107" s="224">
        <v>0</v>
      </c>
      <c r="R107" s="224">
        <f>Q107*H107</f>
        <v>0</v>
      </c>
      <c r="S107" s="224">
        <v>0</v>
      </c>
      <c r="T107" s="225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26" t="s">
        <v>1115</v>
      </c>
      <c r="AT107" s="226" t="s">
        <v>169</v>
      </c>
      <c r="AU107" s="226" t="s">
        <v>81</v>
      </c>
      <c r="AY107" s="20" t="s">
        <v>145</v>
      </c>
      <c r="BE107" s="227">
        <f>IF(N107="základní",J107,0)</f>
        <v>0</v>
      </c>
      <c r="BF107" s="227">
        <f>IF(N107="snížená",J107,0)</f>
        <v>0</v>
      </c>
      <c r="BG107" s="227">
        <f>IF(N107="zákl. přenesená",J107,0)</f>
        <v>0</v>
      </c>
      <c r="BH107" s="227">
        <f>IF(N107="sníž. přenesená",J107,0)</f>
        <v>0</v>
      </c>
      <c r="BI107" s="227">
        <f>IF(N107="nulová",J107,0)</f>
        <v>0</v>
      </c>
      <c r="BJ107" s="20" t="s">
        <v>79</v>
      </c>
      <c r="BK107" s="227">
        <f>ROUND(I107*H107,2)</f>
        <v>0</v>
      </c>
      <c r="BL107" s="20" t="s">
        <v>563</v>
      </c>
      <c r="BM107" s="226" t="s">
        <v>1122</v>
      </c>
    </row>
    <row r="108" s="2" customFormat="1" ht="16.5" customHeight="1">
      <c r="A108" s="41"/>
      <c r="B108" s="42"/>
      <c r="C108" s="267" t="s">
        <v>153</v>
      </c>
      <c r="D108" s="267" t="s">
        <v>169</v>
      </c>
      <c r="E108" s="268" t="s">
        <v>1123</v>
      </c>
      <c r="F108" s="269" t="s">
        <v>1124</v>
      </c>
      <c r="G108" s="270" t="s">
        <v>1114</v>
      </c>
      <c r="H108" s="271">
        <v>1</v>
      </c>
      <c r="I108" s="272"/>
      <c r="J108" s="273">
        <f>ROUND(I108*H108,2)</f>
        <v>0</v>
      </c>
      <c r="K108" s="269" t="s">
        <v>19</v>
      </c>
      <c r="L108" s="274"/>
      <c r="M108" s="275" t="s">
        <v>19</v>
      </c>
      <c r="N108" s="276" t="s">
        <v>43</v>
      </c>
      <c r="O108" s="87"/>
      <c r="P108" s="224">
        <f>O108*H108</f>
        <v>0</v>
      </c>
      <c r="Q108" s="224">
        <v>0</v>
      </c>
      <c r="R108" s="224">
        <f>Q108*H108</f>
        <v>0</v>
      </c>
      <c r="S108" s="224">
        <v>0</v>
      </c>
      <c r="T108" s="225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26" t="s">
        <v>1115</v>
      </c>
      <c r="AT108" s="226" t="s">
        <v>169</v>
      </c>
      <c r="AU108" s="226" t="s">
        <v>81</v>
      </c>
      <c r="AY108" s="20" t="s">
        <v>145</v>
      </c>
      <c r="BE108" s="227">
        <f>IF(N108="základní",J108,0)</f>
        <v>0</v>
      </c>
      <c r="BF108" s="227">
        <f>IF(N108="snížená",J108,0)</f>
        <v>0</v>
      </c>
      <c r="BG108" s="227">
        <f>IF(N108="zákl. přenesená",J108,0)</f>
        <v>0</v>
      </c>
      <c r="BH108" s="227">
        <f>IF(N108="sníž. přenesená",J108,0)</f>
        <v>0</v>
      </c>
      <c r="BI108" s="227">
        <f>IF(N108="nulová",J108,0)</f>
        <v>0</v>
      </c>
      <c r="BJ108" s="20" t="s">
        <v>79</v>
      </c>
      <c r="BK108" s="227">
        <f>ROUND(I108*H108,2)</f>
        <v>0</v>
      </c>
      <c r="BL108" s="20" t="s">
        <v>563</v>
      </c>
      <c r="BM108" s="226" t="s">
        <v>1125</v>
      </c>
    </row>
    <row r="109" s="2" customFormat="1" ht="16.5" customHeight="1">
      <c r="A109" s="41"/>
      <c r="B109" s="42"/>
      <c r="C109" s="267" t="s">
        <v>182</v>
      </c>
      <c r="D109" s="267" t="s">
        <v>169</v>
      </c>
      <c r="E109" s="268" t="s">
        <v>1126</v>
      </c>
      <c r="F109" s="269" t="s">
        <v>1127</v>
      </c>
      <c r="G109" s="270" t="s">
        <v>1114</v>
      </c>
      <c r="H109" s="271">
        <v>1</v>
      </c>
      <c r="I109" s="272"/>
      <c r="J109" s="273">
        <f>ROUND(I109*H109,2)</f>
        <v>0</v>
      </c>
      <c r="K109" s="269" t="s">
        <v>19</v>
      </c>
      <c r="L109" s="274"/>
      <c r="M109" s="275" t="s">
        <v>19</v>
      </c>
      <c r="N109" s="276" t="s">
        <v>43</v>
      </c>
      <c r="O109" s="87"/>
      <c r="P109" s="224">
        <f>O109*H109</f>
        <v>0</v>
      </c>
      <c r="Q109" s="224">
        <v>0</v>
      </c>
      <c r="R109" s="224">
        <f>Q109*H109</f>
        <v>0</v>
      </c>
      <c r="S109" s="224">
        <v>0</v>
      </c>
      <c r="T109" s="225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26" t="s">
        <v>1115</v>
      </c>
      <c r="AT109" s="226" t="s">
        <v>169</v>
      </c>
      <c r="AU109" s="226" t="s">
        <v>81</v>
      </c>
      <c r="AY109" s="20" t="s">
        <v>145</v>
      </c>
      <c r="BE109" s="227">
        <f>IF(N109="základní",J109,0)</f>
        <v>0</v>
      </c>
      <c r="BF109" s="227">
        <f>IF(N109="snížená",J109,0)</f>
        <v>0</v>
      </c>
      <c r="BG109" s="227">
        <f>IF(N109="zákl. přenesená",J109,0)</f>
        <v>0</v>
      </c>
      <c r="BH109" s="227">
        <f>IF(N109="sníž. přenesená",J109,0)</f>
        <v>0</v>
      </c>
      <c r="BI109" s="227">
        <f>IF(N109="nulová",J109,0)</f>
        <v>0</v>
      </c>
      <c r="BJ109" s="20" t="s">
        <v>79</v>
      </c>
      <c r="BK109" s="227">
        <f>ROUND(I109*H109,2)</f>
        <v>0</v>
      </c>
      <c r="BL109" s="20" t="s">
        <v>563</v>
      </c>
      <c r="BM109" s="226" t="s">
        <v>1128</v>
      </c>
    </row>
    <row r="110" s="2" customFormat="1" ht="16.5" customHeight="1">
      <c r="A110" s="41"/>
      <c r="B110" s="42"/>
      <c r="C110" s="267" t="s">
        <v>175</v>
      </c>
      <c r="D110" s="267" t="s">
        <v>169</v>
      </c>
      <c r="E110" s="268" t="s">
        <v>1129</v>
      </c>
      <c r="F110" s="269" t="s">
        <v>1130</v>
      </c>
      <c r="G110" s="270" t="s">
        <v>1114</v>
      </c>
      <c r="H110" s="271">
        <v>4</v>
      </c>
      <c r="I110" s="272"/>
      <c r="J110" s="273">
        <f>ROUND(I110*H110,2)</f>
        <v>0</v>
      </c>
      <c r="K110" s="269" t="s">
        <v>19</v>
      </c>
      <c r="L110" s="274"/>
      <c r="M110" s="275" t="s">
        <v>19</v>
      </c>
      <c r="N110" s="276" t="s">
        <v>43</v>
      </c>
      <c r="O110" s="87"/>
      <c r="P110" s="224">
        <f>O110*H110</f>
        <v>0</v>
      </c>
      <c r="Q110" s="224">
        <v>0</v>
      </c>
      <c r="R110" s="224">
        <f>Q110*H110</f>
        <v>0</v>
      </c>
      <c r="S110" s="224">
        <v>0</v>
      </c>
      <c r="T110" s="225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26" t="s">
        <v>1115</v>
      </c>
      <c r="AT110" s="226" t="s">
        <v>169</v>
      </c>
      <c r="AU110" s="226" t="s">
        <v>81</v>
      </c>
      <c r="AY110" s="20" t="s">
        <v>145</v>
      </c>
      <c r="BE110" s="227">
        <f>IF(N110="základní",J110,0)</f>
        <v>0</v>
      </c>
      <c r="BF110" s="227">
        <f>IF(N110="snížená",J110,0)</f>
        <v>0</v>
      </c>
      <c r="BG110" s="227">
        <f>IF(N110="zákl. přenesená",J110,0)</f>
        <v>0</v>
      </c>
      <c r="BH110" s="227">
        <f>IF(N110="sníž. přenesená",J110,0)</f>
        <v>0</v>
      </c>
      <c r="BI110" s="227">
        <f>IF(N110="nulová",J110,0)</f>
        <v>0</v>
      </c>
      <c r="BJ110" s="20" t="s">
        <v>79</v>
      </c>
      <c r="BK110" s="227">
        <f>ROUND(I110*H110,2)</f>
        <v>0</v>
      </c>
      <c r="BL110" s="20" t="s">
        <v>563</v>
      </c>
      <c r="BM110" s="226" t="s">
        <v>1131</v>
      </c>
    </row>
    <row r="111" s="2" customFormat="1" ht="16.5" customHeight="1">
      <c r="A111" s="41"/>
      <c r="B111" s="42"/>
      <c r="C111" s="267" t="s">
        <v>194</v>
      </c>
      <c r="D111" s="267" t="s">
        <v>169</v>
      </c>
      <c r="E111" s="268" t="s">
        <v>1132</v>
      </c>
      <c r="F111" s="269" t="s">
        <v>1133</v>
      </c>
      <c r="G111" s="270" t="s">
        <v>1114</v>
      </c>
      <c r="H111" s="271">
        <v>2</v>
      </c>
      <c r="I111" s="272"/>
      <c r="J111" s="273">
        <f>ROUND(I111*H111,2)</f>
        <v>0</v>
      </c>
      <c r="K111" s="269" t="s">
        <v>19</v>
      </c>
      <c r="L111" s="274"/>
      <c r="M111" s="275" t="s">
        <v>19</v>
      </c>
      <c r="N111" s="276" t="s">
        <v>43</v>
      </c>
      <c r="O111" s="87"/>
      <c r="P111" s="224">
        <f>O111*H111</f>
        <v>0</v>
      </c>
      <c r="Q111" s="224">
        <v>0</v>
      </c>
      <c r="R111" s="224">
        <f>Q111*H111</f>
        <v>0</v>
      </c>
      <c r="S111" s="224">
        <v>0</v>
      </c>
      <c r="T111" s="225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26" t="s">
        <v>1115</v>
      </c>
      <c r="AT111" s="226" t="s">
        <v>169</v>
      </c>
      <c r="AU111" s="226" t="s">
        <v>81</v>
      </c>
      <c r="AY111" s="20" t="s">
        <v>145</v>
      </c>
      <c r="BE111" s="227">
        <f>IF(N111="základní",J111,0)</f>
        <v>0</v>
      </c>
      <c r="BF111" s="227">
        <f>IF(N111="snížená",J111,0)</f>
        <v>0</v>
      </c>
      <c r="BG111" s="227">
        <f>IF(N111="zákl. přenesená",J111,0)</f>
        <v>0</v>
      </c>
      <c r="BH111" s="227">
        <f>IF(N111="sníž. přenesená",J111,0)</f>
        <v>0</v>
      </c>
      <c r="BI111" s="227">
        <f>IF(N111="nulová",J111,0)</f>
        <v>0</v>
      </c>
      <c r="BJ111" s="20" t="s">
        <v>79</v>
      </c>
      <c r="BK111" s="227">
        <f>ROUND(I111*H111,2)</f>
        <v>0</v>
      </c>
      <c r="BL111" s="20" t="s">
        <v>563</v>
      </c>
      <c r="BM111" s="226" t="s">
        <v>1134</v>
      </c>
    </row>
    <row r="112" s="2" customFormat="1" ht="16.5" customHeight="1">
      <c r="A112" s="41"/>
      <c r="B112" s="42"/>
      <c r="C112" s="267" t="s">
        <v>172</v>
      </c>
      <c r="D112" s="267" t="s">
        <v>169</v>
      </c>
      <c r="E112" s="268" t="s">
        <v>1135</v>
      </c>
      <c r="F112" s="269" t="s">
        <v>1136</v>
      </c>
      <c r="G112" s="270" t="s">
        <v>1114</v>
      </c>
      <c r="H112" s="271">
        <v>2</v>
      </c>
      <c r="I112" s="272"/>
      <c r="J112" s="273">
        <f>ROUND(I112*H112,2)</f>
        <v>0</v>
      </c>
      <c r="K112" s="269" t="s">
        <v>19</v>
      </c>
      <c r="L112" s="274"/>
      <c r="M112" s="275" t="s">
        <v>19</v>
      </c>
      <c r="N112" s="276" t="s">
        <v>43</v>
      </c>
      <c r="O112" s="87"/>
      <c r="P112" s="224">
        <f>O112*H112</f>
        <v>0</v>
      </c>
      <c r="Q112" s="224">
        <v>0</v>
      </c>
      <c r="R112" s="224">
        <f>Q112*H112</f>
        <v>0</v>
      </c>
      <c r="S112" s="224">
        <v>0</v>
      </c>
      <c r="T112" s="225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26" t="s">
        <v>1115</v>
      </c>
      <c r="AT112" s="226" t="s">
        <v>169</v>
      </c>
      <c r="AU112" s="226" t="s">
        <v>81</v>
      </c>
      <c r="AY112" s="20" t="s">
        <v>145</v>
      </c>
      <c r="BE112" s="227">
        <f>IF(N112="základní",J112,0)</f>
        <v>0</v>
      </c>
      <c r="BF112" s="227">
        <f>IF(N112="snížená",J112,0)</f>
        <v>0</v>
      </c>
      <c r="BG112" s="227">
        <f>IF(N112="zákl. přenesená",J112,0)</f>
        <v>0</v>
      </c>
      <c r="BH112" s="227">
        <f>IF(N112="sníž. přenesená",J112,0)</f>
        <v>0</v>
      </c>
      <c r="BI112" s="227">
        <f>IF(N112="nulová",J112,0)</f>
        <v>0</v>
      </c>
      <c r="BJ112" s="20" t="s">
        <v>79</v>
      </c>
      <c r="BK112" s="227">
        <f>ROUND(I112*H112,2)</f>
        <v>0</v>
      </c>
      <c r="BL112" s="20" t="s">
        <v>563</v>
      </c>
      <c r="BM112" s="226" t="s">
        <v>1137</v>
      </c>
    </row>
    <row r="113" s="2" customFormat="1" ht="24.15" customHeight="1">
      <c r="A113" s="41"/>
      <c r="B113" s="42"/>
      <c r="C113" s="267" t="s">
        <v>203</v>
      </c>
      <c r="D113" s="267" t="s">
        <v>169</v>
      </c>
      <c r="E113" s="268" t="s">
        <v>1138</v>
      </c>
      <c r="F113" s="269" t="s">
        <v>1139</v>
      </c>
      <c r="G113" s="270" t="s">
        <v>1114</v>
      </c>
      <c r="H113" s="271">
        <v>4</v>
      </c>
      <c r="I113" s="272"/>
      <c r="J113" s="273">
        <f>ROUND(I113*H113,2)</f>
        <v>0</v>
      </c>
      <c r="K113" s="269" t="s">
        <v>19</v>
      </c>
      <c r="L113" s="274"/>
      <c r="M113" s="275" t="s">
        <v>19</v>
      </c>
      <c r="N113" s="276" t="s">
        <v>43</v>
      </c>
      <c r="O113" s="87"/>
      <c r="P113" s="224">
        <f>O113*H113</f>
        <v>0</v>
      </c>
      <c r="Q113" s="224">
        <v>0</v>
      </c>
      <c r="R113" s="224">
        <f>Q113*H113</f>
        <v>0</v>
      </c>
      <c r="S113" s="224">
        <v>0</v>
      </c>
      <c r="T113" s="225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26" t="s">
        <v>1115</v>
      </c>
      <c r="AT113" s="226" t="s">
        <v>169</v>
      </c>
      <c r="AU113" s="226" t="s">
        <v>81</v>
      </c>
      <c r="AY113" s="20" t="s">
        <v>145</v>
      </c>
      <c r="BE113" s="227">
        <f>IF(N113="základní",J113,0)</f>
        <v>0</v>
      </c>
      <c r="BF113" s="227">
        <f>IF(N113="snížená",J113,0)</f>
        <v>0</v>
      </c>
      <c r="BG113" s="227">
        <f>IF(N113="zákl. přenesená",J113,0)</f>
        <v>0</v>
      </c>
      <c r="BH113" s="227">
        <f>IF(N113="sníž. přenesená",J113,0)</f>
        <v>0</v>
      </c>
      <c r="BI113" s="227">
        <f>IF(N113="nulová",J113,0)</f>
        <v>0</v>
      </c>
      <c r="BJ113" s="20" t="s">
        <v>79</v>
      </c>
      <c r="BK113" s="227">
        <f>ROUND(I113*H113,2)</f>
        <v>0</v>
      </c>
      <c r="BL113" s="20" t="s">
        <v>563</v>
      </c>
      <c r="BM113" s="226" t="s">
        <v>1140</v>
      </c>
    </row>
    <row r="114" s="2" customFormat="1" ht="24.15" customHeight="1">
      <c r="A114" s="41"/>
      <c r="B114" s="42"/>
      <c r="C114" s="267" t="s">
        <v>217</v>
      </c>
      <c r="D114" s="267" t="s">
        <v>169</v>
      </c>
      <c r="E114" s="268" t="s">
        <v>1141</v>
      </c>
      <c r="F114" s="269" t="s">
        <v>1142</v>
      </c>
      <c r="G114" s="270" t="s">
        <v>1114</v>
      </c>
      <c r="H114" s="271">
        <v>1</v>
      </c>
      <c r="I114" s="272"/>
      <c r="J114" s="273">
        <f>ROUND(I114*H114,2)</f>
        <v>0</v>
      </c>
      <c r="K114" s="269" t="s">
        <v>19</v>
      </c>
      <c r="L114" s="274"/>
      <c r="M114" s="275" t="s">
        <v>19</v>
      </c>
      <c r="N114" s="276" t="s">
        <v>43</v>
      </c>
      <c r="O114" s="87"/>
      <c r="P114" s="224">
        <f>O114*H114</f>
        <v>0</v>
      </c>
      <c r="Q114" s="224">
        <v>0</v>
      </c>
      <c r="R114" s="224">
        <f>Q114*H114</f>
        <v>0</v>
      </c>
      <c r="S114" s="224">
        <v>0</v>
      </c>
      <c r="T114" s="225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26" t="s">
        <v>1115</v>
      </c>
      <c r="AT114" s="226" t="s">
        <v>169</v>
      </c>
      <c r="AU114" s="226" t="s">
        <v>81</v>
      </c>
      <c r="AY114" s="20" t="s">
        <v>145</v>
      </c>
      <c r="BE114" s="227">
        <f>IF(N114="základní",J114,0)</f>
        <v>0</v>
      </c>
      <c r="BF114" s="227">
        <f>IF(N114="snížená",J114,0)</f>
        <v>0</v>
      </c>
      <c r="BG114" s="227">
        <f>IF(N114="zákl. přenesená",J114,0)</f>
        <v>0</v>
      </c>
      <c r="BH114" s="227">
        <f>IF(N114="sníž. přenesená",J114,0)</f>
        <v>0</v>
      </c>
      <c r="BI114" s="227">
        <f>IF(N114="nulová",J114,0)</f>
        <v>0</v>
      </c>
      <c r="BJ114" s="20" t="s">
        <v>79</v>
      </c>
      <c r="BK114" s="227">
        <f>ROUND(I114*H114,2)</f>
        <v>0</v>
      </c>
      <c r="BL114" s="20" t="s">
        <v>563</v>
      </c>
      <c r="BM114" s="226" t="s">
        <v>1143</v>
      </c>
    </row>
    <row r="115" s="2" customFormat="1" ht="16.5" customHeight="1">
      <c r="A115" s="41"/>
      <c r="B115" s="42"/>
      <c r="C115" s="267" t="s">
        <v>223</v>
      </c>
      <c r="D115" s="267" t="s">
        <v>169</v>
      </c>
      <c r="E115" s="268" t="s">
        <v>1144</v>
      </c>
      <c r="F115" s="269" t="s">
        <v>1145</v>
      </c>
      <c r="G115" s="270" t="s">
        <v>1114</v>
      </c>
      <c r="H115" s="271">
        <v>1</v>
      </c>
      <c r="I115" s="272"/>
      <c r="J115" s="273">
        <f>ROUND(I115*H115,2)</f>
        <v>0</v>
      </c>
      <c r="K115" s="269" t="s">
        <v>19</v>
      </c>
      <c r="L115" s="274"/>
      <c r="M115" s="275" t="s">
        <v>19</v>
      </c>
      <c r="N115" s="276" t="s">
        <v>43</v>
      </c>
      <c r="O115" s="87"/>
      <c r="P115" s="224">
        <f>O115*H115</f>
        <v>0</v>
      </c>
      <c r="Q115" s="224">
        <v>0</v>
      </c>
      <c r="R115" s="224">
        <f>Q115*H115</f>
        <v>0</v>
      </c>
      <c r="S115" s="224">
        <v>0</v>
      </c>
      <c r="T115" s="225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26" t="s">
        <v>1115</v>
      </c>
      <c r="AT115" s="226" t="s">
        <v>169</v>
      </c>
      <c r="AU115" s="226" t="s">
        <v>81</v>
      </c>
      <c r="AY115" s="20" t="s">
        <v>145</v>
      </c>
      <c r="BE115" s="227">
        <f>IF(N115="základní",J115,0)</f>
        <v>0</v>
      </c>
      <c r="BF115" s="227">
        <f>IF(N115="snížená",J115,0)</f>
        <v>0</v>
      </c>
      <c r="BG115" s="227">
        <f>IF(N115="zákl. přenesená",J115,0)</f>
        <v>0</v>
      </c>
      <c r="BH115" s="227">
        <f>IF(N115="sníž. přenesená",J115,0)</f>
        <v>0</v>
      </c>
      <c r="BI115" s="227">
        <f>IF(N115="nulová",J115,0)</f>
        <v>0</v>
      </c>
      <c r="BJ115" s="20" t="s">
        <v>79</v>
      </c>
      <c r="BK115" s="227">
        <f>ROUND(I115*H115,2)</f>
        <v>0</v>
      </c>
      <c r="BL115" s="20" t="s">
        <v>563</v>
      </c>
      <c r="BM115" s="226" t="s">
        <v>1146</v>
      </c>
    </row>
    <row r="116" s="2" customFormat="1" ht="16.5" customHeight="1">
      <c r="A116" s="41"/>
      <c r="B116" s="42"/>
      <c r="C116" s="267" t="s">
        <v>8</v>
      </c>
      <c r="D116" s="267" t="s">
        <v>169</v>
      </c>
      <c r="E116" s="268" t="s">
        <v>1147</v>
      </c>
      <c r="F116" s="269" t="s">
        <v>1148</v>
      </c>
      <c r="G116" s="270" t="s">
        <v>1114</v>
      </c>
      <c r="H116" s="271">
        <v>1</v>
      </c>
      <c r="I116" s="272"/>
      <c r="J116" s="273">
        <f>ROUND(I116*H116,2)</f>
        <v>0</v>
      </c>
      <c r="K116" s="269" t="s">
        <v>19</v>
      </c>
      <c r="L116" s="274"/>
      <c r="M116" s="275" t="s">
        <v>19</v>
      </c>
      <c r="N116" s="276" t="s">
        <v>43</v>
      </c>
      <c r="O116" s="87"/>
      <c r="P116" s="224">
        <f>O116*H116</f>
        <v>0</v>
      </c>
      <c r="Q116" s="224">
        <v>0</v>
      </c>
      <c r="R116" s="224">
        <f>Q116*H116</f>
        <v>0</v>
      </c>
      <c r="S116" s="224">
        <v>0</v>
      </c>
      <c r="T116" s="225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26" t="s">
        <v>1115</v>
      </c>
      <c r="AT116" s="226" t="s">
        <v>169</v>
      </c>
      <c r="AU116" s="226" t="s">
        <v>81</v>
      </c>
      <c r="AY116" s="20" t="s">
        <v>145</v>
      </c>
      <c r="BE116" s="227">
        <f>IF(N116="základní",J116,0)</f>
        <v>0</v>
      </c>
      <c r="BF116" s="227">
        <f>IF(N116="snížená",J116,0)</f>
        <v>0</v>
      </c>
      <c r="BG116" s="227">
        <f>IF(N116="zákl. přenesená",J116,0)</f>
        <v>0</v>
      </c>
      <c r="BH116" s="227">
        <f>IF(N116="sníž. přenesená",J116,0)</f>
        <v>0</v>
      </c>
      <c r="BI116" s="227">
        <f>IF(N116="nulová",J116,0)</f>
        <v>0</v>
      </c>
      <c r="BJ116" s="20" t="s">
        <v>79</v>
      </c>
      <c r="BK116" s="227">
        <f>ROUND(I116*H116,2)</f>
        <v>0</v>
      </c>
      <c r="BL116" s="20" t="s">
        <v>563</v>
      </c>
      <c r="BM116" s="226" t="s">
        <v>1149</v>
      </c>
    </row>
    <row r="117" s="2" customFormat="1" ht="24.15" customHeight="1">
      <c r="A117" s="41"/>
      <c r="B117" s="42"/>
      <c r="C117" s="267" t="s">
        <v>232</v>
      </c>
      <c r="D117" s="267" t="s">
        <v>169</v>
      </c>
      <c r="E117" s="268" t="s">
        <v>1150</v>
      </c>
      <c r="F117" s="269" t="s">
        <v>1151</v>
      </c>
      <c r="G117" s="270" t="s">
        <v>1114</v>
      </c>
      <c r="H117" s="271">
        <v>1</v>
      </c>
      <c r="I117" s="272"/>
      <c r="J117" s="273">
        <f>ROUND(I117*H117,2)</f>
        <v>0</v>
      </c>
      <c r="K117" s="269" t="s">
        <v>19</v>
      </c>
      <c r="L117" s="274"/>
      <c r="M117" s="275" t="s">
        <v>19</v>
      </c>
      <c r="N117" s="276" t="s">
        <v>43</v>
      </c>
      <c r="O117" s="87"/>
      <c r="P117" s="224">
        <f>O117*H117</f>
        <v>0</v>
      </c>
      <c r="Q117" s="224">
        <v>0</v>
      </c>
      <c r="R117" s="224">
        <f>Q117*H117</f>
        <v>0</v>
      </c>
      <c r="S117" s="224">
        <v>0</v>
      </c>
      <c r="T117" s="225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26" t="s">
        <v>1115</v>
      </c>
      <c r="AT117" s="226" t="s">
        <v>169</v>
      </c>
      <c r="AU117" s="226" t="s">
        <v>81</v>
      </c>
      <c r="AY117" s="20" t="s">
        <v>145</v>
      </c>
      <c r="BE117" s="227">
        <f>IF(N117="základní",J117,0)</f>
        <v>0</v>
      </c>
      <c r="BF117" s="227">
        <f>IF(N117="snížená",J117,0)</f>
        <v>0</v>
      </c>
      <c r="BG117" s="227">
        <f>IF(N117="zákl. přenesená",J117,0)</f>
        <v>0</v>
      </c>
      <c r="BH117" s="227">
        <f>IF(N117="sníž. přenesená",J117,0)</f>
        <v>0</v>
      </c>
      <c r="BI117" s="227">
        <f>IF(N117="nulová",J117,0)</f>
        <v>0</v>
      </c>
      <c r="BJ117" s="20" t="s">
        <v>79</v>
      </c>
      <c r="BK117" s="227">
        <f>ROUND(I117*H117,2)</f>
        <v>0</v>
      </c>
      <c r="BL117" s="20" t="s">
        <v>563</v>
      </c>
      <c r="BM117" s="226" t="s">
        <v>1152</v>
      </c>
    </row>
    <row r="118" s="2" customFormat="1" ht="16.5" customHeight="1">
      <c r="A118" s="41"/>
      <c r="B118" s="42"/>
      <c r="C118" s="267" t="s">
        <v>238</v>
      </c>
      <c r="D118" s="267" t="s">
        <v>169</v>
      </c>
      <c r="E118" s="268" t="s">
        <v>1153</v>
      </c>
      <c r="F118" s="269" t="s">
        <v>1154</v>
      </c>
      <c r="G118" s="270" t="s">
        <v>1114</v>
      </c>
      <c r="H118" s="271">
        <v>5</v>
      </c>
      <c r="I118" s="272"/>
      <c r="J118" s="273">
        <f>ROUND(I118*H118,2)</f>
        <v>0</v>
      </c>
      <c r="K118" s="269" t="s">
        <v>19</v>
      </c>
      <c r="L118" s="274"/>
      <c r="M118" s="275" t="s">
        <v>19</v>
      </c>
      <c r="N118" s="276" t="s">
        <v>43</v>
      </c>
      <c r="O118" s="87"/>
      <c r="P118" s="224">
        <f>O118*H118</f>
        <v>0</v>
      </c>
      <c r="Q118" s="224">
        <v>0</v>
      </c>
      <c r="R118" s="224">
        <f>Q118*H118</f>
        <v>0</v>
      </c>
      <c r="S118" s="224">
        <v>0</v>
      </c>
      <c r="T118" s="225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26" t="s">
        <v>1115</v>
      </c>
      <c r="AT118" s="226" t="s">
        <v>169</v>
      </c>
      <c r="AU118" s="226" t="s">
        <v>81</v>
      </c>
      <c r="AY118" s="20" t="s">
        <v>145</v>
      </c>
      <c r="BE118" s="227">
        <f>IF(N118="základní",J118,0)</f>
        <v>0</v>
      </c>
      <c r="BF118" s="227">
        <f>IF(N118="snížená",J118,0)</f>
        <v>0</v>
      </c>
      <c r="BG118" s="227">
        <f>IF(N118="zákl. přenesená",J118,0)</f>
        <v>0</v>
      </c>
      <c r="BH118" s="227">
        <f>IF(N118="sníž. přenesená",J118,0)</f>
        <v>0</v>
      </c>
      <c r="BI118" s="227">
        <f>IF(N118="nulová",J118,0)</f>
        <v>0</v>
      </c>
      <c r="BJ118" s="20" t="s">
        <v>79</v>
      </c>
      <c r="BK118" s="227">
        <f>ROUND(I118*H118,2)</f>
        <v>0</v>
      </c>
      <c r="BL118" s="20" t="s">
        <v>563</v>
      </c>
      <c r="BM118" s="226" t="s">
        <v>1155</v>
      </c>
    </row>
    <row r="119" s="2" customFormat="1" ht="16.5" customHeight="1">
      <c r="A119" s="41"/>
      <c r="B119" s="42"/>
      <c r="C119" s="267" t="s">
        <v>244</v>
      </c>
      <c r="D119" s="267" t="s">
        <v>169</v>
      </c>
      <c r="E119" s="268" t="s">
        <v>1156</v>
      </c>
      <c r="F119" s="269" t="s">
        <v>1157</v>
      </c>
      <c r="G119" s="270" t="s">
        <v>1114</v>
      </c>
      <c r="H119" s="271">
        <v>3</v>
      </c>
      <c r="I119" s="272"/>
      <c r="J119" s="273">
        <f>ROUND(I119*H119,2)</f>
        <v>0</v>
      </c>
      <c r="K119" s="269" t="s">
        <v>19</v>
      </c>
      <c r="L119" s="274"/>
      <c r="M119" s="275" t="s">
        <v>19</v>
      </c>
      <c r="N119" s="276" t="s">
        <v>43</v>
      </c>
      <c r="O119" s="87"/>
      <c r="P119" s="224">
        <f>O119*H119</f>
        <v>0</v>
      </c>
      <c r="Q119" s="224">
        <v>0</v>
      </c>
      <c r="R119" s="224">
        <f>Q119*H119</f>
        <v>0</v>
      </c>
      <c r="S119" s="224">
        <v>0</v>
      </c>
      <c r="T119" s="225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26" t="s">
        <v>1115</v>
      </c>
      <c r="AT119" s="226" t="s">
        <v>169</v>
      </c>
      <c r="AU119" s="226" t="s">
        <v>81</v>
      </c>
      <c r="AY119" s="20" t="s">
        <v>145</v>
      </c>
      <c r="BE119" s="227">
        <f>IF(N119="základní",J119,0)</f>
        <v>0</v>
      </c>
      <c r="BF119" s="227">
        <f>IF(N119="snížená",J119,0)</f>
        <v>0</v>
      </c>
      <c r="BG119" s="227">
        <f>IF(N119="zákl. přenesená",J119,0)</f>
        <v>0</v>
      </c>
      <c r="BH119" s="227">
        <f>IF(N119="sníž. přenesená",J119,0)</f>
        <v>0</v>
      </c>
      <c r="BI119" s="227">
        <f>IF(N119="nulová",J119,0)</f>
        <v>0</v>
      </c>
      <c r="BJ119" s="20" t="s">
        <v>79</v>
      </c>
      <c r="BK119" s="227">
        <f>ROUND(I119*H119,2)</f>
        <v>0</v>
      </c>
      <c r="BL119" s="20" t="s">
        <v>563</v>
      </c>
      <c r="BM119" s="226" t="s">
        <v>1158</v>
      </c>
    </row>
    <row r="120" s="2" customFormat="1" ht="16.5" customHeight="1">
      <c r="A120" s="41"/>
      <c r="B120" s="42"/>
      <c r="C120" s="267" t="s">
        <v>252</v>
      </c>
      <c r="D120" s="267" t="s">
        <v>169</v>
      </c>
      <c r="E120" s="268" t="s">
        <v>1159</v>
      </c>
      <c r="F120" s="269" t="s">
        <v>1160</v>
      </c>
      <c r="G120" s="270" t="s">
        <v>1114</v>
      </c>
      <c r="H120" s="271">
        <v>12</v>
      </c>
      <c r="I120" s="272"/>
      <c r="J120" s="273">
        <f>ROUND(I120*H120,2)</f>
        <v>0</v>
      </c>
      <c r="K120" s="269" t="s">
        <v>19</v>
      </c>
      <c r="L120" s="274"/>
      <c r="M120" s="275" t="s">
        <v>19</v>
      </c>
      <c r="N120" s="276" t="s">
        <v>43</v>
      </c>
      <c r="O120" s="87"/>
      <c r="P120" s="224">
        <f>O120*H120</f>
        <v>0</v>
      </c>
      <c r="Q120" s="224">
        <v>0</v>
      </c>
      <c r="R120" s="224">
        <f>Q120*H120</f>
        <v>0</v>
      </c>
      <c r="S120" s="224">
        <v>0</v>
      </c>
      <c r="T120" s="225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26" t="s">
        <v>1115</v>
      </c>
      <c r="AT120" s="226" t="s">
        <v>169</v>
      </c>
      <c r="AU120" s="226" t="s">
        <v>81</v>
      </c>
      <c r="AY120" s="20" t="s">
        <v>145</v>
      </c>
      <c r="BE120" s="227">
        <f>IF(N120="základní",J120,0)</f>
        <v>0</v>
      </c>
      <c r="BF120" s="227">
        <f>IF(N120="snížená",J120,0)</f>
        <v>0</v>
      </c>
      <c r="BG120" s="227">
        <f>IF(N120="zákl. přenesená",J120,0)</f>
        <v>0</v>
      </c>
      <c r="BH120" s="227">
        <f>IF(N120="sníž. přenesená",J120,0)</f>
        <v>0</v>
      </c>
      <c r="BI120" s="227">
        <f>IF(N120="nulová",J120,0)</f>
        <v>0</v>
      </c>
      <c r="BJ120" s="20" t="s">
        <v>79</v>
      </c>
      <c r="BK120" s="227">
        <f>ROUND(I120*H120,2)</f>
        <v>0</v>
      </c>
      <c r="BL120" s="20" t="s">
        <v>563</v>
      </c>
      <c r="BM120" s="226" t="s">
        <v>1161</v>
      </c>
    </row>
    <row r="121" s="2" customFormat="1" ht="16.5" customHeight="1">
      <c r="A121" s="41"/>
      <c r="B121" s="42"/>
      <c r="C121" s="267" t="s">
        <v>261</v>
      </c>
      <c r="D121" s="267" t="s">
        <v>169</v>
      </c>
      <c r="E121" s="268" t="s">
        <v>1162</v>
      </c>
      <c r="F121" s="269" t="s">
        <v>1163</v>
      </c>
      <c r="G121" s="270" t="s">
        <v>1114</v>
      </c>
      <c r="H121" s="271">
        <v>1</v>
      </c>
      <c r="I121" s="272"/>
      <c r="J121" s="273">
        <f>ROUND(I121*H121,2)</f>
        <v>0</v>
      </c>
      <c r="K121" s="269" t="s">
        <v>19</v>
      </c>
      <c r="L121" s="274"/>
      <c r="M121" s="275" t="s">
        <v>19</v>
      </c>
      <c r="N121" s="276" t="s">
        <v>43</v>
      </c>
      <c r="O121" s="87"/>
      <c r="P121" s="224">
        <f>O121*H121</f>
        <v>0</v>
      </c>
      <c r="Q121" s="224">
        <v>0</v>
      </c>
      <c r="R121" s="224">
        <f>Q121*H121</f>
        <v>0</v>
      </c>
      <c r="S121" s="224">
        <v>0</v>
      </c>
      <c r="T121" s="225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26" t="s">
        <v>1115</v>
      </c>
      <c r="AT121" s="226" t="s">
        <v>169</v>
      </c>
      <c r="AU121" s="226" t="s">
        <v>81</v>
      </c>
      <c r="AY121" s="20" t="s">
        <v>145</v>
      </c>
      <c r="BE121" s="227">
        <f>IF(N121="základní",J121,0)</f>
        <v>0</v>
      </c>
      <c r="BF121" s="227">
        <f>IF(N121="snížená",J121,0)</f>
        <v>0</v>
      </c>
      <c r="BG121" s="227">
        <f>IF(N121="zákl. přenesená",J121,0)</f>
        <v>0</v>
      </c>
      <c r="BH121" s="227">
        <f>IF(N121="sníž. přenesená",J121,0)</f>
        <v>0</v>
      </c>
      <c r="BI121" s="227">
        <f>IF(N121="nulová",J121,0)</f>
        <v>0</v>
      </c>
      <c r="BJ121" s="20" t="s">
        <v>79</v>
      </c>
      <c r="BK121" s="227">
        <f>ROUND(I121*H121,2)</f>
        <v>0</v>
      </c>
      <c r="BL121" s="20" t="s">
        <v>563</v>
      </c>
      <c r="BM121" s="226" t="s">
        <v>1164</v>
      </c>
    </row>
    <row r="122" s="2" customFormat="1" ht="16.5" customHeight="1">
      <c r="A122" s="41"/>
      <c r="B122" s="42"/>
      <c r="C122" s="267" t="s">
        <v>266</v>
      </c>
      <c r="D122" s="267" t="s">
        <v>169</v>
      </c>
      <c r="E122" s="268" t="s">
        <v>1165</v>
      </c>
      <c r="F122" s="269" t="s">
        <v>1166</v>
      </c>
      <c r="G122" s="270" t="s">
        <v>1114</v>
      </c>
      <c r="H122" s="271">
        <v>56</v>
      </c>
      <c r="I122" s="272"/>
      <c r="J122" s="273">
        <f>ROUND(I122*H122,2)</f>
        <v>0</v>
      </c>
      <c r="K122" s="269" t="s">
        <v>19</v>
      </c>
      <c r="L122" s="274"/>
      <c r="M122" s="275" t="s">
        <v>19</v>
      </c>
      <c r="N122" s="276" t="s">
        <v>43</v>
      </c>
      <c r="O122" s="87"/>
      <c r="P122" s="224">
        <f>O122*H122</f>
        <v>0</v>
      </c>
      <c r="Q122" s="224">
        <v>0</v>
      </c>
      <c r="R122" s="224">
        <f>Q122*H122</f>
        <v>0</v>
      </c>
      <c r="S122" s="224">
        <v>0</v>
      </c>
      <c r="T122" s="225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26" t="s">
        <v>1115</v>
      </c>
      <c r="AT122" s="226" t="s">
        <v>169</v>
      </c>
      <c r="AU122" s="226" t="s">
        <v>81</v>
      </c>
      <c r="AY122" s="20" t="s">
        <v>145</v>
      </c>
      <c r="BE122" s="227">
        <f>IF(N122="základní",J122,0)</f>
        <v>0</v>
      </c>
      <c r="BF122" s="227">
        <f>IF(N122="snížená",J122,0)</f>
        <v>0</v>
      </c>
      <c r="BG122" s="227">
        <f>IF(N122="zákl. přenesená",J122,0)</f>
        <v>0</v>
      </c>
      <c r="BH122" s="227">
        <f>IF(N122="sníž. přenesená",J122,0)</f>
        <v>0</v>
      </c>
      <c r="BI122" s="227">
        <f>IF(N122="nulová",J122,0)</f>
        <v>0</v>
      </c>
      <c r="BJ122" s="20" t="s">
        <v>79</v>
      </c>
      <c r="BK122" s="227">
        <f>ROUND(I122*H122,2)</f>
        <v>0</v>
      </c>
      <c r="BL122" s="20" t="s">
        <v>563</v>
      </c>
      <c r="BM122" s="226" t="s">
        <v>1167</v>
      </c>
    </row>
    <row r="123" s="12" customFormat="1" ht="22.8" customHeight="1">
      <c r="A123" s="12"/>
      <c r="B123" s="199"/>
      <c r="C123" s="200"/>
      <c r="D123" s="201" t="s">
        <v>71</v>
      </c>
      <c r="E123" s="213" t="s">
        <v>1168</v>
      </c>
      <c r="F123" s="213" t="s">
        <v>1169</v>
      </c>
      <c r="G123" s="200"/>
      <c r="H123" s="200"/>
      <c r="I123" s="203"/>
      <c r="J123" s="214">
        <f>BK123</f>
        <v>0</v>
      </c>
      <c r="K123" s="200"/>
      <c r="L123" s="205"/>
      <c r="M123" s="206"/>
      <c r="N123" s="207"/>
      <c r="O123" s="207"/>
      <c r="P123" s="208">
        <f>SUM(P124:P134)</f>
        <v>0</v>
      </c>
      <c r="Q123" s="207"/>
      <c r="R123" s="208">
        <f>SUM(R124:R134)</f>
        <v>0</v>
      </c>
      <c r="S123" s="207"/>
      <c r="T123" s="209">
        <f>SUM(T124:T134)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0" t="s">
        <v>146</v>
      </c>
      <c r="AT123" s="211" t="s">
        <v>71</v>
      </c>
      <c r="AU123" s="211" t="s">
        <v>79</v>
      </c>
      <c r="AY123" s="210" t="s">
        <v>145</v>
      </c>
      <c r="BK123" s="212">
        <f>SUM(BK124:BK134)</f>
        <v>0</v>
      </c>
    </row>
    <row r="124" s="2" customFormat="1" ht="16.5" customHeight="1">
      <c r="A124" s="41"/>
      <c r="B124" s="42"/>
      <c r="C124" s="215" t="s">
        <v>274</v>
      </c>
      <c r="D124" s="215" t="s">
        <v>148</v>
      </c>
      <c r="E124" s="216" t="s">
        <v>1112</v>
      </c>
      <c r="F124" s="217" t="s">
        <v>1113</v>
      </c>
      <c r="G124" s="218" t="s">
        <v>1114</v>
      </c>
      <c r="H124" s="219">
        <v>1</v>
      </c>
      <c r="I124" s="220"/>
      <c r="J124" s="221">
        <f>ROUND(I124*H124,2)</f>
        <v>0</v>
      </c>
      <c r="K124" s="217" t="s">
        <v>19</v>
      </c>
      <c r="L124" s="47"/>
      <c r="M124" s="222" t="s">
        <v>19</v>
      </c>
      <c r="N124" s="223" t="s">
        <v>43</v>
      </c>
      <c r="O124" s="87"/>
      <c r="P124" s="224">
        <f>O124*H124</f>
        <v>0</v>
      </c>
      <c r="Q124" s="224">
        <v>0</v>
      </c>
      <c r="R124" s="224">
        <f>Q124*H124</f>
        <v>0</v>
      </c>
      <c r="S124" s="224">
        <v>0</v>
      </c>
      <c r="T124" s="225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26" t="s">
        <v>563</v>
      </c>
      <c r="AT124" s="226" t="s">
        <v>148</v>
      </c>
      <c r="AU124" s="226" t="s">
        <v>81</v>
      </c>
      <c r="AY124" s="20" t="s">
        <v>145</v>
      </c>
      <c r="BE124" s="227">
        <f>IF(N124="základní",J124,0)</f>
        <v>0</v>
      </c>
      <c r="BF124" s="227">
        <f>IF(N124="snížená",J124,0)</f>
        <v>0</v>
      </c>
      <c r="BG124" s="227">
        <f>IF(N124="zákl. přenesená",J124,0)</f>
        <v>0</v>
      </c>
      <c r="BH124" s="227">
        <f>IF(N124="sníž. přenesená",J124,0)</f>
        <v>0</v>
      </c>
      <c r="BI124" s="227">
        <f>IF(N124="nulová",J124,0)</f>
        <v>0</v>
      </c>
      <c r="BJ124" s="20" t="s">
        <v>79</v>
      </c>
      <c r="BK124" s="227">
        <f>ROUND(I124*H124,2)</f>
        <v>0</v>
      </c>
      <c r="BL124" s="20" t="s">
        <v>563</v>
      </c>
      <c r="BM124" s="226" t="s">
        <v>1170</v>
      </c>
    </row>
    <row r="125" s="2" customFormat="1" ht="16.5" customHeight="1">
      <c r="A125" s="41"/>
      <c r="B125" s="42"/>
      <c r="C125" s="215" t="s">
        <v>280</v>
      </c>
      <c r="D125" s="215" t="s">
        <v>148</v>
      </c>
      <c r="E125" s="216" t="s">
        <v>1147</v>
      </c>
      <c r="F125" s="217" t="s">
        <v>1148</v>
      </c>
      <c r="G125" s="218" t="s">
        <v>1114</v>
      </c>
      <c r="H125" s="219">
        <v>1</v>
      </c>
      <c r="I125" s="220"/>
      <c r="J125" s="221">
        <f>ROUND(I125*H125,2)</f>
        <v>0</v>
      </c>
      <c r="K125" s="217" t="s">
        <v>19</v>
      </c>
      <c r="L125" s="47"/>
      <c r="M125" s="222" t="s">
        <v>19</v>
      </c>
      <c r="N125" s="223" t="s">
        <v>43</v>
      </c>
      <c r="O125" s="87"/>
      <c r="P125" s="224">
        <f>O125*H125</f>
        <v>0</v>
      </c>
      <c r="Q125" s="224">
        <v>0</v>
      </c>
      <c r="R125" s="224">
        <f>Q125*H125</f>
        <v>0</v>
      </c>
      <c r="S125" s="224">
        <v>0</v>
      </c>
      <c r="T125" s="225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26" t="s">
        <v>563</v>
      </c>
      <c r="AT125" s="226" t="s">
        <v>148</v>
      </c>
      <c r="AU125" s="226" t="s">
        <v>81</v>
      </c>
      <c r="AY125" s="20" t="s">
        <v>145</v>
      </c>
      <c r="BE125" s="227">
        <f>IF(N125="základní",J125,0)</f>
        <v>0</v>
      </c>
      <c r="BF125" s="227">
        <f>IF(N125="snížená",J125,0)</f>
        <v>0</v>
      </c>
      <c r="BG125" s="227">
        <f>IF(N125="zákl. přenesená",J125,0)</f>
        <v>0</v>
      </c>
      <c r="BH125" s="227">
        <f>IF(N125="sníž. přenesená",J125,0)</f>
        <v>0</v>
      </c>
      <c r="BI125" s="227">
        <f>IF(N125="nulová",J125,0)</f>
        <v>0</v>
      </c>
      <c r="BJ125" s="20" t="s">
        <v>79</v>
      </c>
      <c r="BK125" s="227">
        <f>ROUND(I125*H125,2)</f>
        <v>0</v>
      </c>
      <c r="BL125" s="20" t="s">
        <v>563</v>
      </c>
      <c r="BM125" s="226" t="s">
        <v>1171</v>
      </c>
    </row>
    <row r="126" s="2" customFormat="1" ht="24.15" customHeight="1">
      <c r="A126" s="41"/>
      <c r="B126" s="42"/>
      <c r="C126" s="215" t="s">
        <v>7</v>
      </c>
      <c r="D126" s="215" t="s">
        <v>148</v>
      </c>
      <c r="E126" s="216" t="s">
        <v>1150</v>
      </c>
      <c r="F126" s="217" t="s">
        <v>1151</v>
      </c>
      <c r="G126" s="218" t="s">
        <v>1114</v>
      </c>
      <c r="H126" s="219">
        <v>1</v>
      </c>
      <c r="I126" s="220"/>
      <c r="J126" s="221">
        <f>ROUND(I126*H126,2)</f>
        <v>0</v>
      </c>
      <c r="K126" s="217" t="s">
        <v>19</v>
      </c>
      <c r="L126" s="47"/>
      <c r="M126" s="222" t="s">
        <v>19</v>
      </c>
      <c r="N126" s="223" t="s">
        <v>43</v>
      </c>
      <c r="O126" s="87"/>
      <c r="P126" s="224">
        <f>O126*H126</f>
        <v>0</v>
      </c>
      <c r="Q126" s="224">
        <v>0</v>
      </c>
      <c r="R126" s="224">
        <f>Q126*H126</f>
        <v>0</v>
      </c>
      <c r="S126" s="224">
        <v>0</v>
      </c>
      <c r="T126" s="225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26" t="s">
        <v>563</v>
      </c>
      <c r="AT126" s="226" t="s">
        <v>148</v>
      </c>
      <c r="AU126" s="226" t="s">
        <v>81</v>
      </c>
      <c r="AY126" s="20" t="s">
        <v>145</v>
      </c>
      <c r="BE126" s="227">
        <f>IF(N126="základní",J126,0)</f>
        <v>0</v>
      </c>
      <c r="BF126" s="227">
        <f>IF(N126="snížená",J126,0)</f>
        <v>0</v>
      </c>
      <c r="BG126" s="227">
        <f>IF(N126="zákl. přenesená",J126,0)</f>
        <v>0</v>
      </c>
      <c r="BH126" s="227">
        <f>IF(N126="sníž. přenesená",J126,0)</f>
        <v>0</v>
      </c>
      <c r="BI126" s="227">
        <f>IF(N126="nulová",J126,0)</f>
        <v>0</v>
      </c>
      <c r="BJ126" s="20" t="s">
        <v>79</v>
      </c>
      <c r="BK126" s="227">
        <f>ROUND(I126*H126,2)</f>
        <v>0</v>
      </c>
      <c r="BL126" s="20" t="s">
        <v>563</v>
      </c>
      <c r="BM126" s="226" t="s">
        <v>1172</v>
      </c>
    </row>
    <row r="127" s="2" customFormat="1" ht="16.5" customHeight="1">
      <c r="A127" s="41"/>
      <c r="B127" s="42"/>
      <c r="C127" s="215" t="s">
        <v>287</v>
      </c>
      <c r="D127" s="215" t="s">
        <v>148</v>
      </c>
      <c r="E127" s="216" t="s">
        <v>1153</v>
      </c>
      <c r="F127" s="217" t="s">
        <v>1154</v>
      </c>
      <c r="G127" s="218" t="s">
        <v>1114</v>
      </c>
      <c r="H127" s="219">
        <v>5</v>
      </c>
      <c r="I127" s="220"/>
      <c r="J127" s="221">
        <f>ROUND(I127*H127,2)</f>
        <v>0</v>
      </c>
      <c r="K127" s="217" t="s">
        <v>19</v>
      </c>
      <c r="L127" s="47"/>
      <c r="M127" s="222" t="s">
        <v>19</v>
      </c>
      <c r="N127" s="223" t="s">
        <v>43</v>
      </c>
      <c r="O127" s="87"/>
      <c r="P127" s="224">
        <f>O127*H127</f>
        <v>0</v>
      </c>
      <c r="Q127" s="224">
        <v>0</v>
      </c>
      <c r="R127" s="224">
        <f>Q127*H127</f>
        <v>0</v>
      </c>
      <c r="S127" s="224">
        <v>0</v>
      </c>
      <c r="T127" s="225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26" t="s">
        <v>563</v>
      </c>
      <c r="AT127" s="226" t="s">
        <v>148</v>
      </c>
      <c r="AU127" s="226" t="s">
        <v>81</v>
      </c>
      <c r="AY127" s="20" t="s">
        <v>145</v>
      </c>
      <c r="BE127" s="227">
        <f>IF(N127="základní",J127,0)</f>
        <v>0</v>
      </c>
      <c r="BF127" s="227">
        <f>IF(N127="snížená",J127,0)</f>
        <v>0</v>
      </c>
      <c r="BG127" s="227">
        <f>IF(N127="zákl. přenesená",J127,0)</f>
        <v>0</v>
      </c>
      <c r="BH127" s="227">
        <f>IF(N127="sníž. přenesená",J127,0)</f>
        <v>0</v>
      </c>
      <c r="BI127" s="227">
        <f>IF(N127="nulová",J127,0)</f>
        <v>0</v>
      </c>
      <c r="BJ127" s="20" t="s">
        <v>79</v>
      </c>
      <c r="BK127" s="227">
        <f>ROUND(I127*H127,2)</f>
        <v>0</v>
      </c>
      <c r="BL127" s="20" t="s">
        <v>563</v>
      </c>
      <c r="BM127" s="226" t="s">
        <v>1173</v>
      </c>
    </row>
    <row r="128" s="2" customFormat="1" ht="16.5" customHeight="1">
      <c r="A128" s="41"/>
      <c r="B128" s="42"/>
      <c r="C128" s="215" t="s">
        <v>293</v>
      </c>
      <c r="D128" s="215" t="s">
        <v>148</v>
      </c>
      <c r="E128" s="216" t="s">
        <v>1156</v>
      </c>
      <c r="F128" s="217" t="s">
        <v>1157</v>
      </c>
      <c r="G128" s="218" t="s">
        <v>1114</v>
      </c>
      <c r="H128" s="219">
        <v>3</v>
      </c>
      <c r="I128" s="220"/>
      <c r="J128" s="221">
        <f>ROUND(I128*H128,2)</f>
        <v>0</v>
      </c>
      <c r="K128" s="217" t="s">
        <v>19</v>
      </c>
      <c r="L128" s="47"/>
      <c r="M128" s="222" t="s">
        <v>19</v>
      </c>
      <c r="N128" s="223" t="s">
        <v>43</v>
      </c>
      <c r="O128" s="87"/>
      <c r="P128" s="224">
        <f>O128*H128</f>
        <v>0</v>
      </c>
      <c r="Q128" s="224">
        <v>0</v>
      </c>
      <c r="R128" s="224">
        <f>Q128*H128</f>
        <v>0</v>
      </c>
      <c r="S128" s="224">
        <v>0</v>
      </c>
      <c r="T128" s="225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26" t="s">
        <v>563</v>
      </c>
      <c r="AT128" s="226" t="s">
        <v>148</v>
      </c>
      <c r="AU128" s="226" t="s">
        <v>81</v>
      </c>
      <c r="AY128" s="20" t="s">
        <v>145</v>
      </c>
      <c r="BE128" s="227">
        <f>IF(N128="základní",J128,0)</f>
        <v>0</v>
      </c>
      <c r="BF128" s="227">
        <f>IF(N128="snížená",J128,0)</f>
        <v>0</v>
      </c>
      <c r="BG128" s="227">
        <f>IF(N128="zákl. přenesená",J128,0)</f>
        <v>0</v>
      </c>
      <c r="BH128" s="227">
        <f>IF(N128="sníž. přenesená",J128,0)</f>
        <v>0</v>
      </c>
      <c r="BI128" s="227">
        <f>IF(N128="nulová",J128,0)</f>
        <v>0</v>
      </c>
      <c r="BJ128" s="20" t="s">
        <v>79</v>
      </c>
      <c r="BK128" s="227">
        <f>ROUND(I128*H128,2)</f>
        <v>0</v>
      </c>
      <c r="BL128" s="20" t="s">
        <v>563</v>
      </c>
      <c r="BM128" s="226" t="s">
        <v>1174</v>
      </c>
    </row>
    <row r="129" s="2" customFormat="1" ht="16.5" customHeight="1">
      <c r="A129" s="41"/>
      <c r="B129" s="42"/>
      <c r="C129" s="215" t="s">
        <v>298</v>
      </c>
      <c r="D129" s="215" t="s">
        <v>148</v>
      </c>
      <c r="E129" s="216" t="s">
        <v>1159</v>
      </c>
      <c r="F129" s="217" t="s">
        <v>1160</v>
      </c>
      <c r="G129" s="218" t="s">
        <v>1114</v>
      </c>
      <c r="H129" s="219">
        <v>12</v>
      </c>
      <c r="I129" s="220"/>
      <c r="J129" s="221">
        <f>ROUND(I129*H129,2)</f>
        <v>0</v>
      </c>
      <c r="K129" s="217" t="s">
        <v>19</v>
      </c>
      <c r="L129" s="47"/>
      <c r="M129" s="222" t="s">
        <v>19</v>
      </c>
      <c r="N129" s="223" t="s">
        <v>43</v>
      </c>
      <c r="O129" s="87"/>
      <c r="P129" s="224">
        <f>O129*H129</f>
        <v>0</v>
      </c>
      <c r="Q129" s="224">
        <v>0</v>
      </c>
      <c r="R129" s="224">
        <f>Q129*H129</f>
        <v>0</v>
      </c>
      <c r="S129" s="224">
        <v>0</v>
      </c>
      <c r="T129" s="225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26" t="s">
        <v>563</v>
      </c>
      <c r="AT129" s="226" t="s">
        <v>148</v>
      </c>
      <c r="AU129" s="226" t="s">
        <v>81</v>
      </c>
      <c r="AY129" s="20" t="s">
        <v>145</v>
      </c>
      <c r="BE129" s="227">
        <f>IF(N129="základní",J129,0)</f>
        <v>0</v>
      </c>
      <c r="BF129" s="227">
        <f>IF(N129="snížená",J129,0)</f>
        <v>0</v>
      </c>
      <c r="BG129" s="227">
        <f>IF(N129="zákl. přenesená",J129,0)</f>
        <v>0</v>
      </c>
      <c r="BH129" s="227">
        <f>IF(N129="sníž. přenesená",J129,0)</f>
        <v>0</v>
      </c>
      <c r="BI129" s="227">
        <f>IF(N129="nulová",J129,0)</f>
        <v>0</v>
      </c>
      <c r="BJ129" s="20" t="s">
        <v>79</v>
      </c>
      <c r="BK129" s="227">
        <f>ROUND(I129*H129,2)</f>
        <v>0</v>
      </c>
      <c r="BL129" s="20" t="s">
        <v>563</v>
      </c>
      <c r="BM129" s="226" t="s">
        <v>1175</v>
      </c>
    </row>
    <row r="130" s="2" customFormat="1" ht="16.5" customHeight="1">
      <c r="A130" s="41"/>
      <c r="B130" s="42"/>
      <c r="C130" s="215" t="s">
        <v>304</v>
      </c>
      <c r="D130" s="215" t="s">
        <v>148</v>
      </c>
      <c r="E130" s="216" t="s">
        <v>1162</v>
      </c>
      <c r="F130" s="217" t="s">
        <v>1163</v>
      </c>
      <c r="G130" s="218" t="s">
        <v>1114</v>
      </c>
      <c r="H130" s="219">
        <v>1</v>
      </c>
      <c r="I130" s="220"/>
      <c r="J130" s="221">
        <f>ROUND(I130*H130,2)</f>
        <v>0</v>
      </c>
      <c r="K130" s="217" t="s">
        <v>19</v>
      </c>
      <c r="L130" s="47"/>
      <c r="M130" s="222" t="s">
        <v>19</v>
      </c>
      <c r="N130" s="223" t="s">
        <v>43</v>
      </c>
      <c r="O130" s="87"/>
      <c r="P130" s="224">
        <f>O130*H130</f>
        <v>0</v>
      </c>
      <c r="Q130" s="224">
        <v>0</v>
      </c>
      <c r="R130" s="224">
        <f>Q130*H130</f>
        <v>0</v>
      </c>
      <c r="S130" s="224">
        <v>0</v>
      </c>
      <c r="T130" s="225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26" t="s">
        <v>563</v>
      </c>
      <c r="AT130" s="226" t="s">
        <v>148</v>
      </c>
      <c r="AU130" s="226" t="s">
        <v>81</v>
      </c>
      <c r="AY130" s="20" t="s">
        <v>145</v>
      </c>
      <c r="BE130" s="227">
        <f>IF(N130="základní",J130,0)</f>
        <v>0</v>
      </c>
      <c r="BF130" s="227">
        <f>IF(N130="snížená",J130,0)</f>
        <v>0</v>
      </c>
      <c r="BG130" s="227">
        <f>IF(N130="zákl. přenesená",J130,0)</f>
        <v>0</v>
      </c>
      <c r="BH130" s="227">
        <f>IF(N130="sníž. přenesená",J130,0)</f>
        <v>0</v>
      </c>
      <c r="BI130" s="227">
        <f>IF(N130="nulová",J130,0)</f>
        <v>0</v>
      </c>
      <c r="BJ130" s="20" t="s">
        <v>79</v>
      </c>
      <c r="BK130" s="227">
        <f>ROUND(I130*H130,2)</f>
        <v>0</v>
      </c>
      <c r="BL130" s="20" t="s">
        <v>563</v>
      </c>
      <c r="BM130" s="226" t="s">
        <v>1176</v>
      </c>
    </row>
    <row r="131" s="2" customFormat="1" ht="16.5" customHeight="1">
      <c r="A131" s="41"/>
      <c r="B131" s="42"/>
      <c r="C131" s="215" t="s">
        <v>311</v>
      </c>
      <c r="D131" s="215" t="s">
        <v>148</v>
      </c>
      <c r="E131" s="216" t="s">
        <v>1177</v>
      </c>
      <c r="F131" s="217" t="s">
        <v>1166</v>
      </c>
      <c r="G131" s="218" t="s">
        <v>1114</v>
      </c>
      <c r="H131" s="219">
        <v>56</v>
      </c>
      <c r="I131" s="220"/>
      <c r="J131" s="221">
        <f>ROUND(I131*H131,2)</f>
        <v>0</v>
      </c>
      <c r="K131" s="217" t="s">
        <v>19</v>
      </c>
      <c r="L131" s="47"/>
      <c r="M131" s="222" t="s">
        <v>19</v>
      </c>
      <c r="N131" s="223" t="s">
        <v>43</v>
      </c>
      <c r="O131" s="87"/>
      <c r="P131" s="224">
        <f>O131*H131</f>
        <v>0</v>
      </c>
      <c r="Q131" s="224">
        <v>0</v>
      </c>
      <c r="R131" s="224">
        <f>Q131*H131</f>
        <v>0</v>
      </c>
      <c r="S131" s="224">
        <v>0</v>
      </c>
      <c r="T131" s="225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26" t="s">
        <v>563</v>
      </c>
      <c r="AT131" s="226" t="s">
        <v>148</v>
      </c>
      <c r="AU131" s="226" t="s">
        <v>81</v>
      </c>
      <c r="AY131" s="20" t="s">
        <v>145</v>
      </c>
      <c r="BE131" s="227">
        <f>IF(N131="základní",J131,0)</f>
        <v>0</v>
      </c>
      <c r="BF131" s="227">
        <f>IF(N131="snížená",J131,0)</f>
        <v>0</v>
      </c>
      <c r="BG131" s="227">
        <f>IF(N131="zákl. přenesená",J131,0)</f>
        <v>0</v>
      </c>
      <c r="BH131" s="227">
        <f>IF(N131="sníž. přenesená",J131,0)</f>
        <v>0</v>
      </c>
      <c r="BI131" s="227">
        <f>IF(N131="nulová",J131,0)</f>
        <v>0</v>
      </c>
      <c r="BJ131" s="20" t="s">
        <v>79</v>
      </c>
      <c r="BK131" s="227">
        <f>ROUND(I131*H131,2)</f>
        <v>0</v>
      </c>
      <c r="BL131" s="20" t="s">
        <v>563</v>
      </c>
      <c r="BM131" s="226" t="s">
        <v>1178</v>
      </c>
    </row>
    <row r="132" s="2" customFormat="1" ht="16.5" customHeight="1">
      <c r="A132" s="41"/>
      <c r="B132" s="42"/>
      <c r="C132" s="215" t="s">
        <v>316</v>
      </c>
      <c r="D132" s="215" t="s">
        <v>148</v>
      </c>
      <c r="E132" s="216" t="s">
        <v>1179</v>
      </c>
      <c r="F132" s="217" t="s">
        <v>1180</v>
      </c>
      <c r="G132" s="218" t="s">
        <v>1114</v>
      </c>
      <c r="H132" s="219">
        <v>51</v>
      </c>
      <c r="I132" s="220"/>
      <c r="J132" s="221">
        <f>ROUND(I132*H132,2)</f>
        <v>0</v>
      </c>
      <c r="K132" s="217" t="s">
        <v>19</v>
      </c>
      <c r="L132" s="47"/>
      <c r="M132" s="222" t="s">
        <v>19</v>
      </c>
      <c r="N132" s="223" t="s">
        <v>43</v>
      </c>
      <c r="O132" s="87"/>
      <c r="P132" s="224">
        <f>O132*H132</f>
        <v>0</v>
      </c>
      <c r="Q132" s="224">
        <v>0</v>
      </c>
      <c r="R132" s="224">
        <f>Q132*H132</f>
        <v>0</v>
      </c>
      <c r="S132" s="224">
        <v>0</v>
      </c>
      <c r="T132" s="225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26" t="s">
        <v>563</v>
      </c>
      <c r="AT132" s="226" t="s">
        <v>148</v>
      </c>
      <c r="AU132" s="226" t="s">
        <v>81</v>
      </c>
      <c r="AY132" s="20" t="s">
        <v>145</v>
      </c>
      <c r="BE132" s="227">
        <f>IF(N132="základní",J132,0)</f>
        <v>0</v>
      </c>
      <c r="BF132" s="227">
        <f>IF(N132="snížená",J132,0)</f>
        <v>0</v>
      </c>
      <c r="BG132" s="227">
        <f>IF(N132="zákl. přenesená",J132,0)</f>
        <v>0</v>
      </c>
      <c r="BH132" s="227">
        <f>IF(N132="sníž. přenesená",J132,0)</f>
        <v>0</v>
      </c>
      <c r="BI132" s="227">
        <f>IF(N132="nulová",J132,0)</f>
        <v>0</v>
      </c>
      <c r="BJ132" s="20" t="s">
        <v>79</v>
      </c>
      <c r="BK132" s="227">
        <f>ROUND(I132*H132,2)</f>
        <v>0</v>
      </c>
      <c r="BL132" s="20" t="s">
        <v>563</v>
      </c>
      <c r="BM132" s="226" t="s">
        <v>1181</v>
      </c>
    </row>
    <row r="133" s="2" customFormat="1" ht="16.5" customHeight="1">
      <c r="A133" s="41"/>
      <c r="B133" s="42"/>
      <c r="C133" s="215" t="s">
        <v>324</v>
      </c>
      <c r="D133" s="215" t="s">
        <v>148</v>
      </c>
      <c r="E133" s="216" t="s">
        <v>1182</v>
      </c>
      <c r="F133" s="217" t="s">
        <v>1183</v>
      </c>
      <c r="G133" s="218" t="s">
        <v>1114</v>
      </c>
      <c r="H133" s="219">
        <v>5</v>
      </c>
      <c r="I133" s="220"/>
      <c r="J133" s="221">
        <f>ROUND(I133*H133,2)</f>
        <v>0</v>
      </c>
      <c r="K133" s="217" t="s">
        <v>19</v>
      </c>
      <c r="L133" s="47"/>
      <c r="M133" s="222" t="s">
        <v>19</v>
      </c>
      <c r="N133" s="223" t="s">
        <v>43</v>
      </c>
      <c r="O133" s="87"/>
      <c r="P133" s="224">
        <f>O133*H133</f>
        <v>0</v>
      </c>
      <c r="Q133" s="224">
        <v>0</v>
      </c>
      <c r="R133" s="224">
        <f>Q133*H133</f>
        <v>0</v>
      </c>
      <c r="S133" s="224">
        <v>0</v>
      </c>
      <c r="T133" s="225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26" t="s">
        <v>563</v>
      </c>
      <c r="AT133" s="226" t="s">
        <v>148</v>
      </c>
      <c r="AU133" s="226" t="s">
        <v>81</v>
      </c>
      <c r="AY133" s="20" t="s">
        <v>145</v>
      </c>
      <c r="BE133" s="227">
        <f>IF(N133="základní",J133,0)</f>
        <v>0</v>
      </c>
      <c r="BF133" s="227">
        <f>IF(N133="snížená",J133,0)</f>
        <v>0</v>
      </c>
      <c r="BG133" s="227">
        <f>IF(N133="zákl. přenesená",J133,0)</f>
        <v>0</v>
      </c>
      <c r="BH133" s="227">
        <f>IF(N133="sníž. přenesená",J133,0)</f>
        <v>0</v>
      </c>
      <c r="BI133" s="227">
        <f>IF(N133="nulová",J133,0)</f>
        <v>0</v>
      </c>
      <c r="BJ133" s="20" t="s">
        <v>79</v>
      </c>
      <c r="BK133" s="227">
        <f>ROUND(I133*H133,2)</f>
        <v>0</v>
      </c>
      <c r="BL133" s="20" t="s">
        <v>563</v>
      </c>
      <c r="BM133" s="226" t="s">
        <v>1184</v>
      </c>
    </row>
    <row r="134" s="2" customFormat="1" ht="16.5" customHeight="1">
      <c r="A134" s="41"/>
      <c r="B134" s="42"/>
      <c r="C134" s="215" t="s">
        <v>329</v>
      </c>
      <c r="D134" s="215" t="s">
        <v>148</v>
      </c>
      <c r="E134" s="216" t="s">
        <v>1185</v>
      </c>
      <c r="F134" s="217" t="s">
        <v>1186</v>
      </c>
      <c r="G134" s="218" t="s">
        <v>1114</v>
      </c>
      <c r="H134" s="219">
        <v>1</v>
      </c>
      <c r="I134" s="220"/>
      <c r="J134" s="221">
        <f>ROUND(I134*H134,2)</f>
        <v>0</v>
      </c>
      <c r="K134" s="217" t="s">
        <v>19</v>
      </c>
      <c r="L134" s="47"/>
      <c r="M134" s="222" t="s">
        <v>19</v>
      </c>
      <c r="N134" s="223" t="s">
        <v>43</v>
      </c>
      <c r="O134" s="87"/>
      <c r="P134" s="224">
        <f>O134*H134</f>
        <v>0</v>
      </c>
      <c r="Q134" s="224">
        <v>0</v>
      </c>
      <c r="R134" s="224">
        <f>Q134*H134</f>
        <v>0</v>
      </c>
      <c r="S134" s="224">
        <v>0</v>
      </c>
      <c r="T134" s="225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26" t="s">
        <v>563</v>
      </c>
      <c r="AT134" s="226" t="s">
        <v>148</v>
      </c>
      <c r="AU134" s="226" t="s">
        <v>81</v>
      </c>
      <c r="AY134" s="20" t="s">
        <v>145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20" t="s">
        <v>79</v>
      </c>
      <c r="BK134" s="227">
        <f>ROUND(I134*H134,2)</f>
        <v>0</v>
      </c>
      <c r="BL134" s="20" t="s">
        <v>563</v>
      </c>
      <c r="BM134" s="226" t="s">
        <v>1187</v>
      </c>
    </row>
    <row r="135" s="12" customFormat="1" ht="22.8" customHeight="1">
      <c r="A135" s="12"/>
      <c r="B135" s="199"/>
      <c r="C135" s="200"/>
      <c r="D135" s="201" t="s">
        <v>71</v>
      </c>
      <c r="E135" s="213" t="s">
        <v>1188</v>
      </c>
      <c r="F135" s="213" t="s">
        <v>1189</v>
      </c>
      <c r="G135" s="200"/>
      <c r="H135" s="200"/>
      <c r="I135" s="203"/>
      <c r="J135" s="214">
        <f>BK135</f>
        <v>0</v>
      </c>
      <c r="K135" s="200"/>
      <c r="L135" s="205"/>
      <c r="M135" s="206"/>
      <c r="N135" s="207"/>
      <c r="O135" s="207"/>
      <c r="P135" s="208">
        <f>SUM(P136:P137)</f>
        <v>0</v>
      </c>
      <c r="Q135" s="207"/>
      <c r="R135" s="208">
        <f>SUM(R136:R137)</f>
        <v>0</v>
      </c>
      <c r="S135" s="207"/>
      <c r="T135" s="209">
        <f>SUM(T136:T137)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0" t="s">
        <v>146</v>
      </c>
      <c r="AT135" s="211" t="s">
        <v>71</v>
      </c>
      <c r="AU135" s="211" t="s">
        <v>79</v>
      </c>
      <c r="AY135" s="210" t="s">
        <v>145</v>
      </c>
      <c r="BK135" s="212">
        <f>SUM(BK136:BK137)</f>
        <v>0</v>
      </c>
    </row>
    <row r="136" s="2" customFormat="1" ht="16.5" customHeight="1">
      <c r="A136" s="41"/>
      <c r="B136" s="42"/>
      <c r="C136" s="215" t="s">
        <v>333</v>
      </c>
      <c r="D136" s="215" t="s">
        <v>148</v>
      </c>
      <c r="E136" s="216" t="s">
        <v>1190</v>
      </c>
      <c r="F136" s="217" t="s">
        <v>1191</v>
      </c>
      <c r="G136" s="218" t="s">
        <v>465</v>
      </c>
      <c r="H136" s="219">
        <v>1</v>
      </c>
      <c r="I136" s="220"/>
      <c r="J136" s="221">
        <f>ROUND(I136*H136,2)</f>
        <v>0</v>
      </c>
      <c r="K136" s="217" t="s">
        <v>19</v>
      </c>
      <c r="L136" s="47"/>
      <c r="M136" s="222" t="s">
        <v>19</v>
      </c>
      <c r="N136" s="223" t="s">
        <v>43</v>
      </c>
      <c r="O136" s="87"/>
      <c r="P136" s="224">
        <f>O136*H136</f>
        <v>0</v>
      </c>
      <c r="Q136" s="224">
        <v>0</v>
      </c>
      <c r="R136" s="224">
        <f>Q136*H136</f>
        <v>0</v>
      </c>
      <c r="S136" s="224">
        <v>0</v>
      </c>
      <c r="T136" s="225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26" t="s">
        <v>563</v>
      </c>
      <c r="AT136" s="226" t="s">
        <v>148</v>
      </c>
      <c r="AU136" s="226" t="s">
        <v>81</v>
      </c>
      <c r="AY136" s="20" t="s">
        <v>145</v>
      </c>
      <c r="BE136" s="227">
        <f>IF(N136="základní",J136,0)</f>
        <v>0</v>
      </c>
      <c r="BF136" s="227">
        <f>IF(N136="snížená",J136,0)</f>
        <v>0</v>
      </c>
      <c r="BG136" s="227">
        <f>IF(N136="zákl. přenesená",J136,0)</f>
        <v>0</v>
      </c>
      <c r="BH136" s="227">
        <f>IF(N136="sníž. přenesená",J136,0)</f>
        <v>0</v>
      </c>
      <c r="BI136" s="227">
        <f>IF(N136="nulová",J136,0)</f>
        <v>0</v>
      </c>
      <c r="BJ136" s="20" t="s">
        <v>79</v>
      </c>
      <c r="BK136" s="227">
        <f>ROUND(I136*H136,2)</f>
        <v>0</v>
      </c>
      <c r="BL136" s="20" t="s">
        <v>563</v>
      </c>
      <c r="BM136" s="226" t="s">
        <v>1192</v>
      </c>
    </row>
    <row r="137" s="2" customFormat="1" ht="16.5" customHeight="1">
      <c r="A137" s="41"/>
      <c r="B137" s="42"/>
      <c r="C137" s="215" t="s">
        <v>341</v>
      </c>
      <c r="D137" s="215" t="s">
        <v>148</v>
      </c>
      <c r="E137" s="216" t="s">
        <v>1193</v>
      </c>
      <c r="F137" s="217" t="s">
        <v>1194</v>
      </c>
      <c r="G137" s="218" t="s">
        <v>465</v>
      </c>
      <c r="H137" s="219">
        <v>1</v>
      </c>
      <c r="I137" s="220"/>
      <c r="J137" s="221">
        <f>ROUND(I137*H137,2)</f>
        <v>0</v>
      </c>
      <c r="K137" s="217" t="s">
        <v>19</v>
      </c>
      <c r="L137" s="47"/>
      <c r="M137" s="222" t="s">
        <v>19</v>
      </c>
      <c r="N137" s="223" t="s">
        <v>43</v>
      </c>
      <c r="O137" s="87"/>
      <c r="P137" s="224">
        <f>O137*H137</f>
        <v>0</v>
      </c>
      <c r="Q137" s="224">
        <v>0</v>
      </c>
      <c r="R137" s="224">
        <f>Q137*H137</f>
        <v>0</v>
      </c>
      <c r="S137" s="224">
        <v>0</v>
      </c>
      <c r="T137" s="225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26" t="s">
        <v>563</v>
      </c>
      <c r="AT137" s="226" t="s">
        <v>148</v>
      </c>
      <c r="AU137" s="226" t="s">
        <v>81</v>
      </c>
      <c r="AY137" s="20" t="s">
        <v>145</v>
      </c>
      <c r="BE137" s="227">
        <f>IF(N137="základní",J137,0)</f>
        <v>0</v>
      </c>
      <c r="BF137" s="227">
        <f>IF(N137="snížená",J137,0)</f>
        <v>0</v>
      </c>
      <c r="BG137" s="227">
        <f>IF(N137="zákl. přenesená",J137,0)</f>
        <v>0</v>
      </c>
      <c r="BH137" s="227">
        <f>IF(N137="sníž. přenesená",J137,0)</f>
        <v>0</v>
      </c>
      <c r="BI137" s="227">
        <f>IF(N137="nulová",J137,0)</f>
        <v>0</v>
      </c>
      <c r="BJ137" s="20" t="s">
        <v>79</v>
      </c>
      <c r="BK137" s="227">
        <f>ROUND(I137*H137,2)</f>
        <v>0</v>
      </c>
      <c r="BL137" s="20" t="s">
        <v>563</v>
      </c>
      <c r="BM137" s="226" t="s">
        <v>1195</v>
      </c>
    </row>
    <row r="138" s="12" customFormat="1" ht="22.8" customHeight="1">
      <c r="A138" s="12"/>
      <c r="B138" s="199"/>
      <c r="C138" s="200"/>
      <c r="D138" s="201" t="s">
        <v>71</v>
      </c>
      <c r="E138" s="213" t="s">
        <v>1196</v>
      </c>
      <c r="F138" s="213" t="s">
        <v>1197</v>
      </c>
      <c r="G138" s="200"/>
      <c r="H138" s="200"/>
      <c r="I138" s="203"/>
      <c r="J138" s="214">
        <f>BK138</f>
        <v>0</v>
      </c>
      <c r="K138" s="200"/>
      <c r="L138" s="205"/>
      <c r="M138" s="206"/>
      <c r="N138" s="207"/>
      <c r="O138" s="207"/>
      <c r="P138" s="208">
        <f>SUM(P139:P163)</f>
        <v>0</v>
      </c>
      <c r="Q138" s="207"/>
      <c r="R138" s="208">
        <f>SUM(R139:R163)</f>
        <v>0</v>
      </c>
      <c r="S138" s="207"/>
      <c r="T138" s="209">
        <f>SUM(T139:T163)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0" t="s">
        <v>146</v>
      </c>
      <c r="AT138" s="211" t="s">
        <v>71</v>
      </c>
      <c r="AU138" s="211" t="s">
        <v>79</v>
      </c>
      <c r="AY138" s="210" t="s">
        <v>145</v>
      </c>
      <c r="BK138" s="212">
        <f>SUM(BK139:BK163)</f>
        <v>0</v>
      </c>
    </row>
    <row r="139" s="2" customFormat="1" ht="16.5" customHeight="1">
      <c r="A139" s="41"/>
      <c r="B139" s="42"/>
      <c r="C139" s="267" t="s">
        <v>354</v>
      </c>
      <c r="D139" s="267" t="s">
        <v>169</v>
      </c>
      <c r="E139" s="268" t="s">
        <v>1198</v>
      </c>
      <c r="F139" s="269" t="s">
        <v>1199</v>
      </c>
      <c r="G139" s="270" t="s">
        <v>1114</v>
      </c>
      <c r="H139" s="271">
        <v>1</v>
      </c>
      <c r="I139" s="272"/>
      <c r="J139" s="273">
        <f>ROUND(I139*H139,2)</f>
        <v>0</v>
      </c>
      <c r="K139" s="269" t="s">
        <v>19</v>
      </c>
      <c r="L139" s="274"/>
      <c r="M139" s="275" t="s">
        <v>19</v>
      </c>
      <c r="N139" s="276" t="s">
        <v>43</v>
      </c>
      <c r="O139" s="87"/>
      <c r="P139" s="224">
        <f>O139*H139</f>
        <v>0</v>
      </c>
      <c r="Q139" s="224">
        <v>0</v>
      </c>
      <c r="R139" s="224">
        <f>Q139*H139</f>
        <v>0</v>
      </c>
      <c r="S139" s="224">
        <v>0</v>
      </c>
      <c r="T139" s="225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26" t="s">
        <v>1115</v>
      </c>
      <c r="AT139" s="226" t="s">
        <v>169</v>
      </c>
      <c r="AU139" s="226" t="s">
        <v>81</v>
      </c>
      <c r="AY139" s="20" t="s">
        <v>145</v>
      </c>
      <c r="BE139" s="227">
        <f>IF(N139="základní",J139,0)</f>
        <v>0</v>
      </c>
      <c r="BF139" s="227">
        <f>IF(N139="snížená",J139,0)</f>
        <v>0</v>
      </c>
      <c r="BG139" s="227">
        <f>IF(N139="zákl. přenesená",J139,0)</f>
        <v>0</v>
      </c>
      <c r="BH139" s="227">
        <f>IF(N139="sníž. přenesená",J139,0)</f>
        <v>0</v>
      </c>
      <c r="BI139" s="227">
        <f>IF(N139="nulová",J139,0)</f>
        <v>0</v>
      </c>
      <c r="BJ139" s="20" t="s">
        <v>79</v>
      </c>
      <c r="BK139" s="227">
        <f>ROUND(I139*H139,2)</f>
        <v>0</v>
      </c>
      <c r="BL139" s="20" t="s">
        <v>563</v>
      </c>
      <c r="BM139" s="226" t="s">
        <v>1200</v>
      </c>
    </row>
    <row r="140" s="2" customFormat="1" ht="16.5" customHeight="1">
      <c r="A140" s="41"/>
      <c r="B140" s="42"/>
      <c r="C140" s="267" t="s">
        <v>364</v>
      </c>
      <c r="D140" s="267" t="s">
        <v>169</v>
      </c>
      <c r="E140" s="268" t="s">
        <v>1201</v>
      </c>
      <c r="F140" s="269" t="s">
        <v>1202</v>
      </c>
      <c r="G140" s="270" t="s">
        <v>1114</v>
      </c>
      <c r="H140" s="271">
        <v>2</v>
      </c>
      <c r="I140" s="272"/>
      <c r="J140" s="273">
        <f>ROUND(I140*H140,2)</f>
        <v>0</v>
      </c>
      <c r="K140" s="269" t="s">
        <v>19</v>
      </c>
      <c r="L140" s="274"/>
      <c r="M140" s="275" t="s">
        <v>19</v>
      </c>
      <c r="N140" s="276" t="s">
        <v>43</v>
      </c>
      <c r="O140" s="87"/>
      <c r="P140" s="224">
        <f>O140*H140</f>
        <v>0</v>
      </c>
      <c r="Q140" s="224">
        <v>0</v>
      </c>
      <c r="R140" s="224">
        <f>Q140*H140</f>
        <v>0</v>
      </c>
      <c r="S140" s="224">
        <v>0</v>
      </c>
      <c r="T140" s="225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26" t="s">
        <v>1115</v>
      </c>
      <c r="AT140" s="226" t="s">
        <v>169</v>
      </c>
      <c r="AU140" s="226" t="s">
        <v>81</v>
      </c>
      <c r="AY140" s="20" t="s">
        <v>145</v>
      </c>
      <c r="BE140" s="227">
        <f>IF(N140="základní",J140,0)</f>
        <v>0</v>
      </c>
      <c r="BF140" s="227">
        <f>IF(N140="snížená",J140,0)</f>
        <v>0</v>
      </c>
      <c r="BG140" s="227">
        <f>IF(N140="zákl. přenesená",J140,0)</f>
        <v>0</v>
      </c>
      <c r="BH140" s="227">
        <f>IF(N140="sníž. přenesená",J140,0)</f>
        <v>0</v>
      </c>
      <c r="BI140" s="227">
        <f>IF(N140="nulová",J140,0)</f>
        <v>0</v>
      </c>
      <c r="BJ140" s="20" t="s">
        <v>79</v>
      </c>
      <c r="BK140" s="227">
        <f>ROUND(I140*H140,2)</f>
        <v>0</v>
      </c>
      <c r="BL140" s="20" t="s">
        <v>563</v>
      </c>
      <c r="BM140" s="226" t="s">
        <v>1203</v>
      </c>
    </row>
    <row r="141" s="2" customFormat="1" ht="16.5" customHeight="1">
      <c r="A141" s="41"/>
      <c r="B141" s="42"/>
      <c r="C141" s="267" t="s">
        <v>370</v>
      </c>
      <c r="D141" s="267" t="s">
        <v>169</v>
      </c>
      <c r="E141" s="268" t="s">
        <v>1204</v>
      </c>
      <c r="F141" s="269" t="s">
        <v>1205</v>
      </c>
      <c r="G141" s="270" t="s">
        <v>1114</v>
      </c>
      <c r="H141" s="271">
        <v>4</v>
      </c>
      <c r="I141" s="272"/>
      <c r="J141" s="273">
        <f>ROUND(I141*H141,2)</f>
        <v>0</v>
      </c>
      <c r="K141" s="269" t="s">
        <v>19</v>
      </c>
      <c r="L141" s="274"/>
      <c r="M141" s="275" t="s">
        <v>19</v>
      </c>
      <c r="N141" s="276" t="s">
        <v>43</v>
      </c>
      <c r="O141" s="87"/>
      <c r="P141" s="224">
        <f>O141*H141</f>
        <v>0</v>
      </c>
      <c r="Q141" s="224">
        <v>0</v>
      </c>
      <c r="R141" s="224">
        <f>Q141*H141</f>
        <v>0</v>
      </c>
      <c r="S141" s="224">
        <v>0</v>
      </c>
      <c r="T141" s="225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26" t="s">
        <v>1115</v>
      </c>
      <c r="AT141" s="226" t="s">
        <v>169</v>
      </c>
      <c r="AU141" s="226" t="s">
        <v>81</v>
      </c>
      <c r="AY141" s="20" t="s">
        <v>145</v>
      </c>
      <c r="BE141" s="227">
        <f>IF(N141="základní",J141,0)</f>
        <v>0</v>
      </c>
      <c r="BF141" s="227">
        <f>IF(N141="snížená",J141,0)</f>
        <v>0</v>
      </c>
      <c r="BG141" s="227">
        <f>IF(N141="zákl. přenesená",J141,0)</f>
        <v>0</v>
      </c>
      <c r="BH141" s="227">
        <f>IF(N141="sníž. přenesená",J141,0)</f>
        <v>0</v>
      </c>
      <c r="BI141" s="227">
        <f>IF(N141="nulová",J141,0)</f>
        <v>0</v>
      </c>
      <c r="BJ141" s="20" t="s">
        <v>79</v>
      </c>
      <c r="BK141" s="227">
        <f>ROUND(I141*H141,2)</f>
        <v>0</v>
      </c>
      <c r="BL141" s="20" t="s">
        <v>563</v>
      </c>
      <c r="BM141" s="226" t="s">
        <v>1206</v>
      </c>
    </row>
    <row r="142" s="2" customFormat="1" ht="16.5" customHeight="1">
      <c r="A142" s="41"/>
      <c r="B142" s="42"/>
      <c r="C142" s="267" t="s">
        <v>375</v>
      </c>
      <c r="D142" s="267" t="s">
        <v>169</v>
      </c>
      <c r="E142" s="268" t="s">
        <v>1207</v>
      </c>
      <c r="F142" s="269" t="s">
        <v>1208</v>
      </c>
      <c r="G142" s="270" t="s">
        <v>1114</v>
      </c>
      <c r="H142" s="271">
        <v>6</v>
      </c>
      <c r="I142" s="272"/>
      <c r="J142" s="273">
        <f>ROUND(I142*H142,2)</f>
        <v>0</v>
      </c>
      <c r="K142" s="269" t="s">
        <v>19</v>
      </c>
      <c r="L142" s="274"/>
      <c r="M142" s="275" t="s">
        <v>19</v>
      </c>
      <c r="N142" s="276" t="s">
        <v>43</v>
      </c>
      <c r="O142" s="87"/>
      <c r="P142" s="224">
        <f>O142*H142</f>
        <v>0</v>
      </c>
      <c r="Q142" s="224">
        <v>0</v>
      </c>
      <c r="R142" s="224">
        <f>Q142*H142</f>
        <v>0</v>
      </c>
      <c r="S142" s="224">
        <v>0</v>
      </c>
      <c r="T142" s="225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26" t="s">
        <v>1115</v>
      </c>
      <c r="AT142" s="226" t="s">
        <v>169</v>
      </c>
      <c r="AU142" s="226" t="s">
        <v>81</v>
      </c>
      <c r="AY142" s="20" t="s">
        <v>145</v>
      </c>
      <c r="BE142" s="227">
        <f>IF(N142="základní",J142,0)</f>
        <v>0</v>
      </c>
      <c r="BF142" s="227">
        <f>IF(N142="snížená",J142,0)</f>
        <v>0</v>
      </c>
      <c r="BG142" s="227">
        <f>IF(N142="zákl. přenesená",J142,0)</f>
        <v>0</v>
      </c>
      <c r="BH142" s="227">
        <f>IF(N142="sníž. přenesená",J142,0)</f>
        <v>0</v>
      </c>
      <c r="BI142" s="227">
        <f>IF(N142="nulová",J142,0)</f>
        <v>0</v>
      </c>
      <c r="BJ142" s="20" t="s">
        <v>79</v>
      </c>
      <c r="BK142" s="227">
        <f>ROUND(I142*H142,2)</f>
        <v>0</v>
      </c>
      <c r="BL142" s="20" t="s">
        <v>563</v>
      </c>
      <c r="BM142" s="226" t="s">
        <v>1209</v>
      </c>
    </row>
    <row r="143" s="2" customFormat="1" ht="16.5" customHeight="1">
      <c r="A143" s="41"/>
      <c r="B143" s="42"/>
      <c r="C143" s="267" t="s">
        <v>385</v>
      </c>
      <c r="D143" s="267" t="s">
        <v>169</v>
      </c>
      <c r="E143" s="268" t="s">
        <v>1210</v>
      </c>
      <c r="F143" s="269" t="s">
        <v>1211</v>
      </c>
      <c r="G143" s="270" t="s">
        <v>1114</v>
      </c>
      <c r="H143" s="271">
        <v>12</v>
      </c>
      <c r="I143" s="272"/>
      <c r="J143" s="273">
        <f>ROUND(I143*H143,2)</f>
        <v>0</v>
      </c>
      <c r="K143" s="269" t="s">
        <v>19</v>
      </c>
      <c r="L143" s="274"/>
      <c r="M143" s="275" t="s">
        <v>19</v>
      </c>
      <c r="N143" s="276" t="s">
        <v>43</v>
      </c>
      <c r="O143" s="87"/>
      <c r="P143" s="224">
        <f>O143*H143</f>
        <v>0</v>
      </c>
      <c r="Q143" s="224">
        <v>0</v>
      </c>
      <c r="R143" s="224">
        <f>Q143*H143</f>
        <v>0</v>
      </c>
      <c r="S143" s="224">
        <v>0</v>
      </c>
      <c r="T143" s="225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26" t="s">
        <v>1115</v>
      </c>
      <c r="AT143" s="226" t="s">
        <v>169</v>
      </c>
      <c r="AU143" s="226" t="s">
        <v>81</v>
      </c>
      <c r="AY143" s="20" t="s">
        <v>145</v>
      </c>
      <c r="BE143" s="227">
        <f>IF(N143="základní",J143,0)</f>
        <v>0</v>
      </c>
      <c r="BF143" s="227">
        <f>IF(N143="snížená",J143,0)</f>
        <v>0</v>
      </c>
      <c r="BG143" s="227">
        <f>IF(N143="zákl. přenesená",J143,0)</f>
        <v>0</v>
      </c>
      <c r="BH143" s="227">
        <f>IF(N143="sníž. přenesená",J143,0)</f>
        <v>0</v>
      </c>
      <c r="BI143" s="227">
        <f>IF(N143="nulová",J143,0)</f>
        <v>0</v>
      </c>
      <c r="BJ143" s="20" t="s">
        <v>79</v>
      </c>
      <c r="BK143" s="227">
        <f>ROUND(I143*H143,2)</f>
        <v>0</v>
      </c>
      <c r="BL143" s="20" t="s">
        <v>563</v>
      </c>
      <c r="BM143" s="226" t="s">
        <v>1212</v>
      </c>
    </row>
    <row r="144" s="2" customFormat="1" ht="16.5" customHeight="1">
      <c r="A144" s="41"/>
      <c r="B144" s="42"/>
      <c r="C144" s="267" t="s">
        <v>390</v>
      </c>
      <c r="D144" s="267" t="s">
        <v>169</v>
      </c>
      <c r="E144" s="268" t="s">
        <v>1213</v>
      </c>
      <c r="F144" s="269" t="s">
        <v>1214</v>
      </c>
      <c r="G144" s="270" t="s">
        <v>1114</v>
      </c>
      <c r="H144" s="271">
        <v>25</v>
      </c>
      <c r="I144" s="272"/>
      <c r="J144" s="273">
        <f>ROUND(I144*H144,2)</f>
        <v>0</v>
      </c>
      <c r="K144" s="269" t="s">
        <v>19</v>
      </c>
      <c r="L144" s="274"/>
      <c r="M144" s="275" t="s">
        <v>19</v>
      </c>
      <c r="N144" s="276" t="s">
        <v>43</v>
      </c>
      <c r="O144" s="87"/>
      <c r="P144" s="224">
        <f>O144*H144</f>
        <v>0</v>
      </c>
      <c r="Q144" s="224">
        <v>0</v>
      </c>
      <c r="R144" s="224">
        <f>Q144*H144</f>
        <v>0</v>
      </c>
      <c r="S144" s="224">
        <v>0</v>
      </c>
      <c r="T144" s="225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26" t="s">
        <v>1115</v>
      </c>
      <c r="AT144" s="226" t="s">
        <v>169</v>
      </c>
      <c r="AU144" s="226" t="s">
        <v>81</v>
      </c>
      <c r="AY144" s="20" t="s">
        <v>145</v>
      </c>
      <c r="BE144" s="227">
        <f>IF(N144="základní",J144,0)</f>
        <v>0</v>
      </c>
      <c r="BF144" s="227">
        <f>IF(N144="snížená",J144,0)</f>
        <v>0</v>
      </c>
      <c r="BG144" s="227">
        <f>IF(N144="zákl. přenesená",J144,0)</f>
        <v>0</v>
      </c>
      <c r="BH144" s="227">
        <f>IF(N144="sníž. přenesená",J144,0)</f>
        <v>0</v>
      </c>
      <c r="BI144" s="227">
        <f>IF(N144="nulová",J144,0)</f>
        <v>0</v>
      </c>
      <c r="BJ144" s="20" t="s">
        <v>79</v>
      </c>
      <c r="BK144" s="227">
        <f>ROUND(I144*H144,2)</f>
        <v>0</v>
      </c>
      <c r="BL144" s="20" t="s">
        <v>563</v>
      </c>
      <c r="BM144" s="226" t="s">
        <v>1215</v>
      </c>
    </row>
    <row r="145" s="2" customFormat="1" ht="16.5" customHeight="1">
      <c r="A145" s="41"/>
      <c r="B145" s="42"/>
      <c r="C145" s="267" t="s">
        <v>395</v>
      </c>
      <c r="D145" s="267" t="s">
        <v>169</v>
      </c>
      <c r="E145" s="268" t="s">
        <v>1216</v>
      </c>
      <c r="F145" s="269" t="s">
        <v>1217</v>
      </c>
      <c r="G145" s="270" t="s">
        <v>1114</v>
      </c>
      <c r="H145" s="271">
        <v>3</v>
      </c>
      <c r="I145" s="272"/>
      <c r="J145" s="273">
        <f>ROUND(I145*H145,2)</f>
        <v>0</v>
      </c>
      <c r="K145" s="269" t="s">
        <v>19</v>
      </c>
      <c r="L145" s="274"/>
      <c r="M145" s="275" t="s">
        <v>19</v>
      </c>
      <c r="N145" s="276" t="s">
        <v>43</v>
      </c>
      <c r="O145" s="87"/>
      <c r="P145" s="224">
        <f>O145*H145</f>
        <v>0</v>
      </c>
      <c r="Q145" s="224">
        <v>0</v>
      </c>
      <c r="R145" s="224">
        <f>Q145*H145</f>
        <v>0</v>
      </c>
      <c r="S145" s="224">
        <v>0</v>
      </c>
      <c r="T145" s="225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26" t="s">
        <v>1115</v>
      </c>
      <c r="AT145" s="226" t="s">
        <v>169</v>
      </c>
      <c r="AU145" s="226" t="s">
        <v>81</v>
      </c>
      <c r="AY145" s="20" t="s">
        <v>145</v>
      </c>
      <c r="BE145" s="227">
        <f>IF(N145="základní",J145,0)</f>
        <v>0</v>
      </c>
      <c r="BF145" s="227">
        <f>IF(N145="snížená",J145,0)</f>
        <v>0</v>
      </c>
      <c r="BG145" s="227">
        <f>IF(N145="zákl. přenesená",J145,0)</f>
        <v>0</v>
      </c>
      <c r="BH145" s="227">
        <f>IF(N145="sníž. přenesená",J145,0)</f>
        <v>0</v>
      </c>
      <c r="BI145" s="227">
        <f>IF(N145="nulová",J145,0)</f>
        <v>0</v>
      </c>
      <c r="BJ145" s="20" t="s">
        <v>79</v>
      </c>
      <c r="BK145" s="227">
        <f>ROUND(I145*H145,2)</f>
        <v>0</v>
      </c>
      <c r="BL145" s="20" t="s">
        <v>563</v>
      </c>
      <c r="BM145" s="226" t="s">
        <v>1218</v>
      </c>
    </row>
    <row r="146" s="2" customFormat="1" ht="16.5" customHeight="1">
      <c r="A146" s="41"/>
      <c r="B146" s="42"/>
      <c r="C146" s="267" t="s">
        <v>401</v>
      </c>
      <c r="D146" s="267" t="s">
        <v>169</v>
      </c>
      <c r="E146" s="268" t="s">
        <v>1219</v>
      </c>
      <c r="F146" s="269" t="s">
        <v>1220</v>
      </c>
      <c r="G146" s="270" t="s">
        <v>1114</v>
      </c>
      <c r="H146" s="271">
        <v>10</v>
      </c>
      <c r="I146" s="272"/>
      <c r="J146" s="273">
        <f>ROUND(I146*H146,2)</f>
        <v>0</v>
      </c>
      <c r="K146" s="269" t="s">
        <v>19</v>
      </c>
      <c r="L146" s="274"/>
      <c r="M146" s="275" t="s">
        <v>19</v>
      </c>
      <c r="N146" s="276" t="s">
        <v>43</v>
      </c>
      <c r="O146" s="87"/>
      <c r="P146" s="224">
        <f>O146*H146</f>
        <v>0</v>
      </c>
      <c r="Q146" s="224">
        <v>0</v>
      </c>
      <c r="R146" s="224">
        <f>Q146*H146</f>
        <v>0</v>
      </c>
      <c r="S146" s="224">
        <v>0</v>
      </c>
      <c r="T146" s="225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26" t="s">
        <v>1115</v>
      </c>
      <c r="AT146" s="226" t="s">
        <v>169</v>
      </c>
      <c r="AU146" s="226" t="s">
        <v>81</v>
      </c>
      <c r="AY146" s="20" t="s">
        <v>145</v>
      </c>
      <c r="BE146" s="227">
        <f>IF(N146="základní",J146,0)</f>
        <v>0</v>
      </c>
      <c r="BF146" s="227">
        <f>IF(N146="snížená",J146,0)</f>
        <v>0</v>
      </c>
      <c r="BG146" s="227">
        <f>IF(N146="zákl. přenesená",J146,0)</f>
        <v>0</v>
      </c>
      <c r="BH146" s="227">
        <f>IF(N146="sníž. přenesená",J146,0)</f>
        <v>0</v>
      </c>
      <c r="BI146" s="227">
        <f>IF(N146="nulová",J146,0)</f>
        <v>0</v>
      </c>
      <c r="BJ146" s="20" t="s">
        <v>79</v>
      </c>
      <c r="BK146" s="227">
        <f>ROUND(I146*H146,2)</f>
        <v>0</v>
      </c>
      <c r="BL146" s="20" t="s">
        <v>563</v>
      </c>
      <c r="BM146" s="226" t="s">
        <v>1221</v>
      </c>
    </row>
    <row r="147" s="2" customFormat="1" ht="16.5" customHeight="1">
      <c r="A147" s="41"/>
      <c r="B147" s="42"/>
      <c r="C147" s="267" t="s">
        <v>406</v>
      </c>
      <c r="D147" s="267" t="s">
        <v>169</v>
      </c>
      <c r="E147" s="268" t="s">
        <v>1222</v>
      </c>
      <c r="F147" s="269" t="s">
        <v>1223</v>
      </c>
      <c r="G147" s="270" t="s">
        <v>1114</v>
      </c>
      <c r="H147" s="271">
        <v>2</v>
      </c>
      <c r="I147" s="272"/>
      <c r="J147" s="273">
        <f>ROUND(I147*H147,2)</f>
        <v>0</v>
      </c>
      <c r="K147" s="269" t="s">
        <v>19</v>
      </c>
      <c r="L147" s="274"/>
      <c r="M147" s="275" t="s">
        <v>19</v>
      </c>
      <c r="N147" s="276" t="s">
        <v>43</v>
      </c>
      <c r="O147" s="87"/>
      <c r="P147" s="224">
        <f>O147*H147</f>
        <v>0</v>
      </c>
      <c r="Q147" s="224">
        <v>0</v>
      </c>
      <c r="R147" s="224">
        <f>Q147*H147</f>
        <v>0</v>
      </c>
      <c r="S147" s="224">
        <v>0</v>
      </c>
      <c r="T147" s="225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26" t="s">
        <v>1115</v>
      </c>
      <c r="AT147" s="226" t="s">
        <v>169</v>
      </c>
      <c r="AU147" s="226" t="s">
        <v>81</v>
      </c>
      <c r="AY147" s="20" t="s">
        <v>145</v>
      </c>
      <c r="BE147" s="227">
        <f>IF(N147="základní",J147,0)</f>
        <v>0</v>
      </c>
      <c r="BF147" s="227">
        <f>IF(N147="snížená",J147,0)</f>
        <v>0</v>
      </c>
      <c r="BG147" s="227">
        <f>IF(N147="zákl. přenesená",J147,0)</f>
        <v>0</v>
      </c>
      <c r="BH147" s="227">
        <f>IF(N147="sníž. přenesená",J147,0)</f>
        <v>0</v>
      </c>
      <c r="BI147" s="227">
        <f>IF(N147="nulová",J147,0)</f>
        <v>0</v>
      </c>
      <c r="BJ147" s="20" t="s">
        <v>79</v>
      </c>
      <c r="BK147" s="227">
        <f>ROUND(I147*H147,2)</f>
        <v>0</v>
      </c>
      <c r="BL147" s="20" t="s">
        <v>563</v>
      </c>
      <c r="BM147" s="226" t="s">
        <v>1224</v>
      </c>
    </row>
    <row r="148" s="2" customFormat="1" ht="16.5" customHeight="1">
      <c r="A148" s="41"/>
      <c r="B148" s="42"/>
      <c r="C148" s="267" t="s">
        <v>413</v>
      </c>
      <c r="D148" s="267" t="s">
        <v>169</v>
      </c>
      <c r="E148" s="268" t="s">
        <v>1225</v>
      </c>
      <c r="F148" s="269" t="s">
        <v>1226</v>
      </c>
      <c r="G148" s="270" t="s">
        <v>1114</v>
      </c>
      <c r="H148" s="271">
        <v>2</v>
      </c>
      <c r="I148" s="272"/>
      <c r="J148" s="273">
        <f>ROUND(I148*H148,2)</f>
        <v>0</v>
      </c>
      <c r="K148" s="269" t="s">
        <v>19</v>
      </c>
      <c r="L148" s="274"/>
      <c r="M148" s="275" t="s">
        <v>19</v>
      </c>
      <c r="N148" s="276" t="s">
        <v>43</v>
      </c>
      <c r="O148" s="87"/>
      <c r="P148" s="224">
        <f>O148*H148</f>
        <v>0</v>
      </c>
      <c r="Q148" s="224">
        <v>0</v>
      </c>
      <c r="R148" s="224">
        <f>Q148*H148</f>
        <v>0</v>
      </c>
      <c r="S148" s="224">
        <v>0</v>
      </c>
      <c r="T148" s="225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26" t="s">
        <v>1115</v>
      </c>
      <c r="AT148" s="226" t="s">
        <v>169</v>
      </c>
      <c r="AU148" s="226" t="s">
        <v>81</v>
      </c>
      <c r="AY148" s="20" t="s">
        <v>145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20" t="s">
        <v>79</v>
      </c>
      <c r="BK148" s="227">
        <f>ROUND(I148*H148,2)</f>
        <v>0</v>
      </c>
      <c r="BL148" s="20" t="s">
        <v>563</v>
      </c>
      <c r="BM148" s="226" t="s">
        <v>1227</v>
      </c>
    </row>
    <row r="149" s="2" customFormat="1" ht="16.5" customHeight="1">
      <c r="A149" s="41"/>
      <c r="B149" s="42"/>
      <c r="C149" s="267" t="s">
        <v>422</v>
      </c>
      <c r="D149" s="267" t="s">
        <v>169</v>
      </c>
      <c r="E149" s="268" t="s">
        <v>1228</v>
      </c>
      <c r="F149" s="269" t="s">
        <v>1229</v>
      </c>
      <c r="G149" s="270" t="s">
        <v>1114</v>
      </c>
      <c r="H149" s="271">
        <v>2</v>
      </c>
      <c r="I149" s="272"/>
      <c r="J149" s="273">
        <f>ROUND(I149*H149,2)</f>
        <v>0</v>
      </c>
      <c r="K149" s="269" t="s">
        <v>19</v>
      </c>
      <c r="L149" s="274"/>
      <c r="M149" s="275" t="s">
        <v>19</v>
      </c>
      <c r="N149" s="276" t="s">
        <v>43</v>
      </c>
      <c r="O149" s="87"/>
      <c r="P149" s="224">
        <f>O149*H149</f>
        <v>0</v>
      </c>
      <c r="Q149" s="224">
        <v>0</v>
      </c>
      <c r="R149" s="224">
        <f>Q149*H149</f>
        <v>0</v>
      </c>
      <c r="S149" s="224">
        <v>0</v>
      </c>
      <c r="T149" s="225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26" t="s">
        <v>1115</v>
      </c>
      <c r="AT149" s="226" t="s">
        <v>169</v>
      </c>
      <c r="AU149" s="226" t="s">
        <v>81</v>
      </c>
      <c r="AY149" s="20" t="s">
        <v>145</v>
      </c>
      <c r="BE149" s="227">
        <f>IF(N149="základní",J149,0)</f>
        <v>0</v>
      </c>
      <c r="BF149" s="227">
        <f>IF(N149="snížená",J149,0)</f>
        <v>0</v>
      </c>
      <c r="BG149" s="227">
        <f>IF(N149="zákl. přenesená",J149,0)</f>
        <v>0</v>
      </c>
      <c r="BH149" s="227">
        <f>IF(N149="sníž. přenesená",J149,0)</f>
        <v>0</v>
      </c>
      <c r="BI149" s="227">
        <f>IF(N149="nulová",J149,0)</f>
        <v>0</v>
      </c>
      <c r="BJ149" s="20" t="s">
        <v>79</v>
      </c>
      <c r="BK149" s="227">
        <f>ROUND(I149*H149,2)</f>
        <v>0</v>
      </c>
      <c r="BL149" s="20" t="s">
        <v>563</v>
      </c>
      <c r="BM149" s="226" t="s">
        <v>1230</v>
      </c>
    </row>
    <row r="150" s="2" customFormat="1" ht="16.5" customHeight="1">
      <c r="A150" s="41"/>
      <c r="B150" s="42"/>
      <c r="C150" s="267" t="s">
        <v>431</v>
      </c>
      <c r="D150" s="267" t="s">
        <v>169</v>
      </c>
      <c r="E150" s="268" t="s">
        <v>1231</v>
      </c>
      <c r="F150" s="269" t="s">
        <v>1232</v>
      </c>
      <c r="G150" s="270" t="s">
        <v>1114</v>
      </c>
      <c r="H150" s="271">
        <v>1</v>
      </c>
      <c r="I150" s="272"/>
      <c r="J150" s="273">
        <f>ROUND(I150*H150,2)</f>
        <v>0</v>
      </c>
      <c r="K150" s="269" t="s">
        <v>19</v>
      </c>
      <c r="L150" s="274"/>
      <c r="M150" s="275" t="s">
        <v>19</v>
      </c>
      <c r="N150" s="276" t="s">
        <v>43</v>
      </c>
      <c r="O150" s="87"/>
      <c r="P150" s="224">
        <f>O150*H150</f>
        <v>0</v>
      </c>
      <c r="Q150" s="224">
        <v>0</v>
      </c>
      <c r="R150" s="224">
        <f>Q150*H150</f>
        <v>0</v>
      </c>
      <c r="S150" s="224">
        <v>0</v>
      </c>
      <c r="T150" s="225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26" t="s">
        <v>1115</v>
      </c>
      <c r="AT150" s="226" t="s">
        <v>169</v>
      </c>
      <c r="AU150" s="226" t="s">
        <v>81</v>
      </c>
      <c r="AY150" s="20" t="s">
        <v>145</v>
      </c>
      <c r="BE150" s="227">
        <f>IF(N150="základní",J150,0)</f>
        <v>0</v>
      </c>
      <c r="BF150" s="227">
        <f>IF(N150="snížená",J150,0)</f>
        <v>0</v>
      </c>
      <c r="BG150" s="227">
        <f>IF(N150="zákl. přenesená",J150,0)</f>
        <v>0</v>
      </c>
      <c r="BH150" s="227">
        <f>IF(N150="sníž. přenesená",J150,0)</f>
        <v>0</v>
      </c>
      <c r="BI150" s="227">
        <f>IF(N150="nulová",J150,0)</f>
        <v>0</v>
      </c>
      <c r="BJ150" s="20" t="s">
        <v>79</v>
      </c>
      <c r="BK150" s="227">
        <f>ROUND(I150*H150,2)</f>
        <v>0</v>
      </c>
      <c r="BL150" s="20" t="s">
        <v>563</v>
      </c>
      <c r="BM150" s="226" t="s">
        <v>1233</v>
      </c>
    </row>
    <row r="151" s="2" customFormat="1">
      <c r="A151" s="41"/>
      <c r="B151" s="42"/>
      <c r="C151" s="43"/>
      <c r="D151" s="233" t="s">
        <v>157</v>
      </c>
      <c r="E151" s="43"/>
      <c r="F151" s="234" t="s">
        <v>1234</v>
      </c>
      <c r="G151" s="43"/>
      <c r="H151" s="43"/>
      <c r="I151" s="230"/>
      <c r="J151" s="43"/>
      <c r="K151" s="43"/>
      <c r="L151" s="47"/>
      <c r="M151" s="231"/>
      <c r="N151" s="232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157</v>
      </c>
      <c r="AU151" s="20" t="s">
        <v>81</v>
      </c>
    </row>
    <row r="152" s="2" customFormat="1" ht="16.5" customHeight="1">
      <c r="A152" s="41"/>
      <c r="B152" s="42"/>
      <c r="C152" s="267" t="s">
        <v>448</v>
      </c>
      <c r="D152" s="267" t="s">
        <v>169</v>
      </c>
      <c r="E152" s="268" t="s">
        <v>1235</v>
      </c>
      <c r="F152" s="269" t="s">
        <v>1236</v>
      </c>
      <c r="G152" s="270" t="s">
        <v>1114</v>
      </c>
      <c r="H152" s="271">
        <v>3</v>
      </c>
      <c r="I152" s="272"/>
      <c r="J152" s="273">
        <f>ROUND(I152*H152,2)</f>
        <v>0</v>
      </c>
      <c r="K152" s="269" t="s">
        <v>19</v>
      </c>
      <c r="L152" s="274"/>
      <c r="M152" s="275" t="s">
        <v>19</v>
      </c>
      <c r="N152" s="276" t="s">
        <v>43</v>
      </c>
      <c r="O152" s="87"/>
      <c r="P152" s="224">
        <f>O152*H152</f>
        <v>0</v>
      </c>
      <c r="Q152" s="224">
        <v>0</v>
      </c>
      <c r="R152" s="224">
        <f>Q152*H152</f>
        <v>0</v>
      </c>
      <c r="S152" s="224">
        <v>0</v>
      </c>
      <c r="T152" s="225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26" t="s">
        <v>1115</v>
      </c>
      <c r="AT152" s="226" t="s">
        <v>169</v>
      </c>
      <c r="AU152" s="226" t="s">
        <v>81</v>
      </c>
      <c r="AY152" s="20" t="s">
        <v>145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20" t="s">
        <v>79</v>
      </c>
      <c r="BK152" s="227">
        <f>ROUND(I152*H152,2)</f>
        <v>0</v>
      </c>
      <c r="BL152" s="20" t="s">
        <v>563</v>
      </c>
      <c r="BM152" s="226" t="s">
        <v>1237</v>
      </c>
    </row>
    <row r="153" s="2" customFormat="1">
      <c r="A153" s="41"/>
      <c r="B153" s="42"/>
      <c r="C153" s="43"/>
      <c r="D153" s="233" t="s">
        <v>157</v>
      </c>
      <c r="E153" s="43"/>
      <c r="F153" s="234" t="s">
        <v>1234</v>
      </c>
      <c r="G153" s="43"/>
      <c r="H153" s="43"/>
      <c r="I153" s="230"/>
      <c r="J153" s="43"/>
      <c r="K153" s="43"/>
      <c r="L153" s="47"/>
      <c r="M153" s="231"/>
      <c r="N153" s="232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157</v>
      </c>
      <c r="AU153" s="20" t="s">
        <v>81</v>
      </c>
    </row>
    <row r="154" s="2" customFormat="1" ht="21.75" customHeight="1">
      <c r="A154" s="41"/>
      <c r="B154" s="42"/>
      <c r="C154" s="267" t="s">
        <v>457</v>
      </c>
      <c r="D154" s="267" t="s">
        <v>169</v>
      </c>
      <c r="E154" s="268" t="s">
        <v>1238</v>
      </c>
      <c r="F154" s="269" t="s">
        <v>1239</v>
      </c>
      <c r="G154" s="270" t="s">
        <v>1114</v>
      </c>
      <c r="H154" s="271">
        <v>1</v>
      </c>
      <c r="I154" s="272"/>
      <c r="J154" s="273">
        <f>ROUND(I154*H154,2)</f>
        <v>0</v>
      </c>
      <c r="K154" s="269" t="s">
        <v>19</v>
      </c>
      <c r="L154" s="274"/>
      <c r="M154" s="275" t="s">
        <v>19</v>
      </c>
      <c r="N154" s="276" t="s">
        <v>43</v>
      </c>
      <c r="O154" s="87"/>
      <c r="P154" s="224">
        <f>O154*H154</f>
        <v>0</v>
      </c>
      <c r="Q154" s="224">
        <v>0</v>
      </c>
      <c r="R154" s="224">
        <f>Q154*H154</f>
        <v>0</v>
      </c>
      <c r="S154" s="224">
        <v>0</v>
      </c>
      <c r="T154" s="225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26" t="s">
        <v>1115</v>
      </c>
      <c r="AT154" s="226" t="s">
        <v>169</v>
      </c>
      <c r="AU154" s="226" t="s">
        <v>81</v>
      </c>
      <c r="AY154" s="20" t="s">
        <v>145</v>
      </c>
      <c r="BE154" s="227">
        <f>IF(N154="základní",J154,0)</f>
        <v>0</v>
      </c>
      <c r="BF154" s="227">
        <f>IF(N154="snížená",J154,0)</f>
        <v>0</v>
      </c>
      <c r="BG154" s="227">
        <f>IF(N154="zákl. přenesená",J154,0)</f>
        <v>0</v>
      </c>
      <c r="BH154" s="227">
        <f>IF(N154="sníž. přenesená",J154,0)</f>
        <v>0</v>
      </c>
      <c r="BI154" s="227">
        <f>IF(N154="nulová",J154,0)</f>
        <v>0</v>
      </c>
      <c r="BJ154" s="20" t="s">
        <v>79</v>
      </c>
      <c r="BK154" s="227">
        <f>ROUND(I154*H154,2)</f>
        <v>0</v>
      </c>
      <c r="BL154" s="20" t="s">
        <v>563</v>
      </c>
      <c r="BM154" s="226" t="s">
        <v>1240</v>
      </c>
    </row>
    <row r="155" s="2" customFormat="1">
      <c r="A155" s="41"/>
      <c r="B155" s="42"/>
      <c r="C155" s="43"/>
      <c r="D155" s="233" t="s">
        <v>157</v>
      </c>
      <c r="E155" s="43"/>
      <c r="F155" s="234" t="s">
        <v>1234</v>
      </c>
      <c r="G155" s="43"/>
      <c r="H155" s="43"/>
      <c r="I155" s="230"/>
      <c r="J155" s="43"/>
      <c r="K155" s="43"/>
      <c r="L155" s="47"/>
      <c r="M155" s="231"/>
      <c r="N155" s="232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157</v>
      </c>
      <c r="AU155" s="20" t="s">
        <v>81</v>
      </c>
    </row>
    <row r="156" s="2" customFormat="1" ht="16.5" customHeight="1">
      <c r="A156" s="41"/>
      <c r="B156" s="42"/>
      <c r="C156" s="267" t="s">
        <v>462</v>
      </c>
      <c r="D156" s="267" t="s">
        <v>169</v>
      </c>
      <c r="E156" s="268" t="s">
        <v>1241</v>
      </c>
      <c r="F156" s="269" t="s">
        <v>1242</v>
      </c>
      <c r="G156" s="270" t="s">
        <v>1114</v>
      </c>
      <c r="H156" s="271">
        <v>5</v>
      </c>
      <c r="I156" s="272"/>
      <c r="J156" s="273">
        <f>ROUND(I156*H156,2)</f>
        <v>0</v>
      </c>
      <c r="K156" s="269" t="s">
        <v>19</v>
      </c>
      <c r="L156" s="274"/>
      <c r="M156" s="275" t="s">
        <v>19</v>
      </c>
      <c r="N156" s="276" t="s">
        <v>43</v>
      </c>
      <c r="O156" s="87"/>
      <c r="P156" s="224">
        <f>O156*H156</f>
        <v>0</v>
      </c>
      <c r="Q156" s="224">
        <v>0</v>
      </c>
      <c r="R156" s="224">
        <f>Q156*H156</f>
        <v>0</v>
      </c>
      <c r="S156" s="224">
        <v>0</v>
      </c>
      <c r="T156" s="225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26" t="s">
        <v>1115</v>
      </c>
      <c r="AT156" s="226" t="s">
        <v>169</v>
      </c>
      <c r="AU156" s="226" t="s">
        <v>81</v>
      </c>
      <c r="AY156" s="20" t="s">
        <v>145</v>
      </c>
      <c r="BE156" s="227">
        <f>IF(N156="základní",J156,0)</f>
        <v>0</v>
      </c>
      <c r="BF156" s="227">
        <f>IF(N156="snížená",J156,0)</f>
        <v>0</v>
      </c>
      <c r="BG156" s="227">
        <f>IF(N156="zákl. přenesená",J156,0)</f>
        <v>0</v>
      </c>
      <c r="BH156" s="227">
        <f>IF(N156="sníž. přenesená",J156,0)</f>
        <v>0</v>
      </c>
      <c r="BI156" s="227">
        <f>IF(N156="nulová",J156,0)</f>
        <v>0</v>
      </c>
      <c r="BJ156" s="20" t="s">
        <v>79</v>
      </c>
      <c r="BK156" s="227">
        <f>ROUND(I156*H156,2)</f>
        <v>0</v>
      </c>
      <c r="BL156" s="20" t="s">
        <v>563</v>
      </c>
      <c r="BM156" s="226" t="s">
        <v>1243</v>
      </c>
    </row>
    <row r="157" s="2" customFormat="1">
      <c r="A157" s="41"/>
      <c r="B157" s="42"/>
      <c r="C157" s="43"/>
      <c r="D157" s="233" t="s">
        <v>157</v>
      </c>
      <c r="E157" s="43"/>
      <c r="F157" s="234" t="s">
        <v>1234</v>
      </c>
      <c r="G157" s="43"/>
      <c r="H157" s="43"/>
      <c r="I157" s="230"/>
      <c r="J157" s="43"/>
      <c r="K157" s="43"/>
      <c r="L157" s="47"/>
      <c r="M157" s="231"/>
      <c r="N157" s="232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157</v>
      </c>
      <c r="AU157" s="20" t="s">
        <v>81</v>
      </c>
    </row>
    <row r="158" s="2" customFormat="1" ht="16.5" customHeight="1">
      <c r="A158" s="41"/>
      <c r="B158" s="42"/>
      <c r="C158" s="267" t="s">
        <v>468</v>
      </c>
      <c r="D158" s="267" t="s">
        <v>169</v>
      </c>
      <c r="E158" s="268" t="s">
        <v>1244</v>
      </c>
      <c r="F158" s="269" t="s">
        <v>1245</v>
      </c>
      <c r="G158" s="270" t="s">
        <v>1114</v>
      </c>
      <c r="H158" s="271">
        <v>1</v>
      </c>
      <c r="I158" s="272"/>
      <c r="J158" s="273">
        <f>ROUND(I158*H158,2)</f>
        <v>0</v>
      </c>
      <c r="K158" s="269" t="s">
        <v>19</v>
      </c>
      <c r="L158" s="274"/>
      <c r="M158" s="275" t="s">
        <v>19</v>
      </c>
      <c r="N158" s="276" t="s">
        <v>43</v>
      </c>
      <c r="O158" s="87"/>
      <c r="P158" s="224">
        <f>O158*H158</f>
        <v>0</v>
      </c>
      <c r="Q158" s="224">
        <v>0</v>
      </c>
      <c r="R158" s="224">
        <f>Q158*H158</f>
        <v>0</v>
      </c>
      <c r="S158" s="224">
        <v>0</v>
      </c>
      <c r="T158" s="225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26" t="s">
        <v>1115</v>
      </c>
      <c r="AT158" s="226" t="s">
        <v>169</v>
      </c>
      <c r="AU158" s="226" t="s">
        <v>81</v>
      </c>
      <c r="AY158" s="20" t="s">
        <v>145</v>
      </c>
      <c r="BE158" s="227">
        <f>IF(N158="základní",J158,0)</f>
        <v>0</v>
      </c>
      <c r="BF158" s="227">
        <f>IF(N158="snížená",J158,0)</f>
        <v>0</v>
      </c>
      <c r="BG158" s="227">
        <f>IF(N158="zákl. přenesená",J158,0)</f>
        <v>0</v>
      </c>
      <c r="BH158" s="227">
        <f>IF(N158="sníž. přenesená",J158,0)</f>
        <v>0</v>
      </c>
      <c r="BI158" s="227">
        <f>IF(N158="nulová",J158,0)</f>
        <v>0</v>
      </c>
      <c r="BJ158" s="20" t="s">
        <v>79</v>
      </c>
      <c r="BK158" s="227">
        <f>ROUND(I158*H158,2)</f>
        <v>0</v>
      </c>
      <c r="BL158" s="20" t="s">
        <v>563</v>
      </c>
      <c r="BM158" s="226" t="s">
        <v>1246</v>
      </c>
    </row>
    <row r="159" s="2" customFormat="1">
      <c r="A159" s="41"/>
      <c r="B159" s="42"/>
      <c r="C159" s="43"/>
      <c r="D159" s="233" t="s">
        <v>157</v>
      </c>
      <c r="E159" s="43"/>
      <c r="F159" s="234" t="s">
        <v>1234</v>
      </c>
      <c r="G159" s="43"/>
      <c r="H159" s="43"/>
      <c r="I159" s="230"/>
      <c r="J159" s="43"/>
      <c r="K159" s="43"/>
      <c r="L159" s="47"/>
      <c r="M159" s="231"/>
      <c r="N159" s="232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157</v>
      </c>
      <c r="AU159" s="20" t="s">
        <v>81</v>
      </c>
    </row>
    <row r="160" s="2" customFormat="1" ht="16.5" customHeight="1">
      <c r="A160" s="41"/>
      <c r="B160" s="42"/>
      <c r="C160" s="267" t="s">
        <v>474</v>
      </c>
      <c r="D160" s="267" t="s">
        <v>169</v>
      </c>
      <c r="E160" s="268" t="s">
        <v>1247</v>
      </c>
      <c r="F160" s="269" t="s">
        <v>1248</v>
      </c>
      <c r="G160" s="270" t="s">
        <v>1114</v>
      </c>
      <c r="H160" s="271">
        <v>0</v>
      </c>
      <c r="I160" s="272"/>
      <c r="J160" s="273">
        <f>ROUND(I160*H160,2)</f>
        <v>0</v>
      </c>
      <c r="K160" s="269" t="s">
        <v>19</v>
      </c>
      <c r="L160" s="274"/>
      <c r="M160" s="275" t="s">
        <v>19</v>
      </c>
      <c r="N160" s="276" t="s">
        <v>43</v>
      </c>
      <c r="O160" s="87"/>
      <c r="P160" s="224">
        <f>O160*H160</f>
        <v>0</v>
      </c>
      <c r="Q160" s="224">
        <v>0</v>
      </c>
      <c r="R160" s="224">
        <f>Q160*H160</f>
        <v>0</v>
      </c>
      <c r="S160" s="224">
        <v>0</v>
      </c>
      <c r="T160" s="225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26" t="s">
        <v>1115</v>
      </c>
      <c r="AT160" s="226" t="s">
        <v>169</v>
      </c>
      <c r="AU160" s="226" t="s">
        <v>81</v>
      </c>
      <c r="AY160" s="20" t="s">
        <v>145</v>
      </c>
      <c r="BE160" s="227">
        <f>IF(N160="základní",J160,0)</f>
        <v>0</v>
      </c>
      <c r="BF160" s="227">
        <f>IF(N160="snížená",J160,0)</f>
        <v>0</v>
      </c>
      <c r="BG160" s="227">
        <f>IF(N160="zákl. přenesená",J160,0)</f>
        <v>0</v>
      </c>
      <c r="BH160" s="227">
        <f>IF(N160="sníž. přenesená",J160,0)</f>
        <v>0</v>
      </c>
      <c r="BI160" s="227">
        <f>IF(N160="nulová",J160,0)</f>
        <v>0</v>
      </c>
      <c r="BJ160" s="20" t="s">
        <v>79</v>
      </c>
      <c r="BK160" s="227">
        <f>ROUND(I160*H160,2)</f>
        <v>0</v>
      </c>
      <c r="BL160" s="20" t="s">
        <v>563</v>
      </c>
      <c r="BM160" s="226" t="s">
        <v>1249</v>
      </c>
    </row>
    <row r="161" s="2" customFormat="1">
      <c r="A161" s="41"/>
      <c r="B161" s="42"/>
      <c r="C161" s="43"/>
      <c r="D161" s="233" t="s">
        <v>157</v>
      </c>
      <c r="E161" s="43"/>
      <c r="F161" s="234" t="s">
        <v>1250</v>
      </c>
      <c r="G161" s="43"/>
      <c r="H161" s="43"/>
      <c r="I161" s="230"/>
      <c r="J161" s="43"/>
      <c r="K161" s="43"/>
      <c r="L161" s="47"/>
      <c r="M161" s="231"/>
      <c r="N161" s="232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157</v>
      </c>
      <c r="AU161" s="20" t="s">
        <v>81</v>
      </c>
    </row>
    <row r="162" s="2" customFormat="1" ht="16.5" customHeight="1">
      <c r="A162" s="41"/>
      <c r="B162" s="42"/>
      <c r="C162" s="267" t="s">
        <v>481</v>
      </c>
      <c r="D162" s="267" t="s">
        <v>169</v>
      </c>
      <c r="E162" s="268" t="s">
        <v>1251</v>
      </c>
      <c r="F162" s="269" t="s">
        <v>1252</v>
      </c>
      <c r="G162" s="270" t="s">
        <v>1114</v>
      </c>
      <c r="H162" s="271">
        <v>0</v>
      </c>
      <c r="I162" s="272"/>
      <c r="J162" s="273">
        <f>ROUND(I162*H162,2)</f>
        <v>0</v>
      </c>
      <c r="K162" s="269" t="s">
        <v>19</v>
      </c>
      <c r="L162" s="274"/>
      <c r="M162" s="275" t="s">
        <v>19</v>
      </c>
      <c r="N162" s="276" t="s">
        <v>43</v>
      </c>
      <c r="O162" s="87"/>
      <c r="P162" s="224">
        <f>O162*H162</f>
        <v>0</v>
      </c>
      <c r="Q162" s="224">
        <v>0</v>
      </c>
      <c r="R162" s="224">
        <f>Q162*H162</f>
        <v>0</v>
      </c>
      <c r="S162" s="224">
        <v>0</v>
      </c>
      <c r="T162" s="225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26" t="s">
        <v>1115</v>
      </c>
      <c r="AT162" s="226" t="s">
        <v>169</v>
      </c>
      <c r="AU162" s="226" t="s">
        <v>81</v>
      </c>
      <c r="AY162" s="20" t="s">
        <v>145</v>
      </c>
      <c r="BE162" s="227">
        <f>IF(N162="základní",J162,0)</f>
        <v>0</v>
      </c>
      <c r="BF162" s="227">
        <f>IF(N162="snížená",J162,0)</f>
        <v>0</v>
      </c>
      <c r="BG162" s="227">
        <f>IF(N162="zákl. přenesená",J162,0)</f>
        <v>0</v>
      </c>
      <c r="BH162" s="227">
        <f>IF(N162="sníž. přenesená",J162,0)</f>
        <v>0</v>
      </c>
      <c r="BI162" s="227">
        <f>IF(N162="nulová",J162,0)</f>
        <v>0</v>
      </c>
      <c r="BJ162" s="20" t="s">
        <v>79</v>
      </c>
      <c r="BK162" s="227">
        <f>ROUND(I162*H162,2)</f>
        <v>0</v>
      </c>
      <c r="BL162" s="20" t="s">
        <v>563</v>
      </c>
      <c r="BM162" s="226" t="s">
        <v>1253</v>
      </c>
    </row>
    <row r="163" s="2" customFormat="1">
      <c r="A163" s="41"/>
      <c r="B163" s="42"/>
      <c r="C163" s="43"/>
      <c r="D163" s="233" t="s">
        <v>157</v>
      </c>
      <c r="E163" s="43"/>
      <c r="F163" s="234" t="s">
        <v>1250</v>
      </c>
      <c r="G163" s="43"/>
      <c r="H163" s="43"/>
      <c r="I163" s="230"/>
      <c r="J163" s="43"/>
      <c r="K163" s="43"/>
      <c r="L163" s="47"/>
      <c r="M163" s="231"/>
      <c r="N163" s="232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157</v>
      </c>
      <c r="AU163" s="20" t="s">
        <v>81</v>
      </c>
    </row>
    <row r="164" s="12" customFormat="1" ht="22.8" customHeight="1">
      <c r="A164" s="12"/>
      <c r="B164" s="199"/>
      <c r="C164" s="200"/>
      <c r="D164" s="201" t="s">
        <v>71</v>
      </c>
      <c r="E164" s="213" t="s">
        <v>1254</v>
      </c>
      <c r="F164" s="213" t="s">
        <v>1255</v>
      </c>
      <c r="G164" s="200"/>
      <c r="H164" s="200"/>
      <c r="I164" s="203"/>
      <c r="J164" s="214">
        <f>BK164</f>
        <v>0</v>
      </c>
      <c r="K164" s="200"/>
      <c r="L164" s="205"/>
      <c r="M164" s="206"/>
      <c r="N164" s="207"/>
      <c r="O164" s="207"/>
      <c r="P164" s="208">
        <f>SUM(P165:P189)</f>
        <v>0</v>
      </c>
      <c r="Q164" s="207"/>
      <c r="R164" s="208">
        <f>SUM(R165:R189)</f>
        <v>0</v>
      </c>
      <c r="S164" s="207"/>
      <c r="T164" s="209">
        <f>SUM(T165:T189)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10" t="s">
        <v>146</v>
      </c>
      <c r="AT164" s="211" t="s">
        <v>71</v>
      </c>
      <c r="AU164" s="211" t="s">
        <v>79</v>
      </c>
      <c r="AY164" s="210" t="s">
        <v>145</v>
      </c>
      <c r="BK164" s="212">
        <f>SUM(BK165:BK189)</f>
        <v>0</v>
      </c>
    </row>
    <row r="165" s="2" customFormat="1" ht="16.5" customHeight="1">
      <c r="A165" s="41"/>
      <c r="B165" s="42"/>
      <c r="C165" s="215" t="s">
        <v>487</v>
      </c>
      <c r="D165" s="215" t="s">
        <v>148</v>
      </c>
      <c r="E165" s="216" t="s">
        <v>1256</v>
      </c>
      <c r="F165" s="217" t="s">
        <v>1199</v>
      </c>
      <c r="G165" s="218" t="s">
        <v>1114</v>
      </c>
      <c r="H165" s="219">
        <v>1</v>
      </c>
      <c r="I165" s="220"/>
      <c r="J165" s="221">
        <f>ROUND(I165*H165,2)</f>
        <v>0</v>
      </c>
      <c r="K165" s="217" t="s">
        <v>19</v>
      </c>
      <c r="L165" s="47"/>
      <c r="M165" s="222" t="s">
        <v>19</v>
      </c>
      <c r="N165" s="223" t="s">
        <v>43</v>
      </c>
      <c r="O165" s="87"/>
      <c r="P165" s="224">
        <f>O165*H165</f>
        <v>0</v>
      </c>
      <c r="Q165" s="224">
        <v>0</v>
      </c>
      <c r="R165" s="224">
        <f>Q165*H165</f>
        <v>0</v>
      </c>
      <c r="S165" s="224">
        <v>0</v>
      </c>
      <c r="T165" s="225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26" t="s">
        <v>563</v>
      </c>
      <c r="AT165" s="226" t="s">
        <v>148</v>
      </c>
      <c r="AU165" s="226" t="s">
        <v>81</v>
      </c>
      <c r="AY165" s="20" t="s">
        <v>145</v>
      </c>
      <c r="BE165" s="227">
        <f>IF(N165="základní",J165,0)</f>
        <v>0</v>
      </c>
      <c r="BF165" s="227">
        <f>IF(N165="snížená",J165,0)</f>
        <v>0</v>
      </c>
      <c r="BG165" s="227">
        <f>IF(N165="zákl. přenesená",J165,0)</f>
        <v>0</v>
      </c>
      <c r="BH165" s="227">
        <f>IF(N165="sníž. přenesená",J165,0)</f>
        <v>0</v>
      </c>
      <c r="BI165" s="227">
        <f>IF(N165="nulová",J165,0)</f>
        <v>0</v>
      </c>
      <c r="BJ165" s="20" t="s">
        <v>79</v>
      </c>
      <c r="BK165" s="227">
        <f>ROUND(I165*H165,2)</f>
        <v>0</v>
      </c>
      <c r="BL165" s="20" t="s">
        <v>563</v>
      </c>
      <c r="BM165" s="226" t="s">
        <v>1257</v>
      </c>
    </row>
    <row r="166" s="2" customFormat="1" ht="16.5" customHeight="1">
      <c r="A166" s="41"/>
      <c r="B166" s="42"/>
      <c r="C166" s="215" t="s">
        <v>493</v>
      </c>
      <c r="D166" s="215" t="s">
        <v>148</v>
      </c>
      <c r="E166" s="216" t="s">
        <v>1258</v>
      </c>
      <c r="F166" s="217" t="s">
        <v>1202</v>
      </c>
      <c r="G166" s="218" t="s">
        <v>1114</v>
      </c>
      <c r="H166" s="219">
        <v>2</v>
      </c>
      <c r="I166" s="220"/>
      <c r="J166" s="221">
        <f>ROUND(I166*H166,2)</f>
        <v>0</v>
      </c>
      <c r="K166" s="217" t="s">
        <v>19</v>
      </c>
      <c r="L166" s="47"/>
      <c r="M166" s="222" t="s">
        <v>19</v>
      </c>
      <c r="N166" s="223" t="s">
        <v>43</v>
      </c>
      <c r="O166" s="87"/>
      <c r="P166" s="224">
        <f>O166*H166</f>
        <v>0</v>
      </c>
      <c r="Q166" s="224">
        <v>0</v>
      </c>
      <c r="R166" s="224">
        <f>Q166*H166</f>
        <v>0</v>
      </c>
      <c r="S166" s="224">
        <v>0</v>
      </c>
      <c r="T166" s="225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26" t="s">
        <v>563</v>
      </c>
      <c r="AT166" s="226" t="s">
        <v>148</v>
      </c>
      <c r="AU166" s="226" t="s">
        <v>81</v>
      </c>
      <c r="AY166" s="20" t="s">
        <v>145</v>
      </c>
      <c r="BE166" s="227">
        <f>IF(N166="základní",J166,0)</f>
        <v>0</v>
      </c>
      <c r="BF166" s="227">
        <f>IF(N166="snížená",J166,0)</f>
        <v>0</v>
      </c>
      <c r="BG166" s="227">
        <f>IF(N166="zákl. přenesená",J166,0)</f>
        <v>0</v>
      </c>
      <c r="BH166" s="227">
        <f>IF(N166="sníž. přenesená",J166,0)</f>
        <v>0</v>
      </c>
      <c r="BI166" s="227">
        <f>IF(N166="nulová",J166,0)</f>
        <v>0</v>
      </c>
      <c r="BJ166" s="20" t="s">
        <v>79</v>
      </c>
      <c r="BK166" s="227">
        <f>ROUND(I166*H166,2)</f>
        <v>0</v>
      </c>
      <c r="BL166" s="20" t="s">
        <v>563</v>
      </c>
      <c r="BM166" s="226" t="s">
        <v>1259</v>
      </c>
    </row>
    <row r="167" s="2" customFormat="1" ht="16.5" customHeight="1">
      <c r="A167" s="41"/>
      <c r="B167" s="42"/>
      <c r="C167" s="215" t="s">
        <v>497</v>
      </c>
      <c r="D167" s="215" t="s">
        <v>148</v>
      </c>
      <c r="E167" s="216" t="s">
        <v>1260</v>
      </c>
      <c r="F167" s="217" t="s">
        <v>1205</v>
      </c>
      <c r="G167" s="218" t="s">
        <v>1114</v>
      </c>
      <c r="H167" s="219">
        <v>4</v>
      </c>
      <c r="I167" s="220"/>
      <c r="J167" s="221">
        <f>ROUND(I167*H167,2)</f>
        <v>0</v>
      </c>
      <c r="K167" s="217" t="s">
        <v>19</v>
      </c>
      <c r="L167" s="47"/>
      <c r="M167" s="222" t="s">
        <v>19</v>
      </c>
      <c r="N167" s="223" t="s">
        <v>43</v>
      </c>
      <c r="O167" s="87"/>
      <c r="P167" s="224">
        <f>O167*H167</f>
        <v>0</v>
      </c>
      <c r="Q167" s="224">
        <v>0</v>
      </c>
      <c r="R167" s="224">
        <f>Q167*H167</f>
        <v>0</v>
      </c>
      <c r="S167" s="224">
        <v>0</v>
      </c>
      <c r="T167" s="225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26" t="s">
        <v>563</v>
      </c>
      <c r="AT167" s="226" t="s">
        <v>148</v>
      </c>
      <c r="AU167" s="226" t="s">
        <v>81</v>
      </c>
      <c r="AY167" s="20" t="s">
        <v>145</v>
      </c>
      <c r="BE167" s="227">
        <f>IF(N167="základní",J167,0)</f>
        <v>0</v>
      </c>
      <c r="BF167" s="227">
        <f>IF(N167="snížená",J167,0)</f>
        <v>0</v>
      </c>
      <c r="BG167" s="227">
        <f>IF(N167="zákl. přenesená",J167,0)</f>
        <v>0</v>
      </c>
      <c r="BH167" s="227">
        <f>IF(N167="sníž. přenesená",J167,0)</f>
        <v>0</v>
      </c>
      <c r="BI167" s="227">
        <f>IF(N167="nulová",J167,0)</f>
        <v>0</v>
      </c>
      <c r="BJ167" s="20" t="s">
        <v>79</v>
      </c>
      <c r="BK167" s="227">
        <f>ROUND(I167*H167,2)</f>
        <v>0</v>
      </c>
      <c r="BL167" s="20" t="s">
        <v>563</v>
      </c>
      <c r="BM167" s="226" t="s">
        <v>1261</v>
      </c>
    </row>
    <row r="168" s="2" customFormat="1" ht="16.5" customHeight="1">
      <c r="A168" s="41"/>
      <c r="B168" s="42"/>
      <c r="C168" s="215" t="s">
        <v>502</v>
      </c>
      <c r="D168" s="215" t="s">
        <v>148</v>
      </c>
      <c r="E168" s="216" t="s">
        <v>1262</v>
      </c>
      <c r="F168" s="217" t="s">
        <v>1208</v>
      </c>
      <c r="G168" s="218" t="s">
        <v>1114</v>
      </c>
      <c r="H168" s="219">
        <v>6</v>
      </c>
      <c r="I168" s="220"/>
      <c r="J168" s="221">
        <f>ROUND(I168*H168,2)</f>
        <v>0</v>
      </c>
      <c r="K168" s="217" t="s">
        <v>19</v>
      </c>
      <c r="L168" s="47"/>
      <c r="M168" s="222" t="s">
        <v>19</v>
      </c>
      <c r="N168" s="223" t="s">
        <v>43</v>
      </c>
      <c r="O168" s="87"/>
      <c r="P168" s="224">
        <f>O168*H168</f>
        <v>0</v>
      </c>
      <c r="Q168" s="224">
        <v>0</v>
      </c>
      <c r="R168" s="224">
        <f>Q168*H168</f>
        <v>0</v>
      </c>
      <c r="S168" s="224">
        <v>0</v>
      </c>
      <c r="T168" s="225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26" t="s">
        <v>563</v>
      </c>
      <c r="AT168" s="226" t="s">
        <v>148</v>
      </c>
      <c r="AU168" s="226" t="s">
        <v>81</v>
      </c>
      <c r="AY168" s="20" t="s">
        <v>145</v>
      </c>
      <c r="BE168" s="227">
        <f>IF(N168="základní",J168,0)</f>
        <v>0</v>
      </c>
      <c r="BF168" s="227">
        <f>IF(N168="snížená",J168,0)</f>
        <v>0</v>
      </c>
      <c r="BG168" s="227">
        <f>IF(N168="zákl. přenesená",J168,0)</f>
        <v>0</v>
      </c>
      <c r="BH168" s="227">
        <f>IF(N168="sníž. přenesená",J168,0)</f>
        <v>0</v>
      </c>
      <c r="BI168" s="227">
        <f>IF(N168="nulová",J168,0)</f>
        <v>0</v>
      </c>
      <c r="BJ168" s="20" t="s">
        <v>79</v>
      </c>
      <c r="BK168" s="227">
        <f>ROUND(I168*H168,2)</f>
        <v>0</v>
      </c>
      <c r="BL168" s="20" t="s">
        <v>563</v>
      </c>
      <c r="BM168" s="226" t="s">
        <v>1263</v>
      </c>
    </row>
    <row r="169" s="2" customFormat="1" ht="16.5" customHeight="1">
      <c r="A169" s="41"/>
      <c r="B169" s="42"/>
      <c r="C169" s="215" t="s">
        <v>506</v>
      </c>
      <c r="D169" s="215" t="s">
        <v>148</v>
      </c>
      <c r="E169" s="216" t="s">
        <v>1264</v>
      </c>
      <c r="F169" s="217" t="s">
        <v>1211</v>
      </c>
      <c r="G169" s="218" t="s">
        <v>1114</v>
      </c>
      <c r="H169" s="219">
        <v>12</v>
      </c>
      <c r="I169" s="220"/>
      <c r="J169" s="221">
        <f>ROUND(I169*H169,2)</f>
        <v>0</v>
      </c>
      <c r="K169" s="217" t="s">
        <v>19</v>
      </c>
      <c r="L169" s="47"/>
      <c r="M169" s="222" t="s">
        <v>19</v>
      </c>
      <c r="N169" s="223" t="s">
        <v>43</v>
      </c>
      <c r="O169" s="87"/>
      <c r="P169" s="224">
        <f>O169*H169</f>
        <v>0</v>
      </c>
      <c r="Q169" s="224">
        <v>0</v>
      </c>
      <c r="R169" s="224">
        <f>Q169*H169</f>
        <v>0</v>
      </c>
      <c r="S169" s="224">
        <v>0</v>
      </c>
      <c r="T169" s="225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26" t="s">
        <v>563</v>
      </c>
      <c r="AT169" s="226" t="s">
        <v>148</v>
      </c>
      <c r="AU169" s="226" t="s">
        <v>81</v>
      </c>
      <c r="AY169" s="20" t="s">
        <v>145</v>
      </c>
      <c r="BE169" s="227">
        <f>IF(N169="základní",J169,0)</f>
        <v>0</v>
      </c>
      <c r="BF169" s="227">
        <f>IF(N169="snížená",J169,0)</f>
        <v>0</v>
      </c>
      <c r="BG169" s="227">
        <f>IF(N169="zákl. přenesená",J169,0)</f>
        <v>0</v>
      </c>
      <c r="BH169" s="227">
        <f>IF(N169="sníž. přenesená",J169,0)</f>
        <v>0</v>
      </c>
      <c r="BI169" s="227">
        <f>IF(N169="nulová",J169,0)</f>
        <v>0</v>
      </c>
      <c r="BJ169" s="20" t="s">
        <v>79</v>
      </c>
      <c r="BK169" s="227">
        <f>ROUND(I169*H169,2)</f>
        <v>0</v>
      </c>
      <c r="BL169" s="20" t="s">
        <v>563</v>
      </c>
      <c r="BM169" s="226" t="s">
        <v>1265</v>
      </c>
    </row>
    <row r="170" s="2" customFormat="1" ht="16.5" customHeight="1">
      <c r="A170" s="41"/>
      <c r="B170" s="42"/>
      <c r="C170" s="215" t="s">
        <v>512</v>
      </c>
      <c r="D170" s="215" t="s">
        <v>148</v>
      </c>
      <c r="E170" s="216" t="s">
        <v>1266</v>
      </c>
      <c r="F170" s="217" t="s">
        <v>1214</v>
      </c>
      <c r="G170" s="218" t="s">
        <v>1114</v>
      </c>
      <c r="H170" s="219">
        <v>25</v>
      </c>
      <c r="I170" s="220"/>
      <c r="J170" s="221">
        <f>ROUND(I170*H170,2)</f>
        <v>0</v>
      </c>
      <c r="K170" s="217" t="s">
        <v>19</v>
      </c>
      <c r="L170" s="47"/>
      <c r="M170" s="222" t="s">
        <v>19</v>
      </c>
      <c r="N170" s="223" t="s">
        <v>43</v>
      </c>
      <c r="O170" s="87"/>
      <c r="P170" s="224">
        <f>O170*H170</f>
        <v>0</v>
      </c>
      <c r="Q170" s="224">
        <v>0</v>
      </c>
      <c r="R170" s="224">
        <f>Q170*H170</f>
        <v>0</v>
      </c>
      <c r="S170" s="224">
        <v>0</v>
      </c>
      <c r="T170" s="225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26" t="s">
        <v>563</v>
      </c>
      <c r="AT170" s="226" t="s">
        <v>148</v>
      </c>
      <c r="AU170" s="226" t="s">
        <v>81</v>
      </c>
      <c r="AY170" s="20" t="s">
        <v>145</v>
      </c>
      <c r="BE170" s="227">
        <f>IF(N170="základní",J170,0)</f>
        <v>0</v>
      </c>
      <c r="BF170" s="227">
        <f>IF(N170="snížená",J170,0)</f>
        <v>0</v>
      </c>
      <c r="BG170" s="227">
        <f>IF(N170="zákl. přenesená",J170,0)</f>
        <v>0</v>
      </c>
      <c r="BH170" s="227">
        <f>IF(N170="sníž. přenesená",J170,0)</f>
        <v>0</v>
      </c>
      <c r="BI170" s="227">
        <f>IF(N170="nulová",J170,0)</f>
        <v>0</v>
      </c>
      <c r="BJ170" s="20" t="s">
        <v>79</v>
      </c>
      <c r="BK170" s="227">
        <f>ROUND(I170*H170,2)</f>
        <v>0</v>
      </c>
      <c r="BL170" s="20" t="s">
        <v>563</v>
      </c>
      <c r="BM170" s="226" t="s">
        <v>1267</v>
      </c>
    </row>
    <row r="171" s="2" customFormat="1" ht="16.5" customHeight="1">
      <c r="A171" s="41"/>
      <c r="B171" s="42"/>
      <c r="C171" s="215" t="s">
        <v>518</v>
      </c>
      <c r="D171" s="215" t="s">
        <v>148</v>
      </c>
      <c r="E171" s="216" t="s">
        <v>1268</v>
      </c>
      <c r="F171" s="217" t="s">
        <v>1217</v>
      </c>
      <c r="G171" s="218" t="s">
        <v>1114</v>
      </c>
      <c r="H171" s="219">
        <v>3</v>
      </c>
      <c r="I171" s="220"/>
      <c r="J171" s="221">
        <f>ROUND(I171*H171,2)</f>
        <v>0</v>
      </c>
      <c r="K171" s="217" t="s">
        <v>19</v>
      </c>
      <c r="L171" s="47"/>
      <c r="M171" s="222" t="s">
        <v>19</v>
      </c>
      <c r="N171" s="223" t="s">
        <v>43</v>
      </c>
      <c r="O171" s="87"/>
      <c r="P171" s="224">
        <f>O171*H171</f>
        <v>0</v>
      </c>
      <c r="Q171" s="224">
        <v>0</v>
      </c>
      <c r="R171" s="224">
        <f>Q171*H171</f>
        <v>0</v>
      </c>
      <c r="S171" s="224">
        <v>0</v>
      </c>
      <c r="T171" s="225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26" t="s">
        <v>563</v>
      </c>
      <c r="AT171" s="226" t="s">
        <v>148</v>
      </c>
      <c r="AU171" s="226" t="s">
        <v>81</v>
      </c>
      <c r="AY171" s="20" t="s">
        <v>145</v>
      </c>
      <c r="BE171" s="227">
        <f>IF(N171="základní",J171,0)</f>
        <v>0</v>
      </c>
      <c r="BF171" s="227">
        <f>IF(N171="snížená",J171,0)</f>
        <v>0</v>
      </c>
      <c r="BG171" s="227">
        <f>IF(N171="zákl. přenesená",J171,0)</f>
        <v>0</v>
      </c>
      <c r="BH171" s="227">
        <f>IF(N171="sníž. přenesená",J171,0)</f>
        <v>0</v>
      </c>
      <c r="BI171" s="227">
        <f>IF(N171="nulová",J171,0)</f>
        <v>0</v>
      </c>
      <c r="BJ171" s="20" t="s">
        <v>79</v>
      </c>
      <c r="BK171" s="227">
        <f>ROUND(I171*H171,2)</f>
        <v>0</v>
      </c>
      <c r="BL171" s="20" t="s">
        <v>563</v>
      </c>
      <c r="BM171" s="226" t="s">
        <v>1269</v>
      </c>
    </row>
    <row r="172" s="2" customFormat="1" ht="16.5" customHeight="1">
      <c r="A172" s="41"/>
      <c r="B172" s="42"/>
      <c r="C172" s="215" t="s">
        <v>524</v>
      </c>
      <c r="D172" s="215" t="s">
        <v>148</v>
      </c>
      <c r="E172" s="216" t="s">
        <v>1270</v>
      </c>
      <c r="F172" s="217" t="s">
        <v>1220</v>
      </c>
      <c r="G172" s="218" t="s">
        <v>1114</v>
      </c>
      <c r="H172" s="219">
        <v>10</v>
      </c>
      <c r="I172" s="220"/>
      <c r="J172" s="221">
        <f>ROUND(I172*H172,2)</f>
        <v>0</v>
      </c>
      <c r="K172" s="217" t="s">
        <v>19</v>
      </c>
      <c r="L172" s="47"/>
      <c r="M172" s="222" t="s">
        <v>19</v>
      </c>
      <c r="N172" s="223" t="s">
        <v>43</v>
      </c>
      <c r="O172" s="87"/>
      <c r="P172" s="224">
        <f>O172*H172</f>
        <v>0</v>
      </c>
      <c r="Q172" s="224">
        <v>0</v>
      </c>
      <c r="R172" s="224">
        <f>Q172*H172</f>
        <v>0</v>
      </c>
      <c r="S172" s="224">
        <v>0</v>
      </c>
      <c r="T172" s="225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26" t="s">
        <v>563</v>
      </c>
      <c r="AT172" s="226" t="s">
        <v>148</v>
      </c>
      <c r="AU172" s="226" t="s">
        <v>81</v>
      </c>
      <c r="AY172" s="20" t="s">
        <v>145</v>
      </c>
      <c r="BE172" s="227">
        <f>IF(N172="základní",J172,0)</f>
        <v>0</v>
      </c>
      <c r="BF172" s="227">
        <f>IF(N172="snížená",J172,0)</f>
        <v>0</v>
      </c>
      <c r="BG172" s="227">
        <f>IF(N172="zákl. přenesená",J172,0)</f>
        <v>0</v>
      </c>
      <c r="BH172" s="227">
        <f>IF(N172="sníž. přenesená",J172,0)</f>
        <v>0</v>
      </c>
      <c r="BI172" s="227">
        <f>IF(N172="nulová",J172,0)</f>
        <v>0</v>
      </c>
      <c r="BJ172" s="20" t="s">
        <v>79</v>
      </c>
      <c r="BK172" s="227">
        <f>ROUND(I172*H172,2)</f>
        <v>0</v>
      </c>
      <c r="BL172" s="20" t="s">
        <v>563</v>
      </c>
      <c r="BM172" s="226" t="s">
        <v>1271</v>
      </c>
    </row>
    <row r="173" s="2" customFormat="1" ht="16.5" customHeight="1">
      <c r="A173" s="41"/>
      <c r="B173" s="42"/>
      <c r="C173" s="215" t="s">
        <v>532</v>
      </c>
      <c r="D173" s="215" t="s">
        <v>148</v>
      </c>
      <c r="E173" s="216" t="s">
        <v>1272</v>
      </c>
      <c r="F173" s="217" t="s">
        <v>1223</v>
      </c>
      <c r="G173" s="218" t="s">
        <v>1114</v>
      </c>
      <c r="H173" s="219">
        <v>2</v>
      </c>
      <c r="I173" s="220"/>
      <c r="J173" s="221">
        <f>ROUND(I173*H173,2)</f>
        <v>0</v>
      </c>
      <c r="K173" s="217" t="s">
        <v>19</v>
      </c>
      <c r="L173" s="47"/>
      <c r="M173" s="222" t="s">
        <v>19</v>
      </c>
      <c r="N173" s="223" t="s">
        <v>43</v>
      </c>
      <c r="O173" s="87"/>
      <c r="P173" s="224">
        <f>O173*H173</f>
        <v>0</v>
      </c>
      <c r="Q173" s="224">
        <v>0</v>
      </c>
      <c r="R173" s="224">
        <f>Q173*H173</f>
        <v>0</v>
      </c>
      <c r="S173" s="224">
        <v>0</v>
      </c>
      <c r="T173" s="225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26" t="s">
        <v>563</v>
      </c>
      <c r="AT173" s="226" t="s">
        <v>148</v>
      </c>
      <c r="AU173" s="226" t="s">
        <v>81</v>
      </c>
      <c r="AY173" s="20" t="s">
        <v>145</v>
      </c>
      <c r="BE173" s="227">
        <f>IF(N173="základní",J173,0)</f>
        <v>0</v>
      </c>
      <c r="BF173" s="227">
        <f>IF(N173="snížená",J173,0)</f>
        <v>0</v>
      </c>
      <c r="BG173" s="227">
        <f>IF(N173="zákl. přenesená",J173,0)</f>
        <v>0</v>
      </c>
      <c r="BH173" s="227">
        <f>IF(N173="sníž. přenesená",J173,0)</f>
        <v>0</v>
      </c>
      <c r="BI173" s="227">
        <f>IF(N173="nulová",J173,0)</f>
        <v>0</v>
      </c>
      <c r="BJ173" s="20" t="s">
        <v>79</v>
      </c>
      <c r="BK173" s="227">
        <f>ROUND(I173*H173,2)</f>
        <v>0</v>
      </c>
      <c r="BL173" s="20" t="s">
        <v>563</v>
      </c>
      <c r="BM173" s="226" t="s">
        <v>1273</v>
      </c>
    </row>
    <row r="174" s="2" customFormat="1" ht="16.5" customHeight="1">
      <c r="A174" s="41"/>
      <c r="B174" s="42"/>
      <c r="C174" s="215" t="s">
        <v>539</v>
      </c>
      <c r="D174" s="215" t="s">
        <v>148</v>
      </c>
      <c r="E174" s="216" t="s">
        <v>1274</v>
      </c>
      <c r="F174" s="217" t="s">
        <v>1226</v>
      </c>
      <c r="G174" s="218" t="s">
        <v>1114</v>
      </c>
      <c r="H174" s="219">
        <v>2</v>
      </c>
      <c r="I174" s="220"/>
      <c r="J174" s="221">
        <f>ROUND(I174*H174,2)</f>
        <v>0</v>
      </c>
      <c r="K174" s="217" t="s">
        <v>19</v>
      </c>
      <c r="L174" s="47"/>
      <c r="M174" s="222" t="s">
        <v>19</v>
      </c>
      <c r="N174" s="223" t="s">
        <v>43</v>
      </c>
      <c r="O174" s="87"/>
      <c r="P174" s="224">
        <f>O174*H174</f>
        <v>0</v>
      </c>
      <c r="Q174" s="224">
        <v>0</v>
      </c>
      <c r="R174" s="224">
        <f>Q174*H174</f>
        <v>0</v>
      </c>
      <c r="S174" s="224">
        <v>0</v>
      </c>
      <c r="T174" s="225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26" t="s">
        <v>563</v>
      </c>
      <c r="AT174" s="226" t="s">
        <v>148</v>
      </c>
      <c r="AU174" s="226" t="s">
        <v>81</v>
      </c>
      <c r="AY174" s="20" t="s">
        <v>145</v>
      </c>
      <c r="BE174" s="227">
        <f>IF(N174="základní",J174,0)</f>
        <v>0</v>
      </c>
      <c r="BF174" s="227">
        <f>IF(N174="snížená",J174,0)</f>
        <v>0</v>
      </c>
      <c r="BG174" s="227">
        <f>IF(N174="zákl. přenesená",J174,0)</f>
        <v>0</v>
      </c>
      <c r="BH174" s="227">
        <f>IF(N174="sníž. přenesená",J174,0)</f>
        <v>0</v>
      </c>
      <c r="BI174" s="227">
        <f>IF(N174="nulová",J174,0)</f>
        <v>0</v>
      </c>
      <c r="BJ174" s="20" t="s">
        <v>79</v>
      </c>
      <c r="BK174" s="227">
        <f>ROUND(I174*H174,2)</f>
        <v>0</v>
      </c>
      <c r="BL174" s="20" t="s">
        <v>563</v>
      </c>
      <c r="BM174" s="226" t="s">
        <v>1275</v>
      </c>
    </row>
    <row r="175" s="2" customFormat="1" ht="16.5" customHeight="1">
      <c r="A175" s="41"/>
      <c r="B175" s="42"/>
      <c r="C175" s="215" t="s">
        <v>545</v>
      </c>
      <c r="D175" s="215" t="s">
        <v>148</v>
      </c>
      <c r="E175" s="216" t="s">
        <v>1276</v>
      </c>
      <c r="F175" s="217" t="s">
        <v>1229</v>
      </c>
      <c r="G175" s="218" t="s">
        <v>1114</v>
      </c>
      <c r="H175" s="219">
        <v>2</v>
      </c>
      <c r="I175" s="220"/>
      <c r="J175" s="221">
        <f>ROUND(I175*H175,2)</f>
        <v>0</v>
      </c>
      <c r="K175" s="217" t="s">
        <v>19</v>
      </c>
      <c r="L175" s="47"/>
      <c r="M175" s="222" t="s">
        <v>19</v>
      </c>
      <c r="N175" s="223" t="s">
        <v>43</v>
      </c>
      <c r="O175" s="87"/>
      <c r="P175" s="224">
        <f>O175*H175</f>
        <v>0</v>
      </c>
      <c r="Q175" s="224">
        <v>0</v>
      </c>
      <c r="R175" s="224">
        <f>Q175*H175</f>
        <v>0</v>
      </c>
      <c r="S175" s="224">
        <v>0</v>
      </c>
      <c r="T175" s="225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26" t="s">
        <v>563</v>
      </c>
      <c r="AT175" s="226" t="s">
        <v>148</v>
      </c>
      <c r="AU175" s="226" t="s">
        <v>81</v>
      </c>
      <c r="AY175" s="20" t="s">
        <v>145</v>
      </c>
      <c r="BE175" s="227">
        <f>IF(N175="základní",J175,0)</f>
        <v>0</v>
      </c>
      <c r="BF175" s="227">
        <f>IF(N175="snížená",J175,0)</f>
        <v>0</v>
      </c>
      <c r="BG175" s="227">
        <f>IF(N175="zákl. přenesená",J175,0)</f>
        <v>0</v>
      </c>
      <c r="BH175" s="227">
        <f>IF(N175="sníž. přenesená",J175,0)</f>
        <v>0</v>
      </c>
      <c r="BI175" s="227">
        <f>IF(N175="nulová",J175,0)</f>
        <v>0</v>
      </c>
      <c r="BJ175" s="20" t="s">
        <v>79</v>
      </c>
      <c r="BK175" s="227">
        <f>ROUND(I175*H175,2)</f>
        <v>0</v>
      </c>
      <c r="BL175" s="20" t="s">
        <v>563</v>
      </c>
      <c r="BM175" s="226" t="s">
        <v>1277</v>
      </c>
    </row>
    <row r="176" s="2" customFormat="1" ht="16.5" customHeight="1">
      <c r="A176" s="41"/>
      <c r="B176" s="42"/>
      <c r="C176" s="215" t="s">
        <v>549</v>
      </c>
      <c r="D176" s="215" t="s">
        <v>148</v>
      </c>
      <c r="E176" s="216" t="s">
        <v>1231</v>
      </c>
      <c r="F176" s="217" t="s">
        <v>1232</v>
      </c>
      <c r="G176" s="218" t="s">
        <v>1114</v>
      </c>
      <c r="H176" s="219">
        <v>1</v>
      </c>
      <c r="I176" s="220"/>
      <c r="J176" s="221">
        <f>ROUND(I176*H176,2)</f>
        <v>0</v>
      </c>
      <c r="K176" s="217" t="s">
        <v>19</v>
      </c>
      <c r="L176" s="47"/>
      <c r="M176" s="222" t="s">
        <v>19</v>
      </c>
      <c r="N176" s="223" t="s">
        <v>43</v>
      </c>
      <c r="O176" s="87"/>
      <c r="P176" s="224">
        <f>O176*H176</f>
        <v>0</v>
      </c>
      <c r="Q176" s="224">
        <v>0</v>
      </c>
      <c r="R176" s="224">
        <f>Q176*H176</f>
        <v>0</v>
      </c>
      <c r="S176" s="224">
        <v>0</v>
      </c>
      <c r="T176" s="225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26" t="s">
        <v>563</v>
      </c>
      <c r="AT176" s="226" t="s">
        <v>148</v>
      </c>
      <c r="AU176" s="226" t="s">
        <v>81</v>
      </c>
      <c r="AY176" s="20" t="s">
        <v>145</v>
      </c>
      <c r="BE176" s="227">
        <f>IF(N176="základní",J176,0)</f>
        <v>0</v>
      </c>
      <c r="BF176" s="227">
        <f>IF(N176="snížená",J176,0)</f>
        <v>0</v>
      </c>
      <c r="BG176" s="227">
        <f>IF(N176="zákl. přenesená",J176,0)</f>
        <v>0</v>
      </c>
      <c r="BH176" s="227">
        <f>IF(N176="sníž. přenesená",J176,0)</f>
        <v>0</v>
      </c>
      <c r="BI176" s="227">
        <f>IF(N176="nulová",J176,0)</f>
        <v>0</v>
      </c>
      <c r="BJ176" s="20" t="s">
        <v>79</v>
      </c>
      <c r="BK176" s="227">
        <f>ROUND(I176*H176,2)</f>
        <v>0</v>
      </c>
      <c r="BL176" s="20" t="s">
        <v>563</v>
      </c>
      <c r="BM176" s="226" t="s">
        <v>1278</v>
      </c>
    </row>
    <row r="177" s="2" customFormat="1">
      <c r="A177" s="41"/>
      <c r="B177" s="42"/>
      <c r="C177" s="43"/>
      <c r="D177" s="233" t="s">
        <v>157</v>
      </c>
      <c r="E177" s="43"/>
      <c r="F177" s="234" t="s">
        <v>1234</v>
      </c>
      <c r="G177" s="43"/>
      <c r="H177" s="43"/>
      <c r="I177" s="230"/>
      <c r="J177" s="43"/>
      <c r="K177" s="43"/>
      <c r="L177" s="47"/>
      <c r="M177" s="231"/>
      <c r="N177" s="232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157</v>
      </c>
      <c r="AU177" s="20" t="s">
        <v>81</v>
      </c>
    </row>
    <row r="178" s="2" customFormat="1" ht="16.5" customHeight="1">
      <c r="A178" s="41"/>
      <c r="B178" s="42"/>
      <c r="C178" s="215" t="s">
        <v>554</v>
      </c>
      <c r="D178" s="215" t="s">
        <v>148</v>
      </c>
      <c r="E178" s="216" t="s">
        <v>1235</v>
      </c>
      <c r="F178" s="217" t="s">
        <v>1236</v>
      </c>
      <c r="G178" s="218" t="s">
        <v>1114</v>
      </c>
      <c r="H178" s="219">
        <v>3</v>
      </c>
      <c r="I178" s="220"/>
      <c r="J178" s="221">
        <f>ROUND(I178*H178,2)</f>
        <v>0</v>
      </c>
      <c r="K178" s="217" t="s">
        <v>19</v>
      </c>
      <c r="L178" s="47"/>
      <c r="M178" s="222" t="s">
        <v>19</v>
      </c>
      <c r="N178" s="223" t="s">
        <v>43</v>
      </c>
      <c r="O178" s="87"/>
      <c r="P178" s="224">
        <f>O178*H178</f>
        <v>0</v>
      </c>
      <c r="Q178" s="224">
        <v>0</v>
      </c>
      <c r="R178" s="224">
        <f>Q178*H178</f>
        <v>0</v>
      </c>
      <c r="S178" s="224">
        <v>0</v>
      </c>
      <c r="T178" s="225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26" t="s">
        <v>563</v>
      </c>
      <c r="AT178" s="226" t="s">
        <v>148</v>
      </c>
      <c r="AU178" s="226" t="s">
        <v>81</v>
      </c>
      <c r="AY178" s="20" t="s">
        <v>145</v>
      </c>
      <c r="BE178" s="227">
        <f>IF(N178="základní",J178,0)</f>
        <v>0</v>
      </c>
      <c r="BF178" s="227">
        <f>IF(N178="snížená",J178,0)</f>
        <v>0</v>
      </c>
      <c r="BG178" s="227">
        <f>IF(N178="zákl. přenesená",J178,0)</f>
        <v>0</v>
      </c>
      <c r="BH178" s="227">
        <f>IF(N178="sníž. přenesená",J178,0)</f>
        <v>0</v>
      </c>
      <c r="BI178" s="227">
        <f>IF(N178="nulová",J178,0)</f>
        <v>0</v>
      </c>
      <c r="BJ178" s="20" t="s">
        <v>79</v>
      </c>
      <c r="BK178" s="227">
        <f>ROUND(I178*H178,2)</f>
        <v>0</v>
      </c>
      <c r="BL178" s="20" t="s">
        <v>563</v>
      </c>
      <c r="BM178" s="226" t="s">
        <v>1279</v>
      </c>
    </row>
    <row r="179" s="2" customFormat="1">
      <c r="A179" s="41"/>
      <c r="B179" s="42"/>
      <c r="C179" s="43"/>
      <c r="D179" s="233" t="s">
        <v>157</v>
      </c>
      <c r="E179" s="43"/>
      <c r="F179" s="234" t="s">
        <v>1234</v>
      </c>
      <c r="G179" s="43"/>
      <c r="H179" s="43"/>
      <c r="I179" s="230"/>
      <c r="J179" s="43"/>
      <c r="K179" s="43"/>
      <c r="L179" s="47"/>
      <c r="M179" s="231"/>
      <c r="N179" s="232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157</v>
      </c>
      <c r="AU179" s="20" t="s">
        <v>81</v>
      </c>
    </row>
    <row r="180" s="2" customFormat="1" ht="21.75" customHeight="1">
      <c r="A180" s="41"/>
      <c r="B180" s="42"/>
      <c r="C180" s="215" t="s">
        <v>558</v>
      </c>
      <c r="D180" s="215" t="s">
        <v>148</v>
      </c>
      <c r="E180" s="216" t="s">
        <v>1238</v>
      </c>
      <c r="F180" s="217" t="s">
        <v>1239</v>
      </c>
      <c r="G180" s="218" t="s">
        <v>1114</v>
      </c>
      <c r="H180" s="219">
        <v>1</v>
      </c>
      <c r="I180" s="220"/>
      <c r="J180" s="221">
        <f>ROUND(I180*H180,2)</f>
        <v>0</v>
      </c>
      <c r="K180" s="217" t="s">
        <v>19</v>
      </c>
      <c r="L180" s="47"/>
      <c r="M180" s="222" t="s">
        <v>19</v>
      </c>
      <c r="N180" s="223" t="s">
        <v>43</v>
      </c>
      <c r="O180" s="87"/>
      <c r="P180" s="224">
        <f>O180*H180</f>
        <v>0</v>
      </c>
      <c r="Q180" s="224">
        <v>0</v>
      </c>
      <c r="R180" s="224">
        <f>Q180*H180</f>
        <v>0</v>
      </c>
      <c r="S180" s="224">
        <v>0</v>
      </c>
      <c r="T180" s="225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26" t="s">
        <v>563</v>
      </c>
      <c r="AT180" s="226" t="s">
        <v>148</v>
      </c>
      <c r="AU180" s="226" t="s">
        <v>81</v>
      </c>
      <c r="AY180" s="20" t="s">
        <v>145</v>
      </c>
      <c r="BE180" s="227">
        <f>IF(N180="základní",J180,0)</f>
        <v>0</v>
      </c>
      <c r="BF180" s="227">
        <f>IF(N180="snížená",J180,0)</f>
        <v>0</v>
      </c>
      <c r="BG180" s="227">
        <f>IF(N180="zákl. přenesená",J180,0)</f>
        <v>0</v>
      </c>
      <c r="BH180" s="227">
        <f>IF(N180="sníž. přenesená",J180,0)</f>
        <v>0</v>
      </c>
      <c r="BI180" s="227">
        <f>IF(N180="nulová",J180,0)</f>
        <v>0</v>
      </c>
      <c r="BJ180" s="20" t="s">
        <v>79</v>
      </c>
      <c r="BK180" s="227">
        <f>ROUND(I180*H180,2)</f>
        <v>0</v>
      </c>
      <c r="BL180" s="20" t="s">
        <v>563</v>
      </c>
      <c r="BM180" s="226" t="s">
        <v>1280</v>
      </c>
    </row>
    <row r="181" s="2" customFormat="1">
      <c r="A181" s="41"/>
      <c r="B181" s="42"/>
      <c r="C181" s="43"/>
      <c r="D181" s="233" t="s">
        <v>157</v>
      </c>
      <c r="E181" s="43"/>
      <c r="F181" s="234" t="s">
        <v>1234</v>
      </c>
      <c r="G181" s="43"/>
      <c r="H181" s="43"/>
      <c r="I181" s="230"/>
      <c r="J181" s="43"/>
      <c r="K181" s="43"/>
      <c r="L181" s="47"/>
      <c r="M181" s="231"/>
      <c r="N181" s="232"/>
      <c r="O181" s="87"/>
      <c r="P181" s="87"/>
      <c r="Q181" s="87"/>
      <c r="R181" s="87"/>
      <c r="S181" s="87"/>
      <c r="T181" s="88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20" t="s">
        <v>157</v>
      </c>
      <c r="AU181" s="20" t="s">
        <v>81</v>
      </c>
    </row>
    <row r="182" s="2" customFormat="1" ht="16.5" customHeight="1">
      <c r="A182" s="41"/>
      <c r="B182" s="42"/>
      <c r="C182" s="215" t="s">
        <v>563</v>
      </c>
      <c r="D182" s="215" t="s">
        <v>148</v>
      </c>
      <c r="E182" s="216" t="s">
        <v>1241</v>
      </c>
      <c r="F182" s="217" t="s">
        <v>1242</v>
      </c>
      <c r="G182" s="218" t="s">
        <v>1114</v>
      </c>
      <c r="H182" s="219">
        <v>5</v>
      </c>
      <c r="I182" s="220"/>
      <c r="J182" s="221">
        <f>ROUND(I182*H182,2)</f>
        <v>0</v>
      </c>
      <c r="K182" s="217" t="s">
        <v>19</v>
      </c>
      <c r="L182" s="47"/>
      <c r="M182" s="222" t="s">
        <v>19</v>
      </c>
      <c r="N182" s="223" t="s">
        <v>43</v>
      </c>
      <c r="O182" s="87"/>
      <c r="P182" s="224">
        <f>O182*H182</f>
        <v>0</v>
      </c>
      <c r="Q182" s="224">
        <v>0</v>
      </c>
      <c r="R182" s="224">
        <f>Q182*H182</f>
        <v>0</v>
      </c>
      <c r="S182" s="224">
        <v>0</v>
      </c>
      <c r="T182" s="225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26" t="s">
        <v>563</v>
      </c>
      <c r="AT182" s="226" t="s">
        <v>148</v>
      </c>
      <c r="AU182" s="226" t="s">
        <v>81</v>
      </c>
      <c r="AY182" s="20" t="s">
        <v>145</v>
      </c>
      <c r="BE182" s="227">
        <f>IF(N182="základní",J182,0)</f>
        <v>0</v>
      </c>
      <c r="BF182" s="227">
        <f>IF(N182="snížená",J182,0)</f>
        <v>0</v>
      </c>
      <c r="BG182" s="227">
        <f>IF(N182="zákl. přenesená",J182,0)</f>
        <v>0</v>
      </c>
      <c r="BH182" s="227">
        <f>IF(N182="sníž. přenesená",J182,0)</f>
        <v>0</v>
      </c>
      <c r="BI182" s="227">
        <f>IF(N182="nulová",J182,0)</f>
        <v>0</v>
      </c>
      <c r="BJ182" s="20" t="s">
        <v>79</v>
      </c>
      <c r="BK182" s="227">
        <f>ROUND(I182*H182,2)</f>
        <v>0</v>
      </c>
      <c r="BL182" s="20" t="s">
        <v>563</v>
      </c>
      <c r="BM182" s="226" t="s">
        <v>1281</v>
      </c>
    </row>
    <row r="183" s="2" customFormat="1">
      <c r="A183" s="41"/>
      <c r="B183" s="42"/>
      <c r="C183" s="43"/>
      <c r="D183" s="233" t="s">
        <v>157</v>
      </c>
      <c r="E183" s="43"/>
      <c r="F183" s="234" t="s">
        <v>1234</v>
      </c>
      <c r="G183" s="43"/>
      <c r="H183" s="43"/>
      <c r="I183" s="230"/>
      <c r="J183" s="43"/>
      <c r="K183" s="43"/>
      <c r="L183" s="47"/>
      <c r="M183" s="231"/>
      <c r="N183" s="232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157</v>
      </c>
      <c r="AU183" s="20" t="s">
        <v>81</v>
      </c>
    </row>
    <row r="184" s="2" customFormat="1" ht="16.5" customHeight="1">
      <c r="A184" s="41"/>
      <c r="B184" s="42"/>
      <c r="C184" s="215" t="s">
        <v>568</v>
      </c>
      <c r="D184" s="215" t="s">
        <v>148</v>
      </c>
      <c r="E184" s="216" t="s">
        <v>1244</v>
      </c>
      <c r="F184" s="217" t="s">
        <v>1282</v>
      </c>
      <c r="G184" s="218" t="s">
        <v>1114</v>
      </c>
      <c r="H184" s="219">
        <v>1</v>
      </c>
      <c r="I184" s="220"/>
      <c r="J184" s="221">
        <f>ROUND(I184*H184,2)</f>
        <v>0</v>
      </c>
      <c r="K184" s="217" t="s">
        <v>19</v>
      </c>
      <c r="L184" s="47"/>
      <c r="M184" s="222" t="s">
        <v>19</v>
      </c>
      <c r="N184" s="223" t="s">
        <v>43</v>
      </c>
      <c r="O184" s="87"/>
      <c r="P184" s="224">
        <f>O184*H184</f>
        <v>0</v>
      </c>
      <c r="Q184" s="224">
        <v>0</v>
      </c>
      <c r="R184" s="224">
        <f>Q184*H184</f>
        <v>0</v>
      </c>
      <c r="S184" s="224">
        <v>0</v>
      </c>
      <c r="T184" s="225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26" t="s">
        <v>563</v>
      </c>
      <c r="AT184" s="226" t="s">
        <v>148</v>
      </c>
      <c r="AU184" s="226" t="s">
        <v>81</v>
      </c>
      <c r="AY184" s="20" t="s">
        <v>145</v>
      </c>
      <c r="BE184" s="227">
        <f>IF(N184="základní",J184,0)</f>
        <v>0</v>
      </c>
      <c r="BF184" s="227">
        <f>IF(N184="snížená",J184,0)</f>
        <v>0</v>
      </c>
      <c r="BG184" s="227">
        <f>IF(N184="zákl. přenesená",J184,0)</f>
        <v>0</v>
      </c>
      <c r="BH184" s="227">
        <f>IF(N184="sníž. přenesená",J184,0)</f>
        <v>0</v>
      </c>
      <c r="BI184" s="227">
        <f>IF(N184="nulová",J184,0)</f>
        <v>0</v>
      </c>
      <c r="BJ184" s="20" t="s">
        <v>79</v>
      </c>
      <c r="BK184" s="227">
        <f>ROUND(I184*H184,2)</f>
        <v>0</v>
      </c>
      <c r="BL184" s="20" t="s">
        <v>563</v>
      </c>
      <c r="BM184" s="226" t="s">
        <v>1283</v>
      </c>
    </row>
    <row r="185" s="2" customFormat="1">
      <c r="A185" s="41"/>
      <c r="B185" s="42"/>
      <c r="C185" s="43"/>
      <c r="D185" s="233" t="s">
        <v>157</v>
      </c>
      <c r="E185" s="43"/>
      <c r="F185" s="234" t="s">
        <v>1234</v>
      </c>
      <c r="G185" s="43"/>
      <c r="H185" s="43"/>
      <c r="I185" s="230"/>
      <c r="J185" s="43"/>
      <c r="K185" s="43"/>
      <c r="L185" s="47"/>
      <c r="M185" s="231"/>
      <c r="N185" s="232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157</v>
      </c>
      <c r="AU185" s="20" t="s">
        <v>81</v>
      </c>
    </row>
    <row r="186" s="2" customFormat="1" ht="16.5" customHeight="1">
      <c r="A186" s="41"/>
      <c r="B186" s="42"/>
      <c r="C186" s="215" t="s">
        <v>575</v>
      </c>
      <c r="D186" s="215" t="s">
        <v>148</v>
      </c>
      <c r="E186" s="216" t="s">
        <v>1284</v>
      </c>
      <c r="F186" s="217" t="s">
        <v>1285</v>
      </c>
      <c r="G186" s="218" t="s">
        <v>1114</v>
      </c>
      <c r="H186" s="219">
        <v>1</v>
      </c>
      <c r="I186" s="220"/>
      <c r="J186" s="221">
        <f>ROUND(I186*H186,2)</f>
        <v>0</v>
      </c>
      <c r="K186" s="217" t="s">
        <v>19</v>
      </c>
      <c r="L186" s="47"/>
      <c r="M186" s="222" t="s">
        <v>19</v>
      </c>
      <c r="N186" s="223" t="s">
        <v>43</v>
      </c>
      <c r="O186" s="87"/>
      <c r="P186" s="224">
        <f>O186*H186</f>
        <v>0</v>
      </c>
      <c r="Q186" s="224">
        <v>0</v>
      </c>
      <c r="R186" s="224">
        <f>Q186*H186</f>
        <v>0</v>
      </c>
      <c r="S186" s="224">
        <v>0</v>
      </c>
      <c r="T186" s="225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26" t="s">
        <v>563</v>
      </c>
      <c r="AT186" s="226" t="s">
        <v>148</v>
      </c>
      <c r="AU186" s="226" t="s">
        <v>81</v>
      </c>
      <c r="AY186" s="20" t="s">
        <v>145</v>
      </c>
      <c r="BE186" s="227">
        <f>IF(N186="základní",J186,0)</f>
        <v>0</v>
      </c>
      <c r="BF186" s="227">
        <f>IF(N186="snížená",J186,0)</f>
        <v>0</v>
      </c>
      <c r="BG186" s="227">
        <f>IF(N186="zákl. přenesená",J186,0)</f>
        <v>0</v>
      </c>
      <c r="BH186" s="227">
        <f>IF(N186="sníž. přenesená",J186,0)</f>
        <v>0</v>
      </c>
      <c r="BI186" s="227">
        <f>IF(N186="nulová",J186,0)</f>
        <v>0</v>
      </c>
      <c r="BJ186" s="20" t="s">
        <v>79</v>
      </c>
      <c r="BK186" s="227">
        <f>ROUND(I186*H186,2)</f>
        <v>0</v>
      </c>
      <c r="BL186" s="20" t="s">
        <v>563</v>
      </c>
      <c r="BM186" s="226" t="s">
        <v>1286</v>
      </c>
    </row>
    <row r="187" s="2" customFormat="1">
      <c r="A187" s="41"/>
      <c r="B187" s="42"/>
      <c r="C187" s="43"/>
      <c r="D187" s="233" t="s">
        <v>157</v>
      </c>
      <c r="E187" s="43"/>
      <c r="F187" s="234" t="s">
        <v>1250</v>
      </c>
      <c r="G187" s="43"/>
      <c r="H187" s="43"/>
      <c r="I187" s="230"/>
      <c r="J187" s="43"/>
      <c r="K187" s="43"/>
      <c r="L187" s="47"/>
      <c r="M187" s="231"/>
      <c r="N187" s="232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157</v>
      </c>
      <c r="AU187" s="20" t="s">
        <v>81</v>
      </c>
    </row>
    <row r="188" s="2" customFormat="1" ht="16.5" customHeight="1">
      <c r="A188" s="41"/>
      <c r="B188" s="42"/>
      <c r="C188" s="215" t="s">
        <v>581</v>
      </c>
      <c r="D188" s="215" t="s">
        <v>148</v>
      </c>
      <c r="E188" s="216" t="s">
        <v>1287</v>
      </c>
      <c r="F188" s="217" t="s">
        <v>1288</v>
      </c>
      <c r="G188" s="218" t="s">
        <v>1114</v>
      </c>
      <c r="H188" s="219">
        <v>6</v>
      </c>
      <c r="I188" s="220"/>
      <c r="J188" s="221">
        <f>ROUND(I188*H188,2)</f>
        <v>0</v>
      </c>
      <c r="K188" s="217" t="s">
        <v>19</v>
      </c>
      <c r="L188" s="47"/>
      <c r="M188" s="222" t="s">
        <v>19</v>
      </c>
      <c r="N188" s="223" t="s">
        <v>43</v>
      </c>
      <c r="O188" s="87"/>
      <c r="P188" s="224">
        <f>O188*H188</f>
        <v>0</v>
      </c>
      <c r="Q188" s="224">
        <v>0</v>
      </c>
      <c r="R188" s="224">
        <f>Q188*H188</f>
        <v>0</v>
      </c>
      <c r="S188" s="224">
        <v>0</v>
      </c>
      <c r="T188" s="225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26" t="s">
        <v>563</v>
      </c>
      <c r="AT188" s="226" t="s">
        <v>148</v>
      </c>
      <c r="AU188" s="226" t="s">
        <v>81</v>
      </c>
      <c r="AY188" s="20" t="s">
        <v>145</v>
      </c>
      <c r="BE188" s="227">
        <f>IF(N188="základní",J188,0)</f>
        <v>0</v>
      </c>
      <c r="BF188" s="227">
        <f>IF(N188="snížená",J188,0)</f>
        <v>0</v>
      </c>
      <c r="BG188" s="227">
        <f>IF(N188="zákl. přenesená",J188,0)</f>
        <v>0</v>
      </c>
      <c r="BH188" s="227">
        <f>IF(N188="sníž. přenesená",J188,0)</f>
        <v>0</v>
      </c>
      <c r="BI188" s="227">
        <f>IF(N188="nulová",J188,0)</f>
        <v>0</v>
      </c>
      <c r="BJ188" s="20" t="s">
        <v>79</v>
      </c>
      <c r="BK188" s="227">
        <f>ROUND(I188*H188,2)</f>
        <v>0</v>
      </c>
      <c r="BL188" s="20" t="s">
        <v>563</v>
      </c>
      <c r="BM188" s="226" t="s">
        <v>1289</v>
      </c>
    </row>
    <row r="189" s="2" customFormat="1">
      <c r="A189" s="41"/>
      <c r="B189" s="42"/>
      <c r="C189" s="43"/>
      <c r="D189" s="233" t="s">
        <v>157</v>
      </c>
      <c r="E189" s="43"/>
      <c r="F189" s="234" t="s">
        <v>1250</v>
      </c>
      <c r="G189" s="43"/>
      <c r="H189" s="43"/>
      <c r="I189" s="230"/>
      <c r="J189" s="43"/>
      <c r="K189" s="43"/>
      <c r="L189" s="47"/>
      <c r="M189" s="231"/>
      <c r="N189" s="232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157</v>
      </c>
      <c r="AU189" s="20" t="s">
        <v>81</v>
      </c>
    </row>
    <row r="190" s="12" customFormat="1" ht="22.8" customHeight="1">
      <c r="A190" s="12"/>
      <c r="B190" s="199"/>
      <c r="C190" s="200"/>
      <c r="D190" s="201" t="s">
        <v>71</v>
      </c>
      <c r="E190" s="213" t="s">
        <v>1290</v>
      </c>
      <c r="F190" s="213" t="s">
        <v>1291</v>
      </c>
      <c r="G190" s="200"/>
      <c r="H190" s="200"/>
      <c r="I190" s="203"/>
      <c r="J190" s="214">
        <f>BK190</f>
        <v>0</v>
      </c>
      <c r="K190" s="200"/>
      <c r="L190" s="205"/>
      <c r="M190" s="206"/>
      <c r="N190" s="207"/>
      <c r="O190" s="207"/>
      <c r="P190" s="208">
        <f>SUM(P191:P192)</f>
        <v>0</v>
      </c>
      <c r="Q190" s="207"/>
      <c r="R190" s="208">
        <f>SUM(R191:R192)</f>
        <v>0</v>
      </c>
      <c r="S190" s="207"/>
      <c r="T190" s="209">
        <f>SUM(T191:T192)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10" t="s">
        <v>146</v>
      </c>
      <c r="AT190" s="211" t="s">
        <v>71</v>
      </c>
      <c r="AU190" s="211" t="s">
        <v>79</v>
      </c>
      <c r="AY190" s="210" t="s">
        <v>145</v>
      </c>
      <c r="BK190" s="212">
        <f>SUM(BK191:BK192)</f>
        <v>0</v>
      </c>
    </row>
    <row r="191" s="2" customFormat="1" ht="16.5" customHeight="1">
      <c r="A191" s="41"/>
      <c r="B191" s="42"/>
      <c r="C191" s="215" t="s">
        <v>587</v>
      </c>
      <c r="D191" s="215" t="s">
        <v>148</v>
      </c>
      <c r="E191" s="216" t="s">
        <v>1190</v>
      </c>
      <c r="F191" s="217" t="s">
        <v>1191</v>
      </c>
      <c r="G191" s="218" t="s">
        <v>465</v>
      </c>
      <c r="H191" s="219">
        <v>1</v>
      </c>
      <c r="I191" s="220"/>
      <c r="J191" s="221">
        <f>ROUND(I191*H191,2)</f>
        <v>0</v>
      </c>
      <c r="K191" s="217" t="s">
        <v>19</v>
      </c>
      <c r="L191" s="47"/>
      <c r="M191" s="222" t="s">
        <v>19</v>
      </c>
      <c r="N191" s="223" t="s">
        <v>43</v>
      </c>
      <c r="O191" s="87"/>
      <c r="P191" s="224">
        <f>O191*H191</f>
        <v>0</v>
      </c>
      <c r="Q191" s="224">
        <v>0</v>
      </c>
      <c r="R191" s="224">
        <f>Q191*H191</f>
        <v>0</v>
      </c>
      <c r="S191" s="224">
        <v>0</v>
      </c>
      <c r="T191" s="225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26" t="s">
        <v>563</v>
      </c>
      <c r="AT191" s="226" t="s">
        <v>148</v>
      </c>
      <c r="AU191" s="226" t="s">
        <v>81</v>
      </c>
      <c r="AY191" s="20" t="s">
        <v>145</v>
      </c>
      <c r="BE191" s="227">
        <f>IF(N191="základní",J191,0)</f>
        <v>0</v>
      </c>
      <c r="BF191" s="227">
        <f>IF(N191="snížená",J191,0)</f>
        <v>0</v>
      </c>
      <c r="BG191" s="227">
        <f>IF(N191="zákl. přenesená",J191,0)</f>
        <v>0</v>
      </c>
      <c r="BH191" s="227">
        <f>IF(N191="sníž. přenesená",J191,0)</f>
        <v>0</v>
      </c>
      <c r="BI191" s="227">
        <f>IF(N191="nulová",J191,0)</f>
        <v>0</v>
      </c>
      <c r="BJ191" s="20" t="s">
        <v>79</v>
      </c>
      <c r="BK191" s="227">
        <f>ROUND(I191*H191,2)</f>
        <v>0</v>
      </c>
      <c r="BL191" s="20" t="s">
        <v>563</v>
      </c>
      <c r="BM191" s="226" t="s">
        <v>1292</v>
      </c>
    </row>
    <row r="192" s="2" customFormat="1" ht="16.5" customHeight="1">
      <c r="A192" s="41"/>
      <c r="B192" s="42"/>
      <c r="C192" s="215" t="s">
        <v>592</v>
      </c>
      <c r="D192" s="215" t="s">
        <v>148</v>
      </c>
      <c r="E192" s="216" t="s">
        <v>1193</v>
      </c>
      <c r="F192" s="217" t="s">
        <v>1194</v>
      </c>
      <c r="G192" s="218" t="s">
        <v>465</v>
      </c>
      <c r="H192" s="219">
        <v>1</v>
      </c>
      <c r="I192" s="220"/>
      <c r="J192" s="221">
        <f>ROUND(I192*H192,2)</f>
        <v>0</v>
      </c>
      <c r="K192" s="217" t="s">
        <v>19</v>
      </c>
      <c r="L192" s="47"/>
      <c r="M192" s="222" t="s">
        <v>19</v>
      </c>
      <c r="N192" s="223" t="s">
        <v>43</v>
      </c>
      <c r="O192" s="87"/>
      <c r="P192" s="224">
        <f>O192*H192</f>
        <v>0</v>
      </c>
      <c r="Q192" s="224">
        <v>0</v>
      </c>
      <c r="R192" s="224">
        <f>Q192*H192</f>
        <v>0</v>
      </c>
      <c r="S192" s="224">
        <v>0</v>
      </c>
      <c r="T192" s="225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26" t="s">
        <v>563</v>
      </c>
      <c r="AT192" s="226" t="s">
        <v>148</v>
      </c>
      <c r="AU192" s="226" t="s">
        <v>81</v>
      </c>
      <c r="AY192" s="20" t="s">
        <v>145</v>
      </c>
      <c r="BE192" s="227">
        <f>IF(N192="základní",J192,0)</f>
        <v>0</v>
      </c>
      <c r="BF192" s="227">
        <f>IF(N192="snížená",J192,0)</f>
        <v>0</v>
      </c>
      <c r="BG192" s="227">
        <f>IF(N192="zákl. přenesená",J192,0)</f>
        <v>0</v>
      </c>
      <c r="BH192" s="227">
        <f>IF(N192="sníž. přenesená",J192,0)</f>
        <v>0</v>
      </c>
      <c r="BI192" s="227">
        <f>IF(N192="nulová",J192,0)</f>
        <v>0</v>
      </c>
      <c r="BJ192" s="20" t="s">
        <v>79</v>
      </c>
      <c r="BK192" s="227">
        <f>ROUND(I192*H192,2)</f>
        <v>0</v>
      </c>
      <c r="BL192" s="20" t="s">
        <v>563</v>
      </c>
      <c r="BM192" s="226" t="s">
        <v>1293</v>
      </c>
    </row>
    <row r="193" s="12" customFormat="1" ht="22.8" customHeight="1">
      <c r="A193" s="12"/>
      <c r="B193" s="199"/>
      <c r="C193" s="200"/>
      <c r="D193" s="201" t="s">
        <v>71</v>
      </c>
      <c r="E193" s="213" t="s">
        <v>1294</v>
      </c>
      <c r="F193" s="213" t="s">
        <v>1295</v>
      </c>
      <c r="G193" s="200"/>
      <c r="H193" s="200"/>
      <c r="I193" s="203"/>
      <c r="J193" s="214">
        <f>BK193</f>
        <v>0</v>
      </c>
      <c r="K193" s="200"/>
      <c r="L193" s="205"/>
      <c r="M193" s="206"/>
      <c r="N193" s="207"/>
      <c r="O193" s="207"/>
      <c r="P193" s="208">
        <f>SUM(P194:P200)</f>
        <v>0</v>
      </c>
      <c r="Q193" s="207"/>
      <c r="R193" s="208">
        <f>SUM(R194:R200)</f>
        <v>0</v>
      </c>
      <c r="S193" s="207"/>
      <c r="T193" s="209">
        <f>SUM(T194:T200)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10" t="s">
        <v>146</v>
      </c>
      <c r="AT193" s="211" t="s">
        <v>71</v>
      </c>
      <c r="AU193" s="211" t="s">
        <v>79</v>
      </c>
      <c r="AY193" s="210" t="s">
        <v>145</v>
      </c>
      <c r="BK193" s="212">
        <f>SUM(BK194:BK200)</f>
        <v>0</v>
      </c>
    </row>
    <row r="194" s="2" customFormat="1" ht="16.5" customHeight="1">
      <c r="A194" s="41"/>
      <c r="B194" s="42"/>
      <c r="C194" s="267" t="s">
        <v>597</v>
      </c>
      <c r="D194" s="267" t="s">
        <v>169</v>
      </c>
      <c r="E194" s="268" t="s">
        <v>1296</v>
      </c>
      <c r="F194" s="269" t="s">
        <v>1297</v>
      </c>
      <c r="G194" s="270" t="s">
        <v>1114</v>
      </c>
      <c r="H194" s="271">
        <v>47</v>
      </c>
      <c r="I194" s="272"/>
      <c r="J194" s="273">
        <f>ROUND(I194*H194,2)</f>
        <v>0</v>
      </c>
      <c r="K194" s="269" t="s">
        <v>19</v>
      </c>
      <c r="L194" s="274"/>
      <c r="M194" s="275" t="s">
        <v>19</v>
      </c>
      <c r="N194" s="276" t="s">
        <v>43</v>
      </c>
      <c r="O194" s="87"/>
      <c r="P194" s="224">
        <f>O194*H194</f>
        <v>0</v>
      </c>
      <c r="Q194" s="224">
        <v>0</v>
      </c>
      <c r="R194" s="224">
        <f>Q194*H194</f>
        <v>0</v>
      </c>
      <c r="S194" s="224">
        <v>0</v>
      </c>
      <c r="T194" s="225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26" t="s">
        <v>1115</v>
      </c>
      <c r="AT194" s="226" t="s">
        <v>169</v>
      </c>
      <c r="AU194" s="226" t="s">
        <v>81</v>
      </c>
      <c r="AY194" s="20" t="s">
        <v>145</v>
      </c>
      <c r="BE194" s="227">
        <f>IF(N194="základní",J194,0)</f>
        <v>0</v>
      </c>
      <c r="BF194" s="227">
        <f>IF(N194="snížená",J194,0)</f>
        <v>0</v>
      </c>
      <c r="BG194" s="227">
        <f>IF(N194="zákl. přenesená",J194,0)</f>
        <v>0</v>
      </c>
      <c r="BH194" s="227">
        <f>IF(N194="sníž. přenesená",J194,0)</f>
        <v>0</v>
      </c>
      <c r="BI194" s="227">
        <f>IF(N194="nulová",J194,0)</f>
        <v>0</v>
      </c>
      <c r="BJ194" s="20" t="s">
        <v>79</v>
      </c>
      <c r="BK194" s="227">
        <f>ROUND(I194*H194,2)</f>
        <v>0</v>
      </c>
      <c r="BL194" s="20" t="s">
        <v>563</v>
      </c>
      <c r="BM194" s="226" t="s">
        <v>1298</v>
      </c>
    </row>
    <row r="195" s="2" customFormat="1" ht="16.5" customHeight="1">
      <c r="A195" s="41"/>
      <c r="B195" s="42"/>
      <c r="C195" s="267" t="s">
        <v>604</v>
      </c>
      <c r="D195" s="267" t="s">
        <v>169</v>
      </c>
      <c r="E195" s="268" t="s">
        <v>1299</v>
      </c>
      <c r="F195" s="269" t="s">
        <v>1300</v>
      </c>
      <c r="G195" s="270" t="s">
        <v>1114</v>
      </c>
      <c r="H195" s="271">
        <v>30</v>
      </c>
      <c r="I195" s="272"/>
      <c r="J195" s="273">
        <f>ROUND(I195*H195,2)</f>
        <v>0</v>
      </c>
      <c r="K195" s="269" t="s">
        <v>19</v>
      </c>
      <c r="L195" s="274"/>
      <c r="M195" s="275" t="s">
        <v>19</v>
      </c>
      <c r="N195" s="276" t="s">
        <v>43</v>
      </c>
      <c r="O195" s="87"/>
      <c r="P195" s="224">
        <f>O195*H195</f>
        <v>0</v>
      </c>
      <c r="Q195" s="224">
        <v>0</v>
      </c>
      <c r="R195" s="224">
        <f>Q195*H195</f>
        <v>0</v>
      </c>
      <c r="S195" s="224">
        <v>0</v>
      </c>
      <c r="T195" s="225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26" t="s">
        <v>1115</v>
      </c>
      <c r="AT195" s="226" t="s">
        <v>169</v>
      </c>
      <c r="AU195" s="226" t="s">
        <v>81</v>
      </c>
      <c r="AY195" s="20" t="s">
        <v>145</v>
      </c>
      <c r="BE195" s="227">
        <f>IF(N195="základní",J195,0)</f>
        <v>0</v>
      </c>
      <c r="BF195" s="227">
        <f>IF(N195="snížená",J195,0)</f>
        <v>0</v>
      </c>
      <c r="BG195" s="227">
        <f>IF(N195="zákl. přenesená",J195,0)</f>
        <v>0</v>
      </c>
      <c r="BH195" s="227">
        <f>IF(N195="sníž. přenesená",J195,0)</f>
        <v>0</v>
      </c>
      <c r="BI195" s="227">
        <f>IF(N195="nulová",J195,0)</f>
        <v>0</v>
      </c>
      <c r="BJ195" s="20" t="s">
        <v>79</v>
      </c>
      <c r="BK195" s="227">
        <f>ROUND(I195*H195,2)</f>
        <v>0</v>
      </c>
      <c r="BL195" s="20" t="s">
        <v>563</v>
      </c>
      <c r="BM195" s="226" t="s">
        <v>1301</v>
      </c>
    </row>
    <row r="196" s="2" customFormat="1" ht="16.5" customHeight="1">
      <c r="A196" s="41"/>
      <c r="B196" s="42"/>
      <c r="C196" s="267" t="s">
        <v>609</v>
      </c>
      <c r="D196" s="267" t="s">
        <v>169</v>
      </c>
      <c r="E196" s="268" t="s">
        <v>1302</v>
      </c>
      <c r="F196" s="269" t="s">
        <v>1303</v>
      </c>
      <c r="G196" s="270" t="s">
        <v>1114</v>
      </c>
      <c r="H196" s="271">
        <v>200</v>
      </c>
      <c r="I196" s="272"/>
      <c r="J196" s="273">
        <f>ROUND(I196*H196,2)</f>
        <v>0</v>
      </c>
      <c r="K196" s="269" t="s">
        <v>19</v>
      </c>
      <c r="L196" s="274"/>
      <c r="M196" s="275" t="s">
        <v>19</v>
      </c>
      <c r="N196" s="276" t="s">
        <v>43</v>
      </c>
      <c r="O196" s="87"/>
      <c r="P196" s="224">
        <f>O196*H196</f>
        <v>0</v>
      </c>
      <c r="Q196" s="224">
        <v>0</v>
      </c>
      <c r="R196" s="224">
        <f>Q196*H196</f>
        <v>0</v>
      </c>
      <c r="S196" s="224">
        <v>0</v>
      </c>
      <c r="T196" s="225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26" t="s">
        <v>1115</v>
      </c>
      <c r="AT196" s="226" t="s">
        <v>169</v>
      </c>
      <c r="AU196" s="226" t="s">
        <v>81</v>
      </c>
      <c r="AY196" s="20" t="s">
        <v>145</v>
      </c>
      <c r="BE196" s="227">
        <f>IF(N196="základní",J196,0)</f>
        <v>0</v>
      </c>
      <c r="BF196" s="227">
        <f>IF(N196="snížená",J196,0)</f>
        <v>0</v>
      </c>
      <c r="BG196" s="227">
        <f>IF(N196="zákl. přenesená",J196,0)</f>
        <v>0</v>
      </c>
      <c r="BH196" s="227">
        <f>IF(N196="sníž. přenesená",J196,0)</f>
        <v>0</v>
      </c>
      <c r="BI196" s="227">
        <f>IF(N196="nulová",J196,0)</f>
        <v>0</v>
      </c>
      <c r="BJ196" s="20" t="s">
        <v>79</v>
      </c>
      <c r="BK196" s="227">
        <f>ROUND(I196*H196,2)</f>
        <v>0</v>
      </c>
      <c r="BL196" s="20" t="s">
        <v>563</v>
      </c>
      <c r="BM196" s="226" t="s">
        <v>1304</v>
      </c>
    </row>
    <row r="197" s="2" customFormat="1" ht="16.5" customHeight="1">
      <c r="A197" s="41"/>
      <c r="B197" s="42"/>
      <c r="C197" s="267" t="s">
        <v>614</v>
      </c>
      <c r="D197" s="267" t="s">
        <v>169</v>
      </c>
      <c r="E197" s="268" t="s">
        <v>1305</v>
      </c>
      <c r="F197" s="269" t="s">
        <v>1306</v>
      </c>
      <c r="G197" s="270" t="s">
        <v>255</v>
      </c>
      <c r="H197" s="271">
        <v>200</v>
      </c>
      <c r="I197" s="272"/>
      <c r="J197" s="273">
        <f>ROUND(I197*H197,2)</f>
        <v>0</v>
      </c>
      <c r="K197" s="269" t="s">
        <v>19</v>
      </c>
      <c r="L197" s="274"/>
      <c r="M197" s="275" t="s">
        <v>19</v>
      </c>
      <c r="N197" s="276" t="s">
        <v>43</v>
      </c>
      <c r="O197" s="87"/>
      <c r="P197" s="224">
        <f>O197*H197</f>
        <v>0</v>
      </c>
      <c r="Q197" s="224">
        <v>0</v>
      </c>
      <c r="R197" s="224">
        <f>Q197*H197</f>
        <v>0</v>
      </c>
      <c r="S197" s="224">
        <v>0</v>
      </c>
      <c r="T197" s="225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26" t="s">
        <v>1115</v>
      </c>
      <c r="AT197" s="226" t="s">
        <v>169</v>
      </c>
      <c r="AU197" s="226" t="s">
        <v>81</v>
      </c>
      <c r="AY197" s="20" t="s">
        <v>145</v>
      </c>
      <c r="BE197" s="227">
        <f>IF(N197="základní",J197,0)</f>
        <v>0</v>
      </c>
      <c r="BF197" s="227">
        <f>IF(N197="snížená",J197,0)</f>
        <v>0</v>
      </c>
      <c r="BG197" s="227">
        <f>IF(N197="zákl. přenesená",J197,0)</f>
        <v>0</v>
      </c>
      <c r="BH197" s="227">
        <f>IF(N197="sníž. přenesená",J197,0)</f>
        <v>0</v>
      </c>
      <c r="BI197" s="227">
        <f>IF(N197="nulová",J197,0)</f>
        <v>0</v>
      </c>
      <c r="BJ197" s="20" t="s">
        <v>79</v>
      </c>
      <c r="BK197" s="227">
        <f>ROUND(I197*H197,2)</f>
        <v>0</v>
      </c>
      <c r="BL197" s="20" t="s">
        <v>563</v>
      </c>
      <c r="BM197" s="226" t="s">
        <v>1307</v>
      </c>
    </row>
    <row r="198" s="2" customFormat="1" ht="16.5" customHeight="1">
      <c r="A198" s="41"/>
      <c r="B198" s="42"/>
      <c r="C198" s="267" t="s">
        <v>619</v>
      </c>
      <c r="D198" s="267" t="s">
        <v>169</v>
      </c>
      <c r="E198" s="268" t="s">
        <v>1308</v>
      </c>
      <c r="F198" s="269" t="s">
        <v>1309</v>
      </c>
      <c r="G198" s="270" t="s">
        <v>255</v>
      </c>
      <c r="H198" s="271">
        <v>100</v>
      </c>
      <c r="I198" s="272"/>
      <c r="J198" s="273">
        <f>ROUND(I198*H198,2)</f>
        <v>0</v>
      </c>
      <c r="K198" s="269" t="s">
        <v>19</v>
      </c>
      <c r="L198" s="274"/>
      <c r="M198" s="275" t="s">
        <v>19</v>
      </c>
      <c r="N198" s="276" t="s">
        <v>43</v>
      </c>
      <c r="O198" s="87"/>
      <c r="P198" s="224">
        <f>O198*H198</f>
        <v>0</v>
      </c>
      <c r="Q198" s="224">
        <v>0</v>
      </c>
      <c r="R198" s="224">
        <f>Q198*H198</f>
        <v>0</v>
      </c>
      <c r="S198" s="224">
        <v>0</v>
      </c>
      <c r="T198" s="225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26" t="s">
        <v>1115</v>
      </c>
      <c r="AT198" s="226" t="s">
        <v>169</v>
      </c>
      <c r="AU198" s="226" t="s">
        <v>81</v>
      </c>
      <c r="AY198" s="20" t="s">
        <v>145</v>
      </c>
      <c r="BE198" s="227">
        <f>IF(N198="základní",J198,0)</f>
        <v>0</v>
      </c>
      <c r="BF198" s="227">
        <f>IF(N198="snížená",J198,0)</f>
        <v>0</v>
      </c>
      <c r="BG198" s="227">
        <f>IF(N198="zákl. přenesená",J198,0)</f>
        <v>0</v>
      </c>
      <c r="BH198" s="227">
        <f>IF(N198="sníž. přenesená",J198,0)</f>
        <v>0</v>
      </c>
      <c r="BI198" s="227">
        <f>IF(N198="nulová",J198,0)</f>
        <v>0</v>
      </c>
      <c r="BJ198" s="20" t="s">
        <v>79</v>
      </c>
      <c r="BK198" s="227">
        <f>ROUND(I198*H198,2)</f>
        <v>0</v>
      </c>
      <c r="BL198" s="20" t="s">
        <v>563</v>
      </c>
      <c r="BM198" s="226" t="s">
        <v>1310</v>
      </c>
    </row>
    <row r="199" s="2" customFormat="1" ht="16.5" customHeight="1">
      <c r="A199" s="41"/>
      <c r="B199" s="42"/>
      <c r="C199" s="267" t="s">
        <v>624</v>
      </c>
      <c r="D199" s="267" t="s">
        <v>169</v>
      </c>
      <c r="E199" s="268" t="s">
        <v>1311</v>
      </c>
      <c r="F199" s="269" t="s">
        <v>1312</v>
      </c>
      <c r="G199" s="270" t="s">
        <v>255</v>
      </c>
      <c r="H199" s="271">
        <v>50</v>
      </c>
      <c r="I199" s="272"/>
      <c r="J199" s="273">
        <f>ROUND(I199*H199,2)</f>
        <v>0</v>
      </c>
      <c r="K199" s="269" t="s">
        <v>19</v>
      </c>
      <c r="L199" s="274"/>
      <c r="M199" s="275" t="s">
        <v>19</v>
      </c>
      <c r="N199" s="276" t="s">
        <v>43</v>
      </c>
      <c r="O199" s="87"/>
      <c r="P199" s="224">
        <f>O199*H199</f>
        <v>0</v>
      </c>
      <c r="Q199" s="224">
        <v>0</v>
      </c>
      <c r="R199" s="224">
        <f>Q199*H199</f>
        <v>0</v>
      </c>
      <c r="S199" s="224">
        <v>0</v>
      </c>
      <c r="T199" s="225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26" t="s">
        <v>1115</v>
      </c>
      <c r="AT199" s="226" t="s">
        <v>169</v>
      </c>
      <c r="AU199" s="226" t="s">
        <v>81</v>
      </c>
      <c r="AY199" s="20" t="s">
        <v>145</v>
      </c>
      <c r="BE199" s="227">
        <f>IF(N199="základní",J199,0)</f>
        <v>0</v>
      </c>
      <c r="BF199" s="227">
        <f>IF(N199="snížená",J199,0)</f>
        <v>0</v>
      </c>
      <c r="BG199" s="227">
        <f>IF(N199="zákl. přenesená",J199,0)</f>
        <v>0</v>
      </c>
      <c r="BH199" s="227">
        <f>IF(N199="sníž. přenesená",J199,0)</f>
        <v>0</v>
      </c>
      <c r="BI199" s="227">
        <f>IF(N199="nulová",J199,0)</f>
        <v>0</v>
      </c>
      <c r="BJ199" s="20" t="s">
        <v>79</v>
      </c>
      <c r="BK199" s="227">
        <f>ROUND(I199*H199,2)</f>
        <v>0</v>
      </c>
      <c r="BL199" s="20" t="s">
        <v>563</v>
      </c>
      <c r="BM199" s="226" t="s">
        <v>1313</v>
      </c>
    </row>
    <row r="200" s="2" customFormat="1" ht="16.5" customHeight="1">
      <c r="A200" s="41"/>
      <c r="B200" s="42"/>
      <c r="C200" s="267" t="s">
        <v>629</v>
      </c>
      <c r="D200" s="267" t="s">
        <v>169</v>
      </c>
      <c r="E200" s="268" t="s">
        <v>1314</v>
      </c>
      <c r="F200" s="269" t="s">
        <v>1315</v>
      </c>
      <c r="G200" s="270" t="s">
        <v>1316</v>
      </c>
      <c r="H200" s="271">
        <v>1</v>
      </c>
      <c r="I200" s="272"/>
      <c r="J200" s="273">
        <f>ROUND(I200*H200,2)</f>
        <v>0</v>
      </c>
      <c r="K200" s="269" t="s">
        <v>19</v>
      </c>
      <c r="L200" s="274"/>
      <c r="M200" s="275" t="s">
        <v>19</v>
      </c>
      <c r="N200" s="276" t="s">
        <v>43</v>
      </c>
      <c r="O200" s="87"/>
      <c r="P200" s="224">
        <f>O200*H200</f>
        <v>0</v>
      </c>
      <c r="Q200" s="224">
        <v>0</v>
      </c>
      <c r="R200" s="224">
        <f>Q200*H200</f>
        <v>0</v>
      </c>
      <c r="S200" s="224">
        <v>0</v>
      </c>
      <c r="T200" s="225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26" t="s">
        <v>1115</v>
      </c>
      <c r="AT200" s="226" t="s">
        <v>169</v>
      </c>
      <c r="AU200" s="226" t="s">
        <v>81</v>
      </c>
      <c r="AY200" s="20" t="s">
        <v>145</v>
      </c>
      <c r="BE200" s="227">
        <f>IF(N200="základní",J200,0)</f>
        <v>0</v>
      </c>
      <c r="BF200" s="227">
        <f>IF(N200="snížená",J200,0)</f>
        <v>0</v>
      </c>
      <c r="BG200" s="227">
        <f>IF(N200="zákl. přenesená",J200,0)</f>
        <v>0</v>
      </c>
      <c r="BH200" s="227">
        <f>IF(N200="sníž. přenesená",J200,0)</f>
        <v>0</v>
      </c>
      <c r="BI200" s="227">
        <f>IF(N200="nulová",J200,0)</f>
        <v>0</v>
      </c>
      <c r="BJ200" s="20" t="s">
        <v>79</v>
      </c>
      <c r="BK200" s="227">
        <f>ROUND(I200*H200,2)</f>
        <v>0</v>
      </c>
      <c r="BL200" s="20" t="s">
        <v>563</v>
      </c>
      <c r="BM200" s="226" t="s">
        <v>1317</v>
      </c>
    </row>
    <row r="201" s="12" customFormat="1" ht="22.8" customHeight="1">
      <c r="A201" s="12"/>
      <c r="B201" s="199"/>
      <c r="C201" s="200"/>
      <c r="D201" s="201" t="s">
        <v>71</v>
      </c>
      <c r="E201" s="213" t="s">
        <v>1318</v>
      </c>
      <c r="F201" s="213" t="s">
        <v>1319</v>
      </c>
      <c r="G201" s="200"/>
      <c r="H201" s="200"/>
      <c r="I201" s="203"/>
      <c r="J201" s="214">
        <f>BK201</f>
        <v>0</v>
      </c>
      <c r="K201" s="200"/>
      <c r="L201" s="205"/>
      <c r="M201" s="206"/>
      <c r="N201" s="207"/>
      <c r="O201" s="207"/>
      <c r="P201" s="208">
        <f>SUM(P202:P207)</f>
        <v>0</v>
      </c>
      <c r="Q201" s="207"/>
      <c r="R201" s="208">
        <f>SUM(R202:R207)</f>
        <v>0</v>
      </c>
      <c r="S201" s="207"/>
      <c r="T201" s="209">
        <f>SUM(T202:T207)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10" t="s">
        <v>146</v>
      </c>
      <c r="AT201" s="211" t="s">
        <v>71</v>
      </c>
      <c r="AU201" s="211" t="s">
        <v>79</v>
      </c>
      <c r="AY201" s="210" t="s">
        <v>145</v>
      </c>
      <c r="BK201" s="212">
        <f>SUM(BK202:BK207)</f>
        <v>0</v>
      </c>
    </row>
    <row r="202" s="2" customFormat="1" ht="16.5" customHeight="1">
      <c r="A202" s="41"/>
      <c r="B202" s="42"/>
      <c r="C202" s="215" t="s">
        <v>634</v>
      </c>
      <c r="D202" s="215" t="s">
        <v>148</v>
      </c>
      <c r="E202" s="216" t="s">
        <v>1296</v>
      </c>
      <c r="F202" s="217" t="s">
        <v>1297</v>
      </c>
      <c r="G202" s="218" t="s">
        <v>1114</v>
      </c>
      <c r="H202" s="219">
        <v>47</v>
      </c>
      <c r="I202" s="220"/>
      <c r="J202" s="221">
        <f>ROUND(I202*H202,2)</f>
        <v>0</v>
      </c>
      <c r="K202" s="217" t="s">
        <v>19</v>
      </c>
      <c r="L202" s="47"/>
      <c r="M202" s="222" t="s">
        <v>19</v>
      </c>
      <c r="N202" s="223" t="s">
        <v>43</v>
      </c>
      <c r="O202" s="87"/>
      <c r="P202" s="224">
        <f>O202*H202</f>
        <v>0</v>
      </c>
      <c r="Q202" s="224">
        <v>0</v>
      </c>
      <c r="R202" s="224">
        <f>Q202*H202</f>
        <v>0</v>
      </c>
      <c r="S202" s="224">
        <v>0</v>
      </c>
      <c r="T202" s="225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26" t="s">
        <v>563</v>
      </c>
      <c r="AT202" s="226" t="s">
        <v>148</v>
      </c>
      <c r="AU202" s="226" t="s">
        <v>81</v>
      </c>
      <c r="AY202" s="20" t="s">
        <v>145</v>
      </c>
      <c r="BE202" s="227">
        <f>IF(N202="základní",J202,0)</f>
        <v>0</v>
      </c>
      <c r="BF202" s="227">
        <f>IF(N202="snížená",J202,0)</f>
        <v>0</v>
      </c>
      <c r="BG202" s="227">
        <f>IF(N202="zákl. přenesená",J202,0)</f>
        <v>0</v>
      </c>
      <c r="BH202" s="227">
        <f>IF(N202="sníž. přenesená",J202,0)</f>
        <v>0</v>
      </c>
      <c r="BI202" s="227">
        <f>IF(N202="nulová",J202,0)</f>
        <v>0</v>
      </c>
      <c r="BJ202" s="20" t="s">
        <v>79</v>
      </c>
      <c r="BK202" s="227">
        <f>ROUND(I202*H202,2)</f>
        <v>0</v>
      </c>
      <c r="BL202" s="20" t="s">
        <v>563</v>
      </c>
      <c r="BM202" s="226" t="s">
        <v>1320</v>
      </c>
    </row>
    <row r="203" s="2" customFormat="1" ht="16.5" customHeight="1">
      <c r="A203" s="41"/>
      <c r="B203" s="42"/>
      <c r="C203" s="215" t="s">
        <v>638</v>
      </c>
      <c r="D203" s="215" t="s">
        <v>148</v>
      </c>
      <c r="E203" s="216" t="s">
        <v>1299</v>
      </c>
      <c r="F203" s="217" t="s">
        <v>1300</v>
      </c>
      <c r="G203" s="218" t="s">
        <v>1114</v>
      </c>
      <c r="H203" s="219">
        <v>30</v>
      </c>
      <c r="I203" s="220"/>
      <c r="J203" s="221">
        <f>ROUND(I203*H203,2)</f>
        <v>0</v>
      </c>
      <c r="K203" s="217" t="s">
        <v>19</v>
      </c>
      <c r="L203" s="47"/>
      <c r="M203" s="222" t="s">
        <v>19</v>
      </c>
      <c r="N203" s="223" t="s">
        <v>43</v>
      </c>
      <c r="O203" s="87"/>
      <c r="P203" s="224">
        <f>O203*H203</f>
        <v>0</v>
      </c>
      <c r="Q203" s="224">
        <v>0</v>
      </c>
      <c r="R203" s="224">
        <f>Q203*H203</f>
        <v>0</v>
      </c>
      <c r="S203" s="224">
        <v>0</v>
      </c>
      <c r="T203" s="225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26" t="s">
        <v>563</v>
      </c>
      <c r="AT203" s="226" t="s">
        <v>148</v>
      </c>
      <c r="AU203" s="226" t="s">
        <v>81</v>
      </c>
      <c r="AY203" s="20" t="s">
        <v>145</v>
      </c>
      <c r="BE203" s="227">
        <f>IF(N203="základní",J203,0)</f>
        <v>0</v>
      </c>
      <c r="BF203" s="227">
        <f>IF(N203="snížená",J203,0)</f>
        <v>0</v>
      </c>
      <c r="BG203" s="227">
        <f>IF(N203="zákl. přenesená",J203,0)</f>
        <v>0</v>
      </c>
      <c r="BH203" s="227">
        <f>IF(N203="sníž. přenesená",J203,0)</f>
        <v>0</v>
      </c>
      <c r="BI203" s="227">
        <f>IF(N203="nulová",J203,0)</f>
        <v>0</v>
      </c>
      <c r="BJ203" s="20" t="s">
        <v>79</v>
      </c>
      <c r="BK203" s="227">
        <f>ROUND(I203*H203,2)</f>
        <v>0</v>
      </c>
      <c r="BL203" s="20" t="s">
        <v>563</v>
      </c>
      <c r="BM203" s="226" t="s">
        <v>1321</v>
      </c>
    </row>
    <row r="204" s="2" customFormat="1" ht="16.5" customHeight="1">
      <c r="A204" s="41"/>
      <c r="B204" s="42"/>
      <c r="C204" s="215" t="s">
        <v>642</v>
      </c>
      <c r="D204" s="215" t="s">
        <v>148</v>
      </c>
      <c r="E204" s="216" t="s">
        <v>1322</v>
      </c>
      <c r="F204" s="217" t="s">
        <v>1303</v>
      </c>
      <c r="G204" s="218" t="s">
        <v>1114</v>
      </c>
      <c r="H204" s="219">
        <v>200</v>
      </c>
      <c r="I204" s="220"/>
      <c r="J204" s="221">
        <f>ROUND(I204*H204,2)</f>
        <v>0</v>
      </c>
      <c r="K204" s="217" t="s">
        <v>19</v>
      </c>
      <c r="L204" s="47"/>
      <c r="M204" s="222" t="s">
        <v>19</v>
      </c>
      <c r="N204" s="223" t="s">
        <v>43</v>
      </c>
      <c r="O204" s="87"/>
      <c r="P204" s="224">
        <f>O204*H204</f>
        <v>0</v>
      </c>
      <c r="Q204" s="224">
        <v>0</v>
      </c>
      <c r="R204" s="224">
        <f>Q204*H204</f>
        <v>0</v>
      </c>
      <c r="S204" s="224">
        <v>0</v>
      </c>
      <c r="T204" s="225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26" t="s">
        <v>563</v>
      </c>
      <c r="AT204" s="226" t="s">
        <v>148</v>
      </c>
      <c r="AU204" s="226" t="s">
        <v>81</v>
      </c>
      <c r="AY204" s="20" t="s">
        <v>145</v>
      </c>
      <c r="BE204" s="227">
        <f>IF(N204="základní",J204,0)</f>
        <v>0</v>
      </c>
      <c r="BF204" s="227">
        <f>IF(N204="snížená",J204,0)</f>
        <v>0</v>
      </c>
      <c r="BG204" s="227">
        <f>IF(N204="zákl. přenesená",J204,0)</f>
        <v>0</v>
      </c>
      <c r="BH204" s="227">
        <f>IF(N204="sníž. přenesená",J204,0)</f>
        <v>0</v>
      </c>
      <c r="BI204" s="227">
        <f>IF(N204="nulová",J204,0)</f>
        <v>0</v>
      </c>
      <c r="BJ204" s="20" t="s">
        <v>79</v>
      </c>
      <c r="BK204" s="227">
        <f>ROUND(I204*H204,2)</f>
        <v>0</v>
      </c>
      <c r="BL204" s="20" t="s">
        <v>563</v>
      </c>
      <c r="BM204" s="226" t="s">
        <v>1323</v>
      </c>
    </row>
    <row r="205" s="2" customFormat="1" ht="16.5" customHeight="1">
      <c r="A205" s="41"/>
      <c r="B205" s="42"/>
      <c r="C205" s="215" t="s">
        <v>647</v>
      </c>
      <c r="D205" s="215" t="s">
        <v>148</v>
      </c>
      <c r="E205" s="216" t="s">
        <v>1324</v>
      </c>
      <c r="F205" s="217" t="s">
        <v>1306</v>
      </c>
      <c r="G205" s="218" t="s">
        <v>255</v>
      </c>
      <c r="H205" s="219">
        <v>200</v>
      </c>
      <c r="I205" s="220"/>
      <c r="J205" s="221">
        <f>ROUND(I205*H205,2)</f>
        <v>0</v>
      </c>
      <c r="K205" s="217" t="s">
        <v>19</v>
      </c>
      <c r="L205" s="47"/>
      <c r="M205" s="222" t="s">
        <v>19</v>
      </c>
      <c r="N205" s="223" t="s">
        <v>43</v>
      </c>
      <c r="O205" s="87"/>
      <c r="P205" s="224">
        <f>O205*H205</f>
        <v>0</v>
      </c>
      <c r="Q205" s="224">
        <v>0</v>
      </c>
      <c r="R205" s="224">
        <f>Q205*H205</f>
        <v>0</v>
      </c>
      <c r="S205" s="224">
        <v>0</v>
      </c>
      <c r="T205" s="225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26" t="s">
        <v>563</v>
      </c>
      <c r="AT205" s="226" t="s">
        <v>148</v>
      </c>
      <c r="AU205" s="226" t="s">
        <v>81</v>
      </c>
      <c r="AY205" s="20" t="s">
        <v>145</v>
      </c>
      <c r="BE205" s="227">
        <f>IF(N205="základní",J205,0)</f>
        <v>0</v>
      </c>
      <c r="BF205" s="227">
        <f>IF(N205="snížená",J205,0)</f>
        <v>0</v>
      </c>
      <c r="BG205" s="227">
        <f>IF(N205="zákl. přenesená",J205,0)</f>
        <v>0</v>
      </c>
      <c r="BH205" s="227">
        <f>IF(N205="sníž. přenesená",J205,0)</f>
        <v>0</v>
      </c>
      <c r="BI205" s="227">
        <f>IF(N205="nulová",J205,0)</f>
        <v>0</v>
      </c>
      <c r="BJ205" s="20" t="s">
        <v>79</v>
      </c>
      <c r="BK205" s="227">
        <f>ROUND(I205*H205,2)</f>
        <v>0</v>
      </c>
      <c r="BL205" s="20" t="s">
        <v>563</v>
      </c>
      <c r="BM205" s="226" t="s">
        <v>1325</v>
      </c>
    </row>
    <row r="206" s="2" customFormat="1" ht="16.5" customHeight="1">
      <c r="A206" s="41"/>
      <c r="B206" s="42"/>
      <c r="C206" s="215" t="s">
        <v>654</v>
      </c>
      <c r="D206" s="215" t="s">
        <v>148</v>
      </c>
      <c r="E206" s="216" t="s">
        <v>1326</v>
      </c>
      <c r="F206" s="217" t="s">
        <v>1309</v>
      </c>
      <c r="G206" s="218" t="s">
        <v>255</v>
      </c>
      <c r="H206" s="219">
        <v>100</v>
      </c>
      <c r="I206" s="220"/>
      <c r="J206" s="221">
        <f>ROUND(I206*H206,2)</f>
        <v>0</v>
      </c>
      <c r="K206" s="217" t="s">
        <v>19</v>
      </c>
      <c r="L206" s="47"/>
      <c r="M206" s="222" t="s">
        <v>19</v>
      </c>
      <c r="N206" s="223" t="s">
        <v>43</v>
      </c>
      <c r="O206" s="87"/>
      <c r="P206" s="224">
        <f>O206*H206</f>
        <v>0</v>
      </c>
      <c r="Q206" s="224">
        <v>0</v>
      </c>
      <c r="R206" s="224">
        <f>Q206*H206</f>
        <v>0</v>
      </c>
      <c r="S206" s="224">
        <v>0</v>
      </c>
      <c r="T206" s="225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26" t="s">
        <v>563</v>
      </c>
      <c r="AT206" s="226" t="s">
        <v>148</v>
      </c>
      <c r="AU206" s="226" t="s">
        <v>81</v>
      </c>
      <c r="AY206" s="20" t="s">
        <v>145</v>
      </c>
      <c r="BE206" s="227">
        <f>IF(N206="základní",J206,0)</f>
        <v>0</v>
      </c>
      <c r="BF206" s="227">
        <f>IF(N206="snížená",J206,0)</f>
        <v>0</v>
      </c>
      <c r="BG206" s="227">
        <f>IF(N206="zákl. přenesená",J206,0)</f>
        <v>0</v>
      </c>
      <c r="BH206" s="227">
        <f>IF(N206="sníž. přenesená",J206,0)</f>
        <v>0</v>
      </c>
      <c r="BI206" s="227">
        <f>IF(N206="nulová",J206,0)</f>
        <v>0</v>
      </c>
      <c r="BJ206" s="20" t="s">
        <v>79</v>
      </c>
      <c r="BK206" s="227">
        <f>ROUND(I206*H206,2)</f>
        <v>0</v>
      </c>
      <c r="BL206" s="20" t="s">
        <v>563</v>
      </c>
      <c r="BM206" s="226" t="s">
        <v>1327</v>
      </c>
    </row>
    <row r="207" s="2" customFormat="1" ht="16.5" customHeight="1">
      <c r="A207" s="41"/>
      <c r="B207" s="42"/>
      <c r="C207" s="215" t="s">
        <v>669</v>
      </c>
      <c r="D207" s="215" t="s">
        <v>148</v>
      </c>
      <c r="E207" s="216" t="s">
        <v>1328</v>
      </c>
      <c r="F207" s="217" t="s">
        <v>1312</v>
      </c>
      <c r="G207" s="218" t="s">
        <v>255</v>
      </c>
      <c r="H207" s="219">
        <v>50</v>
      </c>
      <c r="I207" s="220"/>
      <c r="J207" s="221">
        <f>ROUND(I207*H207,2)</f>
        <v>0</v>
      </c>
      <c r="K207" s="217" t="s">
        <v>19</v>
      </c>
      <c r="L207" s="47"/>
      <c r="M207" s="222" t="s">
        <v>19</v>
      </c>
      <c r="N207" s="223" t="s">
        <v>43</v>
      </c>
      <c r="O207" s="87"/>
      <c r="P207" s="224">
        <f>O207*H207</f>
        <v>0</v>
      </c>
      <c r="Q207" s="224">
        <v>0</v>
      </c>
      <c r="R207" s="224">
        <f>Q207*H207</f>
        <v>0</v>
      </c>
      <c r="S207" s="224">
        <v>0</v>
      </c>
      <c r="T207" s="225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26" t="s">
        <v>563</v>
      </c>
      <c r="AT207" s="226" t="s">
        <v>148</v>
      </c>
      <c r="AU207" s="226" t="s">
        <v>81</v>
      </c>
      <c r="AY207" s="20" t="s">
        <v>145</v>
      </c>
      <c r="BE207" s="227">
        <f>IF(N207="základní",J207,0)</f>
        <v>0</v>
      </c>
      <c r="BF207" s="227">
        <f>IF(N207="snížená",J207,0)</f>
        <v>0</v>
      </c>
      <c r="BG207" s="227">
        <f>IF(N207="zákl. přenesená",J207,0)</f>
        <v>0</v>
      </c>
      <c r="BH207" s="227">
        <f>IF(N207="sníž. přenesená",J207,0)</f>
        <v>0</v>
      </c>
      <c r="BI207" s="227">
        <f>IF(N207="nulová",J207,0)</f>
        <v>0</v>
      </c>
      <c r="BJ207" s="20" t="s">
        <v>79</v>
      </c>
      <c r="BK207" s="227">
        <f>ROUND(I207*H207,2)</f>
        <v>0</v>
      </c>
      <c r="BL207" s="20" t="s">
        <v>563</v>
      </c>
      <c r="BM207" s="226" t="s">
        <v>1329</v>
      </c>
    </row>
    <row r="208" s="12" customFormat="1" ht="22.8" customHeight="1">
      <c r="A208" s="12"/>
      <c r="B208" s="199"/>
      <c r="C208" s="200"/>
      <c r="D208" s="201" t="s">
        <v>71</v>
      </c>
      <c r="E208" s="213" t="s">
        <v>1330</v>
      </c>
      <c r="F208" s="213" t="s">
        <v>1331</v>
      </c>
      <c r="G208" s="200"/>
      <c r="H208" s="200"/>
      <c r="I208" s="203"/>
      <c r="J208" s="214">
        <f>BK208</f>
        <v>0</v>
      </c>
      <c r="K208" s="200"/>
      <c r="L208" s="205"/>
      <c r="M208" s="206"/>
      <c r="N208" s="207"/>
      <c r="O208" s="207"/>
      <c r="P208" s="208">
        <f>SUM(P209:P210)</f>
        <v>0</v>
      </c>
      <c r="Q208" s="207"/>
      <c r="R208" s="208">
        <f>SUM(R209:R210)</f>
        <v>0</v>
      </c>
      <c r="S208" s="207"/>
      <c r="T208" s="209">
        <f>SUM(T209:T210)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10" t="s">
        <v>146</v>
      </c>
      <c r="AT208" s="211" t="s">
        <v>71</v>
      </c>
      <c r="AU208" s="211" t="s">
        <v>79</v>
      </c>
      <c r="AY208" s="210" t="s">
        <v>145</v>
      </c>
      <c r="BK208" s="212">
        <f>SUM(BK209:BK210)</f>
        <v>0</v>
      </c>
    </row>
    <row r="209" s="2" customFormat="1" ht="16.5" customHeight="1">
      <c r="A209" s="41"/>
      <c r="B209" s="42"/>
      <c r="C209" s="215" t="s">
        <v>675</v>
      </c>
      <c r="D209" s="215" t="s">
        <v>148</v>
      </c>
      <c r="E209" s="216" t="s">
        <v>1190</v>
      </c>
      <c r="F209" s="217" t="s">
        <v>1191</v>
      </c>
      <c r="G209" s="218" t="s">
        <v>465</v>
      </c>
      <c r="H209" s="219">
        <v>1</v>
      </c>
      <c r="I209" s="220"/>
      <c r="J209" s="221">
        <f>ROUND(I209*H209,2)</f>
        <v>0</v>
      </c>
      <c r="K209" s="217" t="s">
        <v>19</v>
      </c>
      <c r="L209" s="47"/>
      <c r="M209" s="222" t="s">
        <v>19</v>
      </c>
      <c r="N209" s="223" t="s">
        <v>43</v>
      </c>
      <c r="O209" s="87"/>
      <c r="P209" s="224">
        <f>O209*H209</f>
        <v>0</v>
      </c>
      <c r="Q209" s="224">
        <v>0</v>
      </c>
      <c r="R209" s="224">
        <f>Q209*H209</f>
        <v>0</v>
      </c>
      <c r="S209" s="224">
        <v>0</v>
      </c>
      <c r="T209" s="225">
        <f>S209*H209</f>
        <v>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226" t="s">
        <v>563</v>
      </c>
      <c r="AT209" s="226" t="s">
        <v>148</v>
      </c>
      <c r="AU209" s="226" t="s">
        <v>81</v>
      </c>
      <c r="AY209" s="20" t="s">
        <v>145</v>
      </c>
      <c r="BE209" s="227">
        <f>IF(N209="základní",J209,0)</f>
        <v>0</v>
      </c>
      <c r="BF209" s="227">
        <f>IF(N209="snížená",J209,0)</f>
        <v>0</v>
      </c>
      <c r="BG209" s="227">
        <f>IF(N209="zákl. přenesená",J209,0)</f>
        <v>0</v>
      </c>
      <c r="BH209" s="227">
        <f>IF(N209="sníž. přenesená",J209,0)</f>
        <v>0</v>
      </c>
      <c r="BI209" s="227">
        <f>IF(N209="nulová",J209,0)</f>
        <v>0</v>
      </c>
      <c r="BJ209" s="20" t="s">
        <v>79</v>
      </c>
      <c r="BK209" s="227">
        <f>ROUND(I209*H209,2)</f>
        <v>0</v>
      </c>
      <c r="BL209" s="20" t="s">
        <v>563</v>
      </c>
      <c r="BM209" s="226" t="s">
        <v>1332</v>
      </c>
    </row>
    <row r="210" s="2" customFormat="1" ht="16.5" customHeight="1">
      <c r="A210" s="41"/>
      <c r="B210" s="42"/>
      <c r="C210" s="215" t="s">
        <v>680</v>
      </c>
      <c r="D210" s="215" t="s">
        <v>148</v>
      </c>
      <c r="E210" s="216" t="s">
        <v>1193</v>
      </c>
      <c r="F210" s="217" t="s">
        <v>1194</v>
      </c>
      <c r="G210" s="218" t="s">
        <v>465</v>
      </c>
      <c r="H210" s="219">
        <v>1</v>
      </c>
      <c r="I210" s="220"/>
      <c r="J210" s="221">
        <f>ROUND(I210*H210,2)</f>
        <v>0</v>
      </c>
      <c r="K210" s="217" t="s">
        <v>19</v>
      </c>
      <c r="L210" s="47"/>
      <c r="M210" s="222" t="s">
        <v>19</v>
      </c>
      <c r="N210" s="223" t="s">
        <v>43</v>
      </c>
      <c r="O210" s="87"/>
      <c r="P210" s="224">
        <f>O210*H210</f>
        <v>0</v>
      </c>
      <c r="Q210" s="224">
        <v>0</v>
      </c>
      <c r="R210" s="224">
        <f>Q210*H210</f>
        <v>0</v>
      </c>
      <c r="S210" s="224">
        <v>0</v>
      </c>
      <c r="T210" s="225">
        <f>S210*H210</f>
        <v>0</v>
      </c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R210" s="226" t="s">
        <v>563</v>
      </c>
      <c r="AT210" s="226" t="s">
        <v>148</v>
      </c>
      <c r="AU210" s="226" t="s">
        <v>81</v>
      </c>
      <c r="AY210" s="20" t="s">
        <v>145</v>
      </c>
      <c r="BE210" s="227">
        <f>IF(N210="základní",J210,0)</f>
        <v>0</v>
      </c>
      <c r="BF210" s="227">
        <f>IF(N210="snížená",J210,0)</f>
        <v>0</v>
      </c>
      <c r="BG210" s="227">
        <f>IF(N210="zákl. přenesená",J210,0)</f>
        <v>0</v>
      </c>
      <c r="BH210" s="227">
        <f>IF(N210="sníž. přenesená",J210,0)</f>
        <v>0</v>
      </c>
      <c r="BI210" s="227">
        <f>IF(N210="nulová",J210,0)</f>
        <v>0</v>
      </c>
      <c r="BJ210" s="20" t="s">
        <v>79</v>
      </c>
      <c r="BK210" s="227">
        <f>ROUND(I210*H210,2)</f>
        <v>0</v>
      </c>
      <c r="BL210" s="20" t="s">
        <v>563</v>
      </c>
      <c r="BM210" s="226" t="s">
        <v>1333</v>
      </c>
    </row>
    <row r="211" s="12" customFormat="1" ht="22.8" customHeight="1">
      <c r="A211" s="12"/>
      <c r="B211" s="199"/>
      <c r="C211" s="200"/>
      <c r="D211" s="201" t="s">
        <v>71</v>
      </c>
      <c r="E211" s="213" t="s">
        <v>1334</v>
      </c>
      <c r="F211" s="213" t="s">
        <v>1335</v>
      </c>
      <c r="G211" s="200"/>
      <c r="H211" s="200"/>
      <c r="I211" s="203"/>
      <c r="J211" s="214">
        <f>BK211</f>
        <v>0</v>
      </c>
      <c r="K211" s="200"/>
      <c r="L211" s="205"/>
      <c r="M211" s="206"/>
      <c r="N211" s="207"/>
      <c r="O211" s="207"/>
      <c r="P211" s="208">
        <f>SUM(P212:P219)</f>
        <v>0</v>
      </c>
      <c r="Q211" s="207"/>
      <c r="R211" s="208">
        <f>SUM(R212:R219)</f>
        <v>0</v>
      </c>
      <c r="S211" s="207"/>
      <c r="T211" s="209">
        <f>SUM(T212:T219)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10" t="s">
        <v>146</v>
      </c>
      <c r="AT211" s="211" t="s">
        <v>71</v>
      </c>
      <c r="AU211" s="211" t="s">
        <v>79</v>
      </c>
      <c r="AY211" s="210" t="s">
        <v>145</v>
      </c>
      <c r="BK211" s="212">
        <f>SUM(BK212:BK219)</f>
        <v>0</v>
      </c>
    </row>
    <row r="212" s="2" customFormat="1" ht="16.5" customHeight="1">
      <c r="A212" s="41"/>
      <c r="B212" s="42"/>
      <c r="C212" s="267" t="s">
        <v>686</v>
      </c>
      <c r="D212" s="267" t="s">
        <v>169</v>
      </c>
      <c r="E212" s="268" t="s">
        <v>1336</v>
      </c>
      <c r="F212" s="269" t="s">
        <v>1337</v>
      </c>
      <c r="G212" s="270" t="s">
        <v>255</v>
      </c>
      <c r="H212" s="271">
        <v>200</v>
      </c>
      <c r="I212" s="272"/>
      <c r="J212" s="273">
        <f>ROUND(I212*H212,2)</f>
        <v>0</v>
      </c>
      <c r="K212" s="269" t="s">
        <v>19</v>
      </c>
      <c r="L212" s="274"/>
      <c r="M212" s="275" t="s">
        <v>19</v>
      </c>
      <c r="N212" s="276" t="s">
        <v>43</v>
      </c>
      <c r="O212" s="87"/>
      <c r="P212" s="224">
        <f>O212*H212</f>
        <v>0</v>
      </c>
      <c r="Q212" s="224">
        <v>0</v>
      </c>
      <c r="R212" s="224">
        <f>Q212*H212</f>
        <v>0</v>
      </c>
      <c r="S212" s="224">
        <v>0</v>
      </c>
      <c r="T212" s="225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26" t="s">
        <v>1115</v>
      </c>
      <c r="AT212" s="226" t="s">
        <v>169</v>
      </c>
      <c r="AU212" s="226" t="s">
        <v>81</v>
      </c>
      <c r="AY212" s="20" t="s">
        <v>145</v>
      </c>
      <c r="BE212" s="227">
        <f>IF(N212="základní",J212,0)</f>
        <v>0</v>
      </c>
      <c r="BF212" s="227">
        <f>IF(N212="snížená",J212,0)</f>
        <v>0</v>
      </c>
      <c r="BG212" s="227">
        <f>IF(N212="zákl. přenesená",J212,0)</f>
        <v>0</v>
      </c>
      <c r="BH212" s="227">
        <f>IF(N212="sníž. přenesená",J212,0)</f>
        <v>0</v>
      </c>
      <c r="BI212" s="227">
        <f>IF(N212="nulová",J212,0)</f>
        <v>0</v>
      </c>
      <c r="BJ212" s="20" t="s">
        <v>79</v>
      </c>
      <c r="BK212" s="227">
        <f>ROUND(I212*H212,2)</f>
        <v>0</v>
      </c>
      <c r="BL212" s="20" t="s">
        <v>563</v>
      </c>
      <c r="BM212" s="226" t="s">
        <v>1338</v>
      </c>
    </row>
    <row r="213" s="2" customFormat="1" ht="16.5" customHeight="1">
      <c r="A213" s="41"/>
      <c r="B213" s="42"/>
      <c r="C213" s="267" t="s">
        <v>691</v>
      </c>
      <c r="D213" s="267" t="s">
        <v>169</v>
      </c>
      <c r="E213" s="268" t="s">
        <v>1339</v>
      </c>
      <c r="F213" s="269" t="s">
        <v>1340</v>
      </c>
      <c r="G213" s="270" t="s">
        <v>255</v>
      </c>
      <c r="H213" s="271">
        <v>50</v>
      </c>
      <c r="I213" s="272"/>
      <c r="J213" s="273">
        <f>ROUND(I213*H213,2)</f>
        <v>0</v>
      </c>
      <c r="K213" s="269" t="s">
        <v>19</v>
      </c>
      <c r="L213" s="274"/>
      <c r="M213" s="275" t="s">
        <v>19</v>
      </c>
      <c r="N213" s="276" t="s">
        <v>43</v>
      </c>
      <c r="O213" s="87"/>
      <c r="P213" s="224">
        <f>O213*H213</f>
        <v>0</v>
      </c>
      <c r="Q213" s="224">
        <v>0</v>
      </c>
      <c r="R213" s="224">
        <f>Q213*H213</f>
        <v>0</v>
      </c>
      <c r="S213" s="224">
        <v>0</v>
      </c>
      <c r="T213" s="225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26" t="s">
        <v>1115</v>
      </c>
      <c r="AT213" s="226" t="s">
        <v>169</v>
      </c>
      <c r="AU213" s="226" t="s">
        <v>81</v>
      </c>
      <c r="AY213" s="20" t="s">
        <v>145</v>
      </c>
      <c r="BE213" s="227">
        <f>IF(N213="základní",J213,0)</f>
        <v>0</v>
      </c>
      <c r="BF213" s="227">
        <f>IF(N213="snížená",J213,0)</f>
        <v>0</v>
      </c>
      <c r="BG213" s="227">
        <f>IF(N213="zákl. přenesená",J213,0)</f>
        <v>0</v>
      </c>
      <c r="BH213" s="227">
        <f>IF(N213="sníž. přenesená",J213,0)</f>
        <v>0</v>
      </c>
      <c r="BI213" s="227">
        <f>IF(N213="nulová",J213,0)</f>
        <v>0</v>
      </c>
      <c r="BJ213" s="20" t="s">
        <v>79</v>
      </c>
      <c r="BK213" s="227">
        <f>ROUND(I213*H213,2)</f>
        <v>0</v>
      </c>
      <c r="BL213" s="20" t="s">
        <v>563</v>
      </c>
      <c r="BM213" s="226" t="s">
        <v>1341</v>
      </c>
    </row>
    <row r="214" s="2" customFormat="1" ht="16.5" customHeight="1">
      <c r="A214" s="41"/>
      <c r="B214" s="42"/>
      <c r="C214" s="267" t="s">
        <v>696</v>
      </c>
      <c r="D214" s="267" t="s">
        <v>169</v>
      </c>
      <c r="E214" s="268" t="s">
        <v>1342</v>
      </c>
      <c r="F214" s="269" t="s">
        <v>1343</v>
      </c>
      <c r="G214" s="270" t="s">
        <v>255</v>
      </c>
      <c r="H214" s="271">
        <v>100</v>
      </c>
      <c r="I214" s="272"/>
      <c r="J214" s="273">
        <f>ROUND(I214*H214,2)</f>
        <v>0</v>
      </c>
      <c r="K214" s="269" t="s">
        <v>19</v>
      </c>
      <c r="L214" s="274"/>
      <c r="M214" s="275" t="s">
        <v>19</v>
      </c>
      <c r="N214" s="276" t="s">
        <v>43</v>
      </c>
      <c r="O214" s="87"/>
      <c r="P214" s="224">
        <f>O214*H214</f>
        <v>0</v>
      </c>
      <c r="Q214" s="224">
        <v>0</v>
      </c>
      <c r="R214" s="224">
        <f>Q214*H214</f>
        <v>0</v>
      </c>
      <c r="S214" s="224">
        <v>0</v>
      </c>
      <c r="T214" s="225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26" t="s">
        <v>1115</v>
      </c>
      <c r="AT214" s="226" t="s">
        <v>169</v>
      </c>
      <c r="AU214" s="226" t="s">
        <v>81</v>
      </c>
      <c r="AY214" s="20" t="s">
        <v>145</v>
      </c>
      <c r="BE214" s="227">
        <f>IF(N214="základní",J214,0)</f>
        <v>0</v>
      </c>
      <c r="BF214" s="227">
        <f>IF(N214="snížená",J214,0)</f>
        <v>0</v>
      </c>
      <c r="BG214" s="227">
        <f>IF(N214="zákl. přenesená",J214,0)</f>
        <v>0</v>
      </c>
      <c r="BH214" s="227">
        <f>IF(N214="sníž. přenesená",J214,0)</f>
        <v>0</v>
      </c>
      <c r="BI214" s="227">
        <f>IF(N214="nulová",J214,0)</f>
        <v>0</v>
      </c>
      <c r="BJ214" s="20" t="s">
        <v>79</v>
      </c>
      <c r="BK214" s="227">
        <f>ROUND(I214*H214,2)</f>
        <v>0</v>
      </c>
      <c r="BL214" s="20" t="s">
        <v>563</v>
      </c>
      <c r="BM214" s="226" t="s">
        <v>1344</v>
      </c>
    </row>
    <row r="215" s="2" customFormat="1" ht="16.5" customHeight="1">
      <c r="A215" s="41"/>
      <c r="B215" s="42"/>
      <c r="C215" s="267" t="s">
        <v>701</v>
      </c>
      <c r="D215" s="267" t="s">
        <v>169</v>
      </c>
      <c r="E215" s="268" t="s">
        <v>1345</v>
      </c>
      <c r="F215" s="269" t="s">
        <v>1346</v>
      </c>
      <c r="G215" s="270" t="s">
        <v>255</v>
      </c>
      <c r="H215" s="271">
        <v>30</v>
      </c>
      <c r="I215" s="272"/>
      <c r="J215" s="273">
        <f>ROUND(I215*H215,2)</f>
        <v>0</v>
      </c>
      <c r="K215" s="269" t="s">
        <v>19</v>
      </c>
      <c r="L215" s="274"/>
      <c r="M215" s="275" t="s">
        <v>19</v>
      </c>
      <c r="N215" s="276" t="s">
        <v>43</v>
      </c>
      <c r="O215" s="87"/>
      <c r="P215" s="224">
        <f>O215*H215</f>
        <v>0</v>
      </c>
      <c r="Q215" s="224">
        <v>0</v>
      </c>
      <c r="R215" s="224">
        <f>Q215*H215</f>
        <v>0</v>
      </c>
      <c r="S215" s="224">
        <v>0</v>
      </c>
      <c r="T215" s="225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26" t="s">
        <v>1115</v>
      </c>
      <c r="AT215" s="226" t="s">
        <v>169</v>
      </c>
      <c r="AU215" s="226" t="s">
        <v>81</v>
      </c>
      <c r="AY215" s="20" t="s">
        <v>145</v>
      </c>
      <c r="BE215" s="227">
        <f>IF(N215="základní",J215,0)</f>
        <v>0</v>
      </c>
      <c r="BF215" s="227">
        <f>IF(N215="snížená",J215,0)</f>
        <v>0</v>
      </c>
      <c r="BG215" s="227">
        <f>IF(N215="zákl. přenesená",J215,0)</f>
        <v>0</v>
      </c>
      <c r="BH215" s="227">
        <f>IF(N215="sníž. přenesená",J215,0)</f>
        <v>0</v>
      </c>
      <c r="BI215" s="227">
        <f>IF(N215="nulová",J215,0)</f>
        <v>0</v>
      </c>
      <c r="BJ215" s="20" t="s">
        <v>79</v>
      </c>
      <c r="BK215" s="227">
        <f>ROUND(I215*H215,2)</f>
        <v>0</v>
      </c>
      <c r="BL215" s="20" t="s">
        <v>563</v>
      </c>
      <c r="BM215" s="226" t="s">
        <v>1347</v>
      </c>
    </row>
    <row r="216" s="2" customFormat="1" ht="16.5" customHeight="1">
      <c r="A216" s="41"/>
      <c r="B216" s="42"/>
      <c r="C216" s="267" t="s">
        <v>706</v>
      </c>
      <c r="D216" s="267" t="s">
        <v>169</v>
      </c>
      <c r="E216" s="268" t="s">
        <v>1348</v>
      </c>
      <c r="F216" s="269" t="s">
        <v>1349</v>
      </c>
      <c r="G216" s="270" t="s">
        <v>255</v>
      </c>
      <c r="H216" s="271">
        <v>100</v>
      </c>
      <c r="I216" s="272"/>
      <c r="J216" s="273">
        <f>ROUND(I216*H216,2)</f>
        <v>0</v>
      </c>
      <c r="K216" s="269" t="s">
        <v>19</v>
      </c>
      <c r="L216" s="274"/>
      <c r="M216" s="275" t="s">
        <v>19</v>
      </c>
      <c r="N216" s="276" t="s">
        <v>43</v>
      </c>
      <c r="O216" s="87"/>
      <c r="P216" s="224">
        <f>O216*H216</f>
        <v>0</v>
      </c>
      <c r="Q216" s="224">
        <v>0</v>
      </c>
      <c r="R216" s="224">
        <f>Q216*H216</f>
        <v>0</v>
      </c>
      <c r="S216" s="224">
        <v>0</v>
      </c>
      <c r="T216" s="225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26" t="s">
        <v>1115</v>
      </c>
      <c r="AT216" s="226" t="s">
        <v>169</v>
      </c>
      <c r="AU216" s="226" t="s">
        <v>81</v>
      </c>
      <c r="AY216" s="20" t="s">
        <v>145</v>
      </c>
      <c r="BE216" s="227">
        <f>IF(N216="základní",J216,0)</f>
        <v>0</v>
      </c>
      <c r="BF216" s="227">
        <f>IF(N216="snížená",J216,0)</f>
        <v>0</v>
      </c>
      <c r="BG216" s="227">
        <f>IF(N216="zákl. přenesená",J216,0)</f>
        <v>0</v>
      </c>
      <c r="BH216" s="227">
        <f>IF(N216="sníž. přenesená",J216,0)</f>
        <v>0</v>
      </c>
      <c r="BI216" s="227">
        <f>IF(N216="nulová",J216,0)</f>
        <v>0</v>
      </c>
      <c r="BJ216" s="20" t="s">
        <v>79</v>
      </c>
      <c r="BK216" s="227">
        <f>ROUND(I216*H216,2)</f>
        <v>0</v>
      </c>
      <c r="BL216" s="20" t="s">
        <v>563</v>
      </c>
      <c r="BM216" s="226" t="s">
        <v>1350</v>
      </c>
    </row>
    <row r="217" s="2" customFormat="1" ht="16.5" customHeight="1">
      <c r="A217" s="41"/>
      <c r="B217" s="42"/>
      <c r="C217" s="267" t="s">
        <v>712</v>
      </c>
      <c r="D217" s="267" t="s">
        <v>169</v>
      </c>
      <c r="E217" s="268" t="s">
        <v>1351</v>
      </c>
      <c r="F217" s="269" t="s">
        <v>1352</v>
      </c>
      <c r="G217" s="270" t="s">
        <v>255</v>
      </c>
      <c r="H217" s="271">
        <v>0</v>
      </c>
      <c r="I217" s="272"/>
      <c r="J217" s="273">
        <f>ROUND(I217*H217,2)</f>
        <v>0</v>
      </c>
      <c r="K217" s="269" t="s">
        <v>19</v>
      </c>
      <c r="L217" s="274"/>
      <c r="M217" s="275" t="s">
        <v>19</v>
      </c>
      <c r="N217" s="276" t="s">
        <v>43</v>
      </c>
      <c r="O217" s="87"/>
      <c r="P217" s="224">
        <f>O217*H217</f>
        <v>0</v>
      </c>
      <c r="Q217" s="224">
        <v>0</v>
      </c>
      <c r="R217" s="224">
        <f>Q217*H217</f>
        <v>0</v>
      </c>
      <c r="S217" s="224">
        <v>0</v>
      </c>
      <c r="T217" s="225">
        <f>S217*H217</f>
        <v>0</v>
      </c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R217" s="226" t="s">
        <v>1115</v>
      </c>
      <c r="AT217" s="226" t="s">
        <v>169</v>
      </c>
      <c r="AU217" s="226" t="s">
        <v>81</v>
      </c>
      <c r="AY217" s="20" t="s">
        <v>145</v>
      </c>
      <c r="BE217" s="227">
        <f>IF(N217="základní",J217,0)</f>
        <v>0</v>
      </c>
      <c r="BF217" s="227">
        <f>IF(N217="snížená",J217,0)</f>
        <v>0</v>
      </c>
      <c r="BG217" s="227">
        <f>IF(N217="zákl. přenesená",J217,0)</f>
        <v>0</v>
      </c>
      <c r="BH217" s="227">
        <f>IF(N217="sníž. přenesená",J217,0)</f>
        <v>0</v>
      </c>
      <c r="BI217" s="227">
        <f>IF(N217="nulová",J217,0)</f>
        <v>0</v>
      </c>
      <c r="BJ217" s="20" t="s">
        <v>79</v>
      </c>
      <c r="BK217" s="227">
        <f>ROUND(I217*H217,2)</f>
        <v>0</v>
      </c>
      <c r="BL217" s="20" t="s">
        <v>563</v>
      </c>
      <c r="BM217" s="226" t="s">
        <v>1353</v>
      </c>
    </row>
    <row r="218" s="2" customFormat="1" ht="16.5" customHeight="1">
      <c r="A218" s="41"/>
      <c r="B218" s="42"/>
      <c r="C218" s="267" t="s">
        <v>717</v>
      </c>
      <c r="D218" s="267" t="s">
        <v>169</v>
      </c>
      <c r="E218" s="268" t="s">
        <v>1354</v>
      </c>
      <c r="F218" s="269" t="s">
        <v>1355</v>
      </c>
      <c r="G218" s="270" t="s">
        <v>255</v>
      </c>
      <c r="H218" s="271">
        <v>30</v>
      </c>
      <c r="I218" s="272"/>
      <c r="J218" s="273">
        <f>ROUND(I218*H218,2)</f>
        <v>0</v>
      </c>
      <c r="K218" s="269" t="s">
        <v>19</v>
      </c>
      <c r="L218" s="274"/>
      <c r="M218" s="275" t="s">
        <v>19</v>
      </c>
      <c r="N218" s="276" t="s">
        <v>43</v>
      </c>
      <c r="O218" s="87"/>
      <c r="P218" s="224">
        <f>O218*H218</f>
        <v>0</v>
      </c>
      <c r="Q218" s="224">
        <v>0</v>
      </c>
      <c r="R218" s="224">
        <f>Q218*H218</f>
        <v>0</v>
      </c>
      <c r="S218" s="224">
        <v>0</v>
      </c>
      <c r="T218" s="225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26" t="s">
        <v>1115</v>
      </c>
      <c r="AT218" s="226" t="s">
        <v>169</v>
      </c>
      <c r="AU218" s="226" t="s">
        <v>81</v>
      </c>
      <c r="AY218" s="20" t="s">
        <v>145</v>
      </c>
      <c r="BE218" s="227">
        <f>IF(N218="základní",J218,0)</f>
        <v>0</v>
      </c>
      <c r="BF218" s="227">
        <f>IF(N218="snížená",J218,0)</f>
        <v>0</v>
      </c>
      <c r="BG218" s="227">
        <f>IF(N218="zákl. přenesená",J218,0)</f>
        <v>0</v>
      </c>
      <c r="BH218" s="227">
        <f>IF(N218="sníž. přenesená",J218,0)</f>
        <v>0</v>
      </c>
      <c r="BI218" s="227">
        <f>IF(N218="nulová",J218,0)</f>
        <v>0</v>
      </c>
      <c r="BJ218" s="20" t="s">
        <v>79</v>
      </c>
      <c r="BK218" s="227">
        <f>ROUND(I218*H218,2)</f>
        <v>0</v>
      </c>
      <c r="BL218" s="20" t="s">
        <v>563</v>
      </c>
      <c r="BM218" s="226" t="s">
        <v>1356</v>
      </c>
    </row>
    <row r="219" s="2" customFormat="1" ht="16.5" customHeight="1">
      <c r="A219" s="41"/>
      <c r="B219" s="42"/>
      <c r="C219" s="267" t="s">
        <v>722</v>
      </c>
      <c r="D219" s="267" t="s">
        <v>169</v>
      </c>
      <c r="E219" s="268" t="s">
        <v>1357</v>
      </c>
      <c r="F219" s="269" t="s">
        <v>1358</v>
      </c>
      <c r="G219" s="270" t="s">
        <v>1114</v>
      </c>
      <c r="H219" s="271">
        <v>30</v>
      </c>
      <c r="I219" s="272"/>
      <c r="J219" s="273">
        <f>ROUND(I219*H219,2)</f>
        <v>0</v>
      </c>
      <c r="K219" s="269" t="s">
        <v>19</v>
      </c>
      <c r="L219" s="274"/>
      <c r="M219" s="275" t="s">
        <v>19</v>
      </c>
      <c r="N219" s="276" t="s">
        <v>43</v>
      </c>
      <c r="O219" s="87"/>
      <c r="P219" s="224">
        <f>O219*H219</f>
        <v>0</v>
      </c>
      <c r="Q219" s="224">
        <v>0</v>
      </c>
      <c r="R219" s="224">
        <f>Q219*H219</f>
        <v>0</v>
      </c>
      <c r="S219" s="224">
        <v>0</v>
      </c>
      <c r="T219" s="225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26" t="s">
        <v>1115</v>
      </c>
      <c r="AT219" s="226" t="s">
        <v>169</v>
      </c>
      <c r="AU219" s="226" t="s">
        <v>81</v>
      </c>
      <c r="AY219" s="20" t="s">
        <v>145</v>
      </c>
      <c r="BE219" s="227">
        <f>IF(N219="základní",J219,0)</f>
        <v>0</v>
      </c>
      <c r="BF219" s="227">
        <f>IF(N219="snížená",J219,0)</f>
        <v>0</v>
      </c>
      <c r="BG219" s="227">
        <f>IF(N219="zákl. přenesená",J219,0)</f>
        <v>0</v>
      </c>
      <c r="BH219" s="227">
        <f>IF(N219="sníž. přenesená",J219,0)</f>
        <v>0</v>
      </c>
      <c r="BI219" s="227">
        <f>IF(N219="nulová",J219,0)</f>
        <v>0</v>
      </c>
      <c r="BJ219" s="20" t="s">
        <v>79</v>
      </c>
      <c r="BK219" s="227">
        <f>ROUND(I219*H219,2)</f>
        <v>0</v>
      </c>
      <c r="BL219" s="20" t="s">
        <v>563</v>
      </c>
      <c r="BM219" s="226" t="s">
        <v>1359</v>
      </c>
    </row>
    <row r="220" s="12" customFormat="1" ht="22.8" customHeight="1">
      <c r="A220" s="12"/>
      <c r="B220" s="199"/>
      <c r="C220" s="200"/>
      <c r="D220" s="201" t="s">
        <v>71</v>
      </c>
      <c r="E220" s="213" t="s">
        <v>1360</v>
      </c>
      <c r="F220" s="213" t="s">
        <v>1361</v>
      </c>
      <c r="G220" s="200"/>
      <c r="H220" s="200"/>
      <c r="I220" s="203"/>
      <c r="J220" s="214">
        <f>BK220</f>
        <v>0</v>
      </c>
      <c r="K220" s="200"/>
      <c r="L220" s="205"/>
      <c r="M220" s="206"/>
      <c r="N220" s="207"/>
      <c r="O220" s="207"/>
      <c r="P220" s="208">
        <f>SUM(P221:P228)</f>
        <v>0</v>
      </c>
      <c r="Q220" s="207"/>
      <c r="R220" s="208">
        <f>SUM(R221:R228)</f>
        <v>0</v>
      </c>
      <c r="S220" s="207"/>
      <c r="T220" s="209">
        <f>SUM(T221:T228)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10" t="s">
        <v>146</v>
      </c>
      <c r="AT220" s="211" t="s">
        <v>71</v>
      </c>
      <c r="AU220" s="211" t="s">
        <v>79</v>
      </c>
      <c r="AY220" s="210" t="s">
        <v>145</v>
      </c>
      <c r="BK220" s="212">
        <f>SUM(BK221:BK228)</f>
        <v>0</v>
      </c>
    </row>
    <row r="221" s="2" customFormat="1" ht="16.5" customHeight="1">
      <c r="A221" s="41"/>
      <c r="B221" s="42"/>
      <c r="C221" s="215" t="s">
        <v>729</v>
      </c>
      <c r="D221" s="215" t="s">
        <v>148</v>
      </c>
      <c r="E221" s="216" t="s">
        <v>1362</v>
      </c>
      <c r="F221" s="217" t="s">
        <v>1337</v>
      </c>
      <c r="G221" s="218" t="s">
        <v>255</v>
      </c>
      <c r="H221" s="219">
        <v>200</v>
      </c>
      <c r="I221" s="220"/>
      <c r="J221" s="221">
        <f>ROUND(I221*H221,2)</f>
        <v>0</v>
      </c>
      <c r="K221" s="217" t="s">
        <v>19</v>
      </c>
      <c r="L221" s="47"/>
      <c r="M221" s="222" t="s">
        <v>19</v>
      </c>
      <c r="N221" s="223" t="s">
        <v>43</v>
      </c>
      <c r="O221" s="87"/>
      <c r="P221" s="224">
        <f>O221*H221</f>
        <v>0</v>
      </c>
      <c r="Q221" s="224">
        <v>0</v>
      </c>
      <c r="R221" s="224">
        <f>Q221*H221</f>
        <v>0</v>
      </c>
      <c r="S221" s="224">
        <v>0</v>
      </c>
      <c r="T221" s="225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26" t="s">
        <v>563</v>
      </c>
      <c r="AT221" s="226" t="s">
        <v>148</v>
      </c>
      <c r="AU221" s="226" t="s">
        <v>81</v>
      </c>
      <c r="AY221" s="20" t="s">
        <v>145</v>
      </c>
      <c r="BE221" s="227">
        <f>IF(N221="základní",J221,0)</f>
        <v>0</v>
      </c>
      <c r="BF221" s="227">
        <f>IF(N221="snížená",J221,0)</f>
        <v>0</v>
      </c>
      <c r="BG221" s="227">
        <f>IF(N221="zákl. přenesená",J221,0)</f>
        <v>0</v>
      </c>
      <c r="BH221" s="227">
        <f>IF(N221="sníž. přenesená",J221,0)</f>
        <v>0</v>
      </c>
      <c r="BI221" s="227">
        <f>IF(N221="nulová",J221,0)</f>
        <v>0</v>
      </c>
      <c r="BJ221" s="20" t="s">
        <v>79</v>
      </c>
      <c r="BK221" s="227">
        <f>ROUND(I221*H221,2)</f>
        <v>0</v>
      </c>
      <c r="BL221" s="20" t="s">
        <v>563</v>
      </c>
      <c r="BM221" s="226" t="s">
        <v>1363</v>
      </c>
    </row>
    <row r="222" s="2" customFormat="1" ht="16.5" customHeight="1">
      <c r="A222" s="41"/>
      <c r="B222" s="42"/>
      <c r="C222" s="215" t="s">
        <v>734</v>
      </c>
      <c r="D222" s="215" t="s">
        <v>148</v>
      </c>
      <c r="E222" s="216" t="s">
        <v>1364</v>
      </c>
      <c r="F222" s="217" t="s">
        <v>1340</v>
      </c>
      <c r="G222" s="218" t="s">
        <v>255</v>
      </c>
      <c r="H222" s="219">
        <v>50</v>
      </c>
      <c r="I222" s="220"/>
      <c r="J222" s="221">
        <f>ROUND(I222*H222,2)</f>
        <v>0</v>
      </c>
      <c r="K222" s="217" t="s">
        <v>19</v>
      </c>
      <c r="L222" s="47"/>
      <c r="M222" s="222" t="s">
        <v>19</v>
      </c>
      <c r="N222" s="223" t="s">
        <v>43</v>
      </c>
      <c r="O222" s="87"/>
      <c r="P222" s="224">
        <f>O222*H222</f>
        <v>0</v>
      </c>
      <c r="Q222" s="224">
        <v>0</v>
      </c>
      <c r="R222" s="224">
        <f>Q222*H222</f>
        <v>0</v>
      </c>
      <c r="S222" s="224">
        <v>0</v>
      </c>
      <c r="T222" s="225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26" t="s">
        <v>563</v>
      </c>
      <c r="AT222" s="226" t="s">
        <v>148</v>
      </c>
      <c r="AU222" s="226" t="s">
        <v>81</v>
      </c>
      <c r="AY222" s="20" t="s">
        <v>145</v>
      </c>
      <c r="BE222" s="227">
        <f>IF(N222="základní",J222,0)</f>
        <v>0</v>
      </c>
      <c r="BF222" s="227">
        <f>IF(N222="snížená",J222,0)</f>
        <v>0</v>
      </c>
      <c r="BG222" s="227">
        <f>IF(N222="zákl. přenesená",J222,0)</f>
        <v>0</v>
      </c>
      <c r="BH222" s="227">
        <f>IF(N222="sníž. přenesená",J222,0)</f>
        <v>0</v>
      </c>
      <c r="BI222" s="227">
        <f>IF(N222="nulová",J222,0)</f>
        <v>0</v>
      </c>
      <c r="BJ222" s="20" t="s">
        <v>79</v>
      </c>
      <c r="BK222" s="227">
        <f>ROUND(I222*H222,2)</f>
        <v>0</v>
      </c>
      <c r="BL222" s="20" t="s">
        <v>563</v>
      </c>
      <c r="BM222" s="226" t="s">
        <v>1365</v>
      </c>
    </row>
    <row r="223" s="2" customFormat="1" ht="16.5" customHeight="1">
      <c r="A223" s="41"/>
      <c r="B223" s="42"/>
      <c r="C223" s="215" t="s">
        <v>739</v>
      </c>
      <c r="D223" s="215" t="s">
        <v>148</v>
      </c>
      <c r="E223" s="216" t="s">
        <v>1366</v>
      </c>
      <c r="F223" s="217" t="s">
        <v>1343</v>
      </c>
      <c r="G223" s="218" t="s">
        <v>255</v>
      </c>
      <c r="H223" s="219">
        <v>100</v>
      </c>
      <c r="I223" s="220"/>
      <c r="J223" s="221">
        <f>ROUND(I223*H223,2)</f>
        <v>0</v>
      </c>
      <c r="K223" s="217" t="s">
        <v>19</v>
      </c>
      <c r="L223" s="47"/>
      <c r="M223" s="222" t="s">
        <v>19</v>
      </c>
      <c r="N223" s="223" t="s">
        <v>43</v>
      </c>
      <c r="O223" s="87"/>
      <c r="P223" s="224">
        <f>O223*H223</f>
        <v>0</v>
      </c>
      <c r="Q223" s="224">
        <v>0</v>
      </c>
      <c r="R223" s="224">
        <f>Q223*H223</f>
        <v>0</v>
      </c>
      <c r="S223" s="224">
        <v>0</v>
      </c>
      <c r="T223" s="225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26" t="s">
        <v>563</v>
      </c>
      <c r="AT223" s="226" t="s">
        <v>148</v>
      </c>
      <c r="AU223" s="226" t="s">
        <v>81</v>
      </c>
      <c r="AY223" s="20" t="s">
        <v>145</v>
      </c>
      <c r="BE223" s="227">
        <f>IF(N223="základní",J223,0)</f>
        <v>0</v>
      </c>
      <c r="BF223" s="227">
        <f>IF(N223="snížená",J223,0)</f>
        <v>0</v>
      </c>
      <c r="BG223" s="227">
        <f>IF(N223="zákl. přenesená",J223,0)</f>
        <v>0</v>
      </c>
      <c r="BH223" s="227">
        <f>IF(N223="sníž. přenesená",J223,0)</f>
        <v>0</v>
      </c>
      <c r="BI223" s="227">
        <f>IF(N223="nulová",J223,0)</f>
        <v>0</v>
      </c>
      <c r="BJ223" s="20" t="s">
        <v>79</v>
      </c>
      <c r="BK223" s="227">
        <f>ROUND(I223*H223,2)</f>
        <v>0</v>
      </c>
      <c r="BL223" s="20" t="s">
        <v>563</v>
      </c>
      <c r="BM223" s="226" t="s">
        <v>1367</v>
      </c>
    </row>
    <row r="224" s="2" customFormat="1" ht="16.5" customHeight="1">
      <c r="A224" s="41"/>
      <c r="B224" s="42"/>
      <c r="C224" s="215" t="s">
        <v>746</v>
      </c>
      <c r="D224" s="215" t="s">
        <v>148</v>
      </c>
      <c r="E224" s="216" t="s">
        <v>1368</v>
      </c>
      <c r="F224" s="217" t="s">
        <v>1346</v>
      </c>
      <c r="G224" s="218" t="s">
        <v>255</v>
      </c>
      <c r="H224" s="219">
        <v>30</v>
      </c>
      <c r="I224" s="220"/>
      <c r="J224" s="221">
        <f>ROUND(I224*H224,2)</f>
        <v>0</v>
      </c>
      <c r="K224" s="217" t="s">
        <v>19</v>
      </c>
      <c r="L224" s="47"/>
      <c r="M224" s="222" t="s">
        <v>19</v>
      </c>
      <c r="N224" s="223" t="s">
        <v>43</v>
      </c>
      <c r="O224" s="87"/>
      <c r="P224" s="224">
        <f>O224*H224</f>
        <v>0</v>
      </c>
      <c r="Q224" s="224">
        <v>0</v>
      </c>
      <c r="R224" s="224">
        <f>Q224*H224</f>
        <v>0</v>
      </c>
      <c r="S224" s="224">
        <v>0</v>
      </c>
      <c r="T224" s="225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26" t="s">
        <v>563</v>
      </c>
      <c r="AT224" s="226" t="s">
        <v>148</v>
      </c>
      <c r="AU224" s="226" t="s">
        <v>81</v>
      </c>
      <c r="AY224" s="20" t="s">
        <v>145</v>
      </c>
      <c r="BE224" s="227">
        <f>IF(N224="základní",J224,0)</f>
        <v>0</v>
      </c>
      <c r="BF224" s="227">
        <f>IF(N224="snížená",J224,0)</f>
        <v>0</v>
      </c>
      <c r="BG224" s="227">
        <f>IF(N224="zákl. přenesená",J224,0)</f>
        <v>0</v>
      </c>
      <c r="BH224" s="227">
        <f>IF(N224="sníž. přenesená",J224,0)</f>
        <v>0</v>
      </c>
      <c r="BI224" s="227">
        <f>IF(N224="nulová",J224,0)</f>
        <v>0</v>
      </c>
      <c r="BJ224" s="20" t="s">
        <v>79</v>
      </c>
      <c r="BK224" s="227">
        <f>ROUND(I224*H224,2)</f>
        <v>0</v>
      </c>
      <c r="BL224" s="20" t="s">
        <v>563</v>
      </c>
      <c r="BM224" s="226" t="s">
        <v>1369</v>
      </c>
    </row>
    <row r="225" s="2" customFormat="1" ht="16.5" customHeight="1">
      <c r="A225" s="41"/>
      <c r="B225" s="42"/>
      <c r="C225" s="215" t="s">
        <v>754</v>
      </c>
      <c r="D225" s="215" t="s">
        <v>148</v>
      </c>
      <c r="E225" s="216" t="s">
        <v>1370</v>
      </c>
      <c r="F225" s="217" t="s">
        <v>1349</v>
      </c>
      <c r="G225" s="218" t="s">
        <v>255</v>
      </c>
      <c r="H225" s="219">
        <v>100</v>
      </c>
      <c r="I225" s="220"/>
      <c r="J225" s="221">
        <f>ROUND(I225*H225,2)</f>
        <v>0</v>
      </c>
      <c r="K225" s="217" t="s">
        <v>19</v>
      </c>
      <c r="L225" s="47"/>
      <c r="M225" s="222" t="s">
        <v>19</v>
      </c>
      <c r="N225" s="223" t="s">
        <v>43</v>
      </c>
      <c r="O225" s="87"/>
      <c r="P225" s="224">
        <f>O225*H225</f>
        <v>0</v>
      </c>
      <c r="Q225" s="224">
        <v>0</v>
      </c>
      <c r="R225" s="224">
        <f>Q225*H225</f>
        <v>0</v>
      </c>
      <c r="S225" s="224">
        <v>0</v>
      </c>
      <c r="T225" s="225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226" t="s">
        <v>563</v>
      </c>
      <c r="AT225" s="226" t="s">
        <v>148</v>
      </c>
      <c r="AU225" s="226" t="s">
        <v>81</v>
      </c>
      <c r="AY225" s="20" t="s">
        <v>145</v>
      </c>
      <c r="BE225" s="227">
        <f>IF(N225="základní",J225,0)</f>
        <v>0</v>
      </c>
      <c r="BF225" s="227">
        <f>IF(N225="snížená",J225,0)</f>
        <v>0</v>
      </c>
      <c r="BG225" s="227">
        <f>IF(N225="zákl. přenesená",J225,0)</f>
        <v>0</v>
      </c>
      <c r="BH225" s="227">
        <f>IF(N225="sníž. přenesená",J225,0)</f>
        <v>0</v>
      </c>
      <c r="BI225" s="227">
        <f>IF(N225="nulová",J225,0)</f>
        <v>0</v>
      </c>
      <c r="BJ225" s="20" t="s">
        <v>79</v>
      </c>
      <c r="BK225" s="227">
        <f>ROUND(I225*H225,2)</f>
        <v>0</v>
      </c>
      <c r="BL225" s="20" t="s">
        <v>563</v>
      </c>
      <c r="BM225" s="226" t="s">
        <v>1371</v>
      </c>
    </row>
    <row r="226" s="2" customFormat="1" ht="16.5" customHeight="1">
      <c r="A226" s="41"/>
      <c r="B226" s="42"/>
      <c r="C226" s="215" t="s">
        <v>760</v>
      </c>
      <c r="D226" s="215" t="s">
        <v>148</v>
      </c>
      <c r="E226" s="216" t="s">
        <v>1372</v>
      </c>
      <c r="F226" s="217" t="s">
        <v>1352</v>
      </c>
      <c r="G226" s="218" t="s">
        <v>255</v>
      </c>
      <c r="H226" s="219">
        <v>0</v>
      </c>
      <c r="I226" s="220"/>
      <c r="J226" s="221">
        <f>ROUND(I226*H226,2)</f>
        <v>0</v>
      </c>
      <c r="K226" s="217" t="s">
        <v>19</v>
      </c>
      <c r="L226" s="47"/>
      <c r="M226" s="222" t="s">
        <v>19</v>
      </c>
      <c r="N226" s="223" t="s">
        <v>43</v>
      </c>
      <c r="O226" s="87"/>
      <c r="P226" s="224">
        <f>O226*H226</f>
        <v>0</v>
      </c>
      <c r="Q226" s="224">
        <v>0</v>
      </c>
      <c r="R226" s="224">
        <f>Q226*H226</f>
        <v>0</v>
      </c>
      <c r="S226" s="224">
        <v>0</v>
      </c>
      <c r="T226" s="225">
        <f>S226*H226</f>
        <v>0</v>
      </c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R226" s="226" t="s">
        <v>563</v>
      </c>
      <c r="AT226" s="226" t="s">
        <v>148</v>
      </c>
      <c r="AU226" s="226" t="s">
        <v>81</v>
      </c>
      <c r="AY226" s="20" t="s">
        <v>145</v>
      </c>
      <c r="BE226" s="227">
        <f>IF(N226="základní",J226,0)</f>
        <v>0</v>
      </c>
      <c r="BF226" s="227">
        <f>IF(N226="snížená",J226,0)</f>
        <v>0</v>
      </c>
      <c r="BG226" s="227">
        <f>IF(N226="zákl. přenesená",J226,0)</f>
        <v>0</v>
      </c>
      <c r="BH226" s="227">
        <f>IF(N226="sníž. přenesená",J226,0)</f>
        <v>0</v>
      </c>
      <c r="BI226" s="227">
        <f>IF(N226="nulová",J226,0)</f>
        <v>0</v>
      </c>
      <c r="BJ226" s="20" t="s">
        <v>79</v>
      </c>
      <c r="BK226" s="227">
        <f>ROUND(I226*H226,2)</f>
        <v>0</v>
      </c>
      <c r="BL226" s="20" t="s">
        <v>563</v>
      </c>
      <c r="BM226" s="226" t="s">
        <v>1373</v>
      </c>
    </row>
    <row r="227" s="2" customFormat="1" ht="16.5" customHeight="1">
      <c r="A227" s="41"/>
      <c r="B227" s="42"/>
      <c r="C227" s="215" t="s">
        <v>766</v>
      </c>
      <c r="D227" s="215" t="s">
        <v>148</v>
      </c>
      <c r="E227" s="216" t="s">
        <v>1374</v>
      </c>
      <c r="F227" s="217" t="s">
        <v>1355</v>
      </c>
      <c r="G227" s="218" t="s">
        <v>255</v>
      </c>
      <c r="H227" s="219">
        <v>30</v>
      </c>
      <c r="I227" s="220"/>
      <c r="J227" s="221">
        <f>ROUND(I227*H227,2)</f>
        <v>0</v>
      </c>
      <c r="K227" s="217" t="s">
        <v>19</v>
      </c>
      <c r="L227" s="47"/>
      <c r="M227" s="222" t="s">
        <v>19</v>
      </c>
      <c r="N227" s="223" t="s">
        <v>43</v>
      </c>
      <c r="O227" s="87"/>
      <c r="P227" s="224">
        <f>O227*H227</f>
        <v>0</v>
      </c>
      <c r="Q227" s="224">
        <v>0</v>
      </c>
      <c r="R227" s="224">
        <f>Q227*H227</f>
        <v>0</v>
      </c>
      <c r="S227" s="224">
        <v>0</v>
      </c>
      <c r="T227" s="225">
        <f>S227*H227</f>
        <v>0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26" t="s">
        <v>563</v>
      </c>
      <c r="AT227" s="226" t="s">
        <v>148</v>
      </c>
      <c r="AU227" s="226" t="s">
        <v>81</v>
      </c>
      <c r="AY227" s="20" t="s">
        <v>145</v>
      </c>
      <c r="BE227" s="227">
        <f>IF(N227="základní",J227,0)</f>
        <v>0</v>
      </c>
      <c r="BF227" s="227">
        <f>IF(N227="snížená",J227,0)</f>
        <v>0</v>
      </c>
      <c r="BG227" s="227">
        <f>IF(N227="zákl. přenesená",J227,0)</f>
        <v>0</v>
      </c>
      <c r="BH227" s="227">
        <f>IF(N227="sníž. přenesená",J227,0)</f>
        <v>0</v>
      </c>
      <c r="BI227" s="227">
        <f>IF(N227="nulová",J227,0)</f>
        <v>0</v>
      </c>
      <c r="BJ227" s="20" t="s">
        <v>79</v>
      </c>
      <c r="BK227" s="227">
        <f>ROUND(I227*H227,2)</f>
        <v>0</v>
      </c>
      <c r="BL227" s="20" t="s">
        <v>563</v>
      </c>
      <c r="BM227" s="226" t="s">
        <v>1375</v>
      </c>
    </row>
    <row r="228" s="2" customFormat="1" ht="16.5" customHeight="1">
      <c r="A228" s="41"/>
      <c r="B228" s="42"/>
      <c r="C228" s="215" t="s">
        <v>771</v>
      </c>
      <c r="D228" s="215" t="s">
        <v>148</v>
      </c>
      <c r="E228" s="216" t="s">
        <v>1376</v>
      </c>
      <c r="F228" s="217" t="s">
        <v>1358</v>
      </c>
      <c r="G228" s="218" t="s">
        <v>1114</v>
      </c>
      <c r="H228" s="219">
        <v>30</v>
      </c>
      <c r="I228" s="220"/>
      <c r="J228" s="221">
        <f>ROUND(I228*H228,2)</f>
        <v>0</v>
      </c>
      <c r="K228" s="217" t="s">
        <v>19</v>
      </c>
      <c r="L228" s="47"/>
      <c r="M228" s="222" t="s">
        <v>19</v>
      </c>
      <c r="N228" s="223" t="s">
        <v>43</v>
      </c>
      <c r="O228" s="87"/>
      <c r="P228" s="224">
        <f>O228*H228</f>
        <v>0</v>
      </c>
      <c r="Q228" s="224">
        <v>0</v>
      </c>
      <c r="R228" s="224">
        <f>Q228*H228</f>
        <v>0</v>
      </c>
      <c r="S228" s="224">
        <v>0</v>
      </c>
      <c r="T228" s="225">
        <f>S228*H228</f>
        <v>0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R228" s="226" t="s">
        <v>563</v>
      </c>
      <c r="AT228" s="226" t="s">
        <v>148</v>
      </c>
      <c r="AU228" s="226" t="s">
        <v>81</v>
      </c>
      <c r="AY228" s="20" t="s">
        <v>145</v>
      </c>
      <c r="BE228" s="227">
        <f>IF(N228="základní",J228,0)</f>
        <v>0</v>
      </c>
      <c r="BF228" s="227">
        <f>IF(N228="snížená",J228,0)</f>
        <v>0</v>
      </c>
      <c r="BG228" s="227">
        <f>IF(N228="zákl. přenesená",J228,0)</f>
        <v>0</v>
      </c>
      <c r="BH228" s="227">
        <f>IF(N228="sníž. přenesená",J228,0)</f>
        <v>0</v>
      </c>
      <c r="BI228" s="227">
        <f>IF(N228="nulová",J228,0)</f>
        <v>0</v>
      </c>
      <c r="BJ228" s="20" t="s">
        <v>79</v>
      </c>
      <c r="BK228" s="227">
        <f>ROUND(I228*H228,2)</f>
        <v>0</v>
      </c>
      <c r="BL228" s="20" t="s">
        <v>563</v>
      </c>
      <c r="BM228" s="226" t="s">
        <v>1377</v>
      </c>
    </row>
    <row r="229" s="12" customFormat="1" ht="22.8" customHeight="1">
      <c r="A229" s="12"/>
      <c r="B229" s="199"/>
      <c r="C229" s="200"/>
      <c r="D229" s="201" t="s">
        <v>71</v>
      </c>
      <c r="E229" s="213" t="s">
        <v>1378</v>
      </c>
      <c r="F229" s="213" t="s">
        <v>1379</v>
      </c>
      <c r="G229" s="200"/>
      <c r="H229" s="200"/>
      <c r="I229" s="203"/>
      <c r="J229" s="214">
        <f>BK229</f>
        <v>0</v>
      </c>
      <c r="K229" s="200"/>
      <c r="L229" s="205"/>
      <c r="M229" s="206"/>
      <c r="N229" s="207"/>
      <c r="O229" s="207"/>
      <c r="P229" s="208">
        <f>SUM(P230:P231)</f>
        <v>0</v>
      </c>
      <c r="Q229" s="207"/>
      <c r="R229" s="208">
        <f>SUM(R230:R231)</f>
        <v>0</v>
      </c>
      <c r="S229" s="207"/>
      <c r="T229" s="209">
        <f>SUM(T230:T231)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10" t="s">
        <v>146</v>
      </c>
      <c r="AT229" s="211" t="s">
        <v>71</v>
      </c>
      <c r="AU229" s="211" t="s">
        <v>79</v>
      </c>
      <c r="AY229" s="210" t="s">
        <v>145</v>
      </c>
      <c r="BK229" s="212">
        <f>SUM(BK230:BK231)</f>
        <v>0</v>
      </c>
    </row>
    <row r="230" s="2" customFormat="1" ht="16.5" customHeight="1">
      <c r="A230" s="41"/>
      <c r="B230" s="42"/>
      <c r="C230" s="215" t="s">
        <v>776</v>
      </c>
      <c r="D230" s="215" t="s">
        <v>148</v>
      </c>
      <c r="E230" s="216" t="s">
        <v>1190</v>
      </c>
      <c r="F230" s="217" t="s">
        <v>1191</v>
      </c>
      <c r="G230" s="218" t="s">
        <v>465</v>
      </c>
      <c r="H230" s="219">
        <v>1</v>
      </c>
      <c r="I230" s="220"/>
      <c r="J230" s="221">
        <f>ROUND(I230*H230,2)</f>
        <v>0</v>
      </c>
      <c r="K230" s="217" t="s">
        <v>19</v>
      </c>
      <c r="L230" s="47"/>
      <c r="M230" s="222" t="s">
        <v>19</v>
      </c>
      <c r="N230" s="223" t="s">
        <v>43</v>
      </c>
      <c r="O230" s="87"/>
      <c r="P230" s="224">
        <f>O230*H230</f>
        <v>0</v>
      </c>
      <c r="Q230" s="224">
        <v>0</v>
      </c>
      <c r="R230" s="224">
        <f>Q230*H230</f>
        <v>0</v>
      </c>
      <c r="S230" s="224">
        <v>0</v>
      </c>
      <c r="T230" s="225">
        <f>S230*H230</f>
        <v>0</v>
      </c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R230" s="226" t="s">
        <v>563</v>
      </c>
      <c r="AT230" s="226" t="s">
        <v>148</v>
      </c>
      <c r="AU230" s="226" t="s">
        <v>81</v>
      </c>
      <c r="AY230" s="20" t="s">
        <v>145</v>
      </c>
      <c r="BE230" s="227">
        <f>IF(N230="základní",J230,0)</f>
        <v>0</v>
      </c>
      <c r="BF230" s="227">
        <f>IF(N230="snížená",J230,0)</f>
        <v>0</v>
      </c>
      <c r="BG230" s="227">
        <f>IF(N230="zákl. přenesená",J230,0)</f>
        <v>0</v>
      </c>
      <c r="BH230" s="227">
        <f>IF(N230="sníž. přenesená",J230,0)</f>
        <v>0</v>
      </c>
      <c r="BI230" s="227">
        <f>IF(N230="nulová",J230,0)</f>
        <v>0</v>
      </c>
      <c r="BJ230" s="20" t="s">
        <v>79</v>
      </c>
      <c r="BK230" s="227">
        <f>ROUND(I230*H230,2)</f>
        <v>0</v>
      </c>
      <c r="BL230" s="20" t="s">
        <v>563</v>
      </c>
      <c r="BM230" s="226" t="s">
        <v>1380</v>
      </c>
    </row>
    <row r="231" s="2" customFormat="1" ht="16.5" customHeight="1">
      <c r="A231" s="41"/>
      <c r="B231" s="42"/>
      <c r="C231" s="215" t="s">
        <v>784</v>
      </c>
      <c r="D231" s="215" t="s">
        <v>148</v>
      </c>
      <c r="E231" s="216" t="s">
        <v>1193</v>
      </c>
      <c r="F231" s="217" t="s">
        <v>1194</v>
      </c>
      <c r="G231" s="218" t="s">
        <v>465</v>
      </c>
      <c r="H231" s="219">
        <v>1</v>
      </c>
      <c r="I231" s="220"/>
      <c r="J231" s="221">
        <f>ROUND(I231*H231,2)</f>
        <v>0</v>
      </c>
      <c r="K231" s="217" t="s">
        <v>19</v>
      </c>
      <c r="L231" s="47"/>
      <c r="M231" s="222" t="s">
        <v>19</v>
      </c>
      <c r="N231" s="223" t="s">
        <v>43</v>
      </c>
      <c r="O231" s="87"/>
      <c r="P231" s="224">
        <f>O231*H231</f>
        <v>0</v>
      </c>
      <c r="Q231" s="224">
        <v>0</v>
      </c>
      <c r="R231" s="224">
        <f>Q231*H231</f>
        <v>0</v>
      </c>
      <c r="S231" s="224">
        <v>0</v>
      </c>
      <c r="T231" s="225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26" t="s">
        <v>563</v>
      </c>
      <c r="AT231" s="226" t="s">
        <v>148</v>
      </c>
      <c r="AU231" s="226" t="s">
        <v>81</v>
      </c>
      <c r="AY231" s="20" t="s">
        <v>145</v>
      </c>
      <c r="BE231" s="227">
        <f>IF(N231="základní",J231,0)</f>
        <v>0</v>
      </c>
      <c r="BF231" s="227">
        <f>IF(N231="snížená",J231,0)</f>
        <v>0</v>
      </c>
      <c r="BG231" s="227">
        <f>IF(N231="zákl. přenesená",J231,0)</f>
        <v>0</v>
      </c>
      <c r="BH231" s="227">
        <f>IF(N231="sníž. přenesená",J231,0)</f>
        <v>0</v>
      </c>
      <c r="BI231" s="227">
        <f>IF(N231="nulová",J231,0)</f>
        <v>0</v>
      </c>
      <c r="BJ231" s="20" t="s">
        <v>79</v>
      </c>
      <c r="BK231" s="227">
        <f>ROUND(I231*H231,2)</f>
        <v>0</v>
      </c>
      <c r="BL231" s="20" t="s">
        <v>563</v>
      </c>
      <c r="BM231" s="226" t="s">
        <v>1381</v>
      </c>
    </row>
    <row r="232" s="12" customFormat="1" ht="22.8" customHeight="1">
      <c r="A232" s="12"/>
      <c r="B232" s="199"/>
      <c r="C232" s="200"/>
      <c r="D232" s="201" t="s">
        <v>71</v>
      </c>
      <c r="E232" s="213" t="s">
        <v>1382</v>
      </c>
      <c r="F232" s="213" t="s">
        <v>1383</v>
      </c>
      <c r="G232" s="200"/>
      <c r="H232" s="200"/>
      <c r="I232" s="203"/>
      <c r="J232" s="214">
        <f>BK232</f>
        <v>0</v>
      </c>
      <c r="K232" s="200"/>
      <c r="L232" s="205"/>
      <c r="M232" s="206"/>
      <c r="N232" s="207"/>
      <c r="O232" s="207"/>
      <c r="P232" s="208">
        <f>SUM(P233:P236)</f>
        <v>0</v>
      </c>
      <c r="Q232" s="207"/>
      <c r="R232" s="208">
        <f>SUM(R233:R236)</f>
        <v>0</v>
      </c>
      <c r="S232" s="207"/>
      <c r="T232" s="209">
        <f>SUM(T233:T236)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210" t="s">
        <v>146</v>
      </c>
      <c r="AT232" s="211" t="s">
        <v>71</v>
      </c>
      <c r="AU232" s="211" t="s">
        <v>79</v>
      </c>
      <c r="AY232" s="210" t="s">
        <v>145</v>
      </c>
      <c r="BK232" s="212">
        <f>SUM(BK233:BK236)</f>
        <v>0</v>
      </c>
    </row>
    <row r="233" s="2" customFormat="1" ht="24.15" customHeight="1">
      <c r="A233" s="41"/>
      <c r="B233" s="42"/>
      <c r="C233" s="267" t="s">
        <v>790</v>
      </c>
      <c r="D233" s="267" t="s">
        <v>169</v>
      </c>
      <c r="E233" s="268" t="s">
        <v>1384</v>
      </c>
      <c r="F233" s="269" t="s">
        <v>1385</v>
      </c>
      <c r="G233" s="270" t="s">
        <v>1114</v>
      </c>
      <c r="H233" s="271">
        <v>2</v>
      </c>
      <c r="I233" s="272"/>
      <c r="J233" s="273">
        <f>ROUND(I233*H233,2)</f>
        <v>0</v>
      </c>
      <c r="K233" s="269" t="s">
        <v>19</v>
      </c>
      <c r="L233" s="274"/>
      <c r="M233" s="275" t="s">
        <v>19</v>
      </c>
      <c r="N233" s="276" t="s">
        <v>43</v>
      </c>
      <c r="O233" s="87"/>
      <c r="P233" s="224">
        <f>O233*H233</f>
        <v>0</v>
      </c>
      <c r="Q233" s="224">
        <v>0</v>
      </c>
      <c r="R233" s="224">
        <f>Q233*H233</f>
        <v>0</v>
      </c>
      <c r="S233" s="224">
        <v>0</v>
      </c>
      <c r="T233" s="225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26" t="s">
        <v>1115</v>
      </c>
      <c r="AT233" s="226" t="s">
        <v>169</v>
      </c>
      <c r="AU233" s="226" t="s">
        <v>81</v>
      </c>
      <c r="AY233" s="20" t="s">
        <v>145</v>
      </c>
      <c r="BE233" s="227">
        <f>IF(N233="základní",J233,0)</f>
        <v>0</v>
      </c>
      <c r="BF233" s="227">
        <f>IF(N233="snížená",J233,0)</f>
        <v>0</v>
      </c>
      <c r="BG233" s="227">
        <f>IF(N233="zákl. přenesená",J233,0)</f>
        <v>0</v>
      </c>
      <c r="BH233" s="227">
        <f>IF(N233="sníž. přenesená",J233,0)</f>
        <v>0</v>
      </c>
      <c r="BI233" s="227">
        <f>IF(N233="nulová",J233,0)</f>
        <v>0</v>
      </c>
      <c r="BJ233" s="20" t="s">
        <v>79</v>
      </c>
      <c r="BK233" s="227">
        <f>ROUND(I233*H233,2)</f>
        <v>0</v>
      </c>
      <c r="BL233" s="20" t="s">
        <v>563</v>
      </c>
      <c r="BM233" s="226" t="s">
        <v>1386</v>
      </c>
    </row>
    <row r="234" s="2" customFormat="1" ht="24.15" customHeight="1">
      <c r="A234" s="41"/>
      <c r="B234" s="42"/>
      <c r="C234" s="267" t="s">
        <v>795</v>
      </c>
      <c r="D234" s="267" t="s">
        <v>169</v>
      </c>
      <c r="E234" s="268" t="s">
        <v>1387</v>
      </c>
      <c r="F234" s="269" t="s">
        <v>1388</v>
      </c>
      <c r="G234" s="270" t="s">
        <v>1114</v>
      </c>
      <c r="H234" s="271">
        <v>21</v>
      </c>
      <c r="I234" s="272"/>
      <c r="J234" s="273">
        <f>ROUND(I234*H234,2)</f>
        <v>0</v>
      </c>
      <c r="K234" s="269" t="s">
        <v>19</v>
      </c>
      <c r="L234" s="274"/>
      <c r="M234" s="275" t="s">
        <v>19</v>
      </c>
      <c r="N234" s="276" t="s">
        <v>43</v>
      </c>
      <c r="O234" s="87"/>
      <c r="P234" s="224">
        <f>O234*H234</f>
        <v>0</v>
      </c>
      <c r="Q234" s="224">
        <v>0</v>
      </c>
      <c r="R234" s="224">
        <f>Q234*H234</f>
        <v>0</v>
      </c>
      <c r="S234" s="224">
        <v>0</v>
      </c>
      <c r="T234" s="225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26" t="s">
        <v>1115</v>
      </c>
      <c r="AT234" s="226" t="s">
        <v>169</v>
      </c>
      <c r="AU234" s="226" t="s">
        <v>81</v>
      </c>
      <c r="AY234" s="20" t="s">
        <v>145</v>
      </c>
      <c r="BE234" s="227">
        <f>IF(N234="základní",J234,0)</f>
        <v>0</v>
      </c>
      <c r="BF234" s="227">
        <f>IF(N234="snížená",J234,0)</f>
        <v>0</v>
      </c>
      <c r="BG234" s="227">
        <f>IF(N234="zákl. přenesená",J234,0)</f>
        <v>0</v>
      </c>
      <c r="BH234" s="227">
        <f>IF(N234="sníž. přenesená",J234,0)</f>
        <v>0</v>
      </c>
      <c r="BI234" s="227">
        <f>IF(N234="nulová",J234,0)</f>
        <v>0</v>
      </c>
      <c r="BJ234" s="20" t="s">
        <v>79</v>
      </c>
      <c r="BK234" s="227">
        <f>ROUND(I234*H234,2)</f>
        <v>0</v>
      </c>
      <c r="BL234" s="20" t="s">
        <v>563</v>
      </c>
      <c r="BM234" s="226" t="s">
        <v>1389</v>
      </c>
    </row>
    <row r="235" s="2" customFormat="1" ht="24.15" customHeight="1">
      <c r="A235" s="41"/>
      <c r="B235" s="42"/>
      <c r="C235" s="267" t="s">
        <v>802</v>
      </c>
      <c r="D235" s="267" t="s">
        <v>169</v>
      </c>
      <c r="E235" s="268" t="s">
        <v>1390</v>
      </c>
      <c r="F235" s="269" t="s">
        <v>1388</v>
      </c>
      <c r="G235" s="270" t="s">
        <v>1114</v>
      </c>
      <c r="H235" s="271">
        <v>3</v>
      </c>
      <c r="I235" s="272"/>
      <c r="J235" s="273">
        <f>ROUND(I235*H235,2)</f>
        <v>0</v>
      </c>
      <c r="K235" s="269" t="s">
        <v>19</v>
      </c>
      <c r="L235" s="274"/>
      <c r="M235" s="275" t="s">
        <v>19</v>
      </c>
      <c r="N235" s="276" t="s">
        <v>43</v>
      </c>
      <c r="O235" s="87"/>
      <c r="P235" s="224">
        <f>O235*H235</f>
        <v>0</v>
      </c>
      <c r="Q235" s="224">
        <v>0</v>
      </c>
      <c r="R235" s="224">
        <f>Q235*H235</f>
        <v>0</v>
      </c>
      <c r="S235" s="224">
        <v>0</v>
      </c>
      <c r="T235" s="225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26" t="s">
        <v>1115</v>
      </c>
      <c r="AT235" s="226" t="s">
        <v>169</v>
      </c>
      <c r="AU235" s="226" t="s">
        <v>81</v>
      </c>
      <c r="AY235" s="20" t="s">
        <v>145</v>
      </c>
      <c r="BE235" s="227">
        <f>IF(N235="základní",J235,0)</f>
        <v>0</v>
      </c>
      <c r="BF235" s="227">
        <f>IF(N235="snížená",J235,0)</f>
        <v>0</v>
      </c>
      <c r="BG235" s="227">
        <f>IF(N235="zákl. přenesená",J235,0)</f>
        <v>0</v>
      </c>
      <c r="BH235" s="227">
        <f>IF(N235="sníž. přenesená",J235,0)</f>
        <v>0</v>
      </c>
      <c r="BI235" s="227">
        <f>IF(N235="nulová",J235,0)</f>
        <v>0</v>
      </c>
      <c r="BJ235" s="20" t="s">
        <v>79</v>
      </c>
      <c r="BK235" s="227">
        <f>ROUND(I235*H235,2)</f>
        <v>0</v>
      </c>
      <c r="BL235" s="20" t="s">
        <v>563</v>
      </c>
      <c r="BM235" s="226" t="s">
        <v>1391</v>
      </c>
    </row>
    <row r="236" s="2" customFormat="1" ht="44.25" customHeight="1">
      <c r="A236" s="41"/>
      <c r="B236" s="42"/>
      <c r="C236" s="267" t="s">
        <v>807</v>
      </c>
      <c r="D236" s="267" t="s">
        <v>169</v>
      </c>
      <c r="E236" s="268" t="s">
        <v>1392</v>
      </c>
      <c r="F236" s="269" t="s">
        <v>1393</v>
      </c>
      <c r="G236" s="270" t="s">
        <v>1114</v>
      </c>
      <c r="H236" s="271">
        <v>2</v>
      </c>
      <c r="I236" s="272"/>
      <c r="J236" s="273">
        <f>ROUND(I236*H236,2)</f>
        <v>0</v>
      </c>
      <c r="K236" s="269" t="s">
        <v>19</v>
      </c>
      <c r="L236" s="274"/>
      <c r="M236" s="275" t="s">
        <v>19</v>
      </c>
      <c r="N236" s="276" t="s">
        <v>43</v>
      </c>
      <c r="O236" s="87"/>
      <c r="P236" s="224">
        <f>O236*H236</f>
        <v>0</v>
      </c>
      <c r="Q236" s="224">
        <v>0</v>
      </c>
      <c r="R236" s="224">
        <f>Q236*H236</f>
        <v>0</v>
      </c>
      <c r="S236" s="224">
        <v>0</v>
      </c>
      <c r="T236" s="225">
        <f>S236*H236</f>
        <v>0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R236" s="226" t="s">
        <v>1115</v>
      </c>
      <c r="AT236" s="226" t="s">
        <v>169</v>
      </c>
      <c r="AU236" s="226" t="s">
        <v>81</v>
      </c>
      <c r="AY236" s="20" t="s">
        <v>145</v>
      </c>
      <c r="BE236" s="227">
        <f>IF(N236="základní",J236,0)</f>
        <v>0</v>
      </c>
      <c r="BF236" s="227">
        <f>IF(N236="snížená",J236,0)</f>
        <v>0</v>
      </c>
      <c r="BG236" s="227">
        <f>IF(N236="zákl. přenesená",J236,0)</f>
        <v>0</v>
      </c>
      <c r="BH236" s="227">
        <f>IF(N236="sníž. přenesená",J236,0)</f>
        <v>0</v>
      </c>
      <c r="BI236" s="227">
        <f>IF(N236="nulová",J236,0)</f>
        <v>0</v>
      </c>
      <c r="BJ236" s="20" t="s">
        <v>79</v>
      </c>
      <c r="BK236" s="227">
        <f>ROUND(I236*H236,2)</f>
        <v>0</v>
      </c>
      <c r="BL236" s="20" t="s">
        <v>563</v>
      </c>
      <c r="BM236" s="226" t="s">
        <v>1394</v>
      </c>
    </row>
    <row r="237" s="12" customFormat="1" ht="22.8" customHeight="1">
      <c r="A237" s="12"/>
      <c r="B237" s="199"/>
      <c r="C237" s="200"/>
      <c r="D237" s="201" t="s">
        <v>71</v>
      </c>
      <c r="E237" s="213" t="s">
        <v>1395</v>
      </c>
      <c r="F237" s="213" t="s">
        <v>1396</v>
      </c>
      <c r="G237" s="200"/>
      <c r="H237" s="200"/>
      <c r="I237" s="203"/>
      <c r="J237" s="214">
        <f>BK237</f>
        <v>0</v>
      </c>
      <c r="K237" s="200"/>
      <c r="L237" s="205"/>
      <c r="M237" s="206"/>
      <c r="N237" s="207"/>
      <c r="O237" s="207"/>
      <c r="P237" s="208">
        <f>SUM(P238:P241)</f>
        <v>0</v>
      </c>
      <c r="Q237" s="207"/>
      <c r="R237" s="208">
        <f>SUM(R238:R241)</f>
        <v>0</v>
      </c>
      <c r="S237" s="207"/>
      <c r="T237" s="209">
        <f>SUM(T238:T241)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10" t="s">
        <v>146</v>
      </c>
      <c r="AT237" s="211" t="s">
        <v>71</v>
      </c>
      <c r="AU237" s="211" t="s">
        <v>79</v>
      </c>
      <c r="AY237" s="210" t="s">
        <v>145</v>
      </c>
      <c r="BK237" s="212">
        <f>SUM(BK238:BK241)</f>
        <v>0</v>
      </c>
    </row>
    <row r="238" s="2" customFormat="1" ht="24.15" customHeight="1">
      <c r="A238" s="41"/>
      <c r="B238" s="42"/>
      <c r="C238" s="215" t="s">
        <v>814</v>
      </c>
      <c r="D238" s="215" t="s">
        <v>148</v>
      </c>
      <c r="E238" s="216" t="s">
        <v>1384</v>
      </c>
      <c r="F238" s="217" t="s">
        <v>1385</v>
      </c>
      <c r="G238" s="218" t="s">
        <v>1114</v>
      </c>
      <c r="H238" s="219">
        <v>2</v>
      </c>
      <c r="I238" s="220"/>
      <c r="J238" s="221">
        <f>ROUND(I238*H238,2)</f>
        <v>0</v>
      </c>
      <c r="K238" s="217" t="s">
        <v>19</v>
      </c>
      <c r="L238" s="47"/>
      <c r="M238" s="222" t="s">
        <v>19</v>
      </c>
      <c r="N238" s="223" t="s">
        <v>43</v>
      </c>
      <c r="O238" s="87"/>
      <c r="P238" s="224">
        <f>O238*H238</f>
        <v>0</v>
      </c>
      <c r="Q238" s="224">
        <v>0</v>
      </c>
      <c r="R238" s="224">
        <f>Q238*H238</f>
        <v>0</v>
      </c>
      <c r="S238" s="224">
        <v>0</v>
      </c>
      <c r="T238" s="225">
        <f>S238*H238</f>
        <v>0</v>
      </c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R238" s="226" t="s">
        <v>563</v>
      </c>
      <c r="AT238" s="226" t="s">
        <v>148</v>
      </c>
      <c r="AU238" s="226" t="s">
        <v>81</v>
      </c>
      <c r="AY238" s="20" t="s">
        <v>145</v>
      </c>
      <c r="BE238" s="227">
        <f>IF(N238="základní",J238,0)</f>
        <v>0</v>
      </c>
      <c r="BF238" s="227">
        <f>IF(N238="snížená",J238,0)</f>
        <v>0</v>
      </c>
      <c r="BG238" s="227">
        <f>IF(N238="zákl. přenesená",J238,0)</f>
        <v>0</v>
      </c>
      <c r="BH238" s="227">
        <f>IF(N238="sníž. přenesená",J238,0)</f>
        <v>0</v>
      </c>
      <c r="BI238" s="227">
        <f>IF(N238="nulová",J238,0)</f>
        <v>0</v>
      </c>
      <c r="BJ238" s="20" t="s">
        <v>79</v>
      </c>
      <c r="BK238" s="227">
        <f>ROUND(I238*H238,2)</f>
        <v>0</v>
      </c>
      <c r="BL238" s="20" t="s">
        <v>563</v>
      </c>
      <c r="BM238" s="226" t="s">
        <v>1397</v>
      </c>
    </row>
    <row r="239" s="2" customFormat="1" ht="24.15" customHeight="1">
      <c r="A239" s="41"/>
      <c r="B239" s="42"/>
      <c r="C239" s="215" t="s">
        <v>822</v>
      </c>
      <c r="D239" s="215" t="s">
        <v>148</v>
      </c>
      <c r="E239" s="216" t="s">
        <v>1387</v>
      </c>
      <c r="F239" s="217" t="s">
        <v>1388</v>
      </c>
      <c r="G239" s="218" t="s">
        <v>1114</v>
      </c>
      <c r="H239" s="219">
        <v>21</v>
      </c>
      <c r="I239" s="220"/>
      <c r="J239" s="221">
        <f>ROUND(I239*H239,2)</f>
        <v>0</v>
      </c>
      <c r="K239" s="217" t="s">
        <v>19</v>
      </c>
      <c r="L239" s="47"/>
      <c r="M239" s="222" t="s">
        <v>19</v>
      </c>
      <c r="N239" s="223" t="s">
        <v>43</v>
      </c>
      <c r="O239" s="87"/>
      <c r="P239" s="224">
        <f>O239*H239</f>
        <v>0</v>
      </c>
      <c r="Q239" s="224">
        <v>0</v>
      </c>
      <c r="R239" s="224">
        <f>Q239*H239</f>
        <v>0</v>
      </c>
      <c r="S239" s="224">
        <v>0</v>
      </c>
      <c r="T239" s="225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26" t="s">
        <v>563</v>
      </c>
      <c r="AT239" s="226" t="s">
        <v>148</v>
      </c>
      <c r="AU239" s="226" t="s">
        <v>81</v>
      </c>
      <c r="AY239" s="20" t="s">
        <v>145</v>
      </c>
      <c r="BE239" s="227">
        <f>IF(N239="základní",J239,0)</f>
        <v>0</v>
      </c>
      <c r="BF239" s="227">
        <f>IF(N239="snížená",J239,0)</f>
        <v>0</v>
      </c>
      <c r="BG239" s="227">
        <f>IF(N239="zákl. přenesená",J239,0)</f>
        <v>0</v>
      </c>
      <c r="BH239" s="227">
        <f>IF(N239="sníž. přenesená",J239,0)</f>
        <v>0</v>
      </c>
      <c r="BI239" s="227">
        <f>IF(N239="nulová",J239,0)</f>
        <v>0</v>
      </c>
      <c r="BJ239" s="20" t="s">
        <v>79</v>
      </c>
      <c r="BK239" s="227">
        <f>ROUND(I239*H239,2)</f>
        <v>0</v>
      </c>
      <c r="BL239" s="20" t="s">
        <v>563</v>
      </c>
      <c r="BM239" s="226" t="s">
        <v>1398</v>
      </c>
    </row>
    <row r="240" s="2" customFormat="1" ht="24.15" customHeight="1">
      <c r="A240" s="41"/>
      <c r="B240" s="42"/>
      <c r="C240" s="215" t="s">
        <v>833</v>
      </c>
      <c r="D240" s="215" t="s">
        <v>148</v>
      </c>
      <c r="E240" s="216" t="s">
        <v>1390</v>
      </c>
      <c r="F240" s="217" t="s">
        <v>1388</v>
      </c>
      <c r="G240" s="218" t="s">
        <v>1114</v>
      </c>
      <c r="H240" s="219">
        <v>3</v>
      </c>
      <c r="I240" s="220"/>
      <c r="J240" s="221">
        <f>ROUND(I240*H240,2)</f>
        <v>0</v>
      </c>
      <c r="K240" s="217" t="s">
        <v>19</v>
      </c>
      <c r="L240" s="47"/>
      <c r="M240" s="222" t="s">
        <v>19</v>
      </c>
      <c r="N240" s="223" t="s">
        <v>43</v>
      </c>
      <c r="O240" s="87"/>
      <c r="P240" s="224">
        <f>O240*H240</f>
        <v>0</v>
      </c>
      <c r="Q240" s="224">
        <v>0</v>
      </c>
      <c r="R240" s="224">
        <f>Q240*H240</f>
        <v>0</v>
      </c>
      <c r="S240" s="224">
        <v>0</v>
      </c>
      <c r="T240" s="225">
        <f>S240*H240</f>
        <v>0</v>
      </c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R240" s="226" t="s">
        <v>563</v>
      </c>
      <c r="AT240" s="226" t="s">
        <v>148</v>
      </c>
      <c r="AU240" s="226" t="s">
        <v>81</v>
      </c>
      <c r="AY240" s="20" t="s">
        <v>145</v>
      </c>
      <c r="BE240" s="227">
        <f>IF(N240="základní",J240,0)</f>
        <v>0</v>
      </c>
      <c r="BF240" s="227">
        <f>IF(N240="snížená",J240,0)</f>
        <v>0</v>
      </c>
      <c r="BG240" s="227">
        <f>IF(N240="zákl. přenesená",J240,0)</f>
        <v>0</v>
      </c>
      <c r="BH240" s="227">
        <f>IF(N240="sníž. přenesená",J240,0)</f>
        <v>0</v>
      </c>
      <c r="BI240" s="227">
        <f>IF(N240="nulová",J240,0)</f>
        <v>0</v>
      </c>
      <c r="BJ240" s="20" t="s">
        <v>79</v>
      </c>
      <c r="BK240" s="227">
        <f>ROUND(I240*H240,2)</f>
        <v>0</v>
      </c>
      <c r="BL240" s="20" t="s">
        <v>563</v>
      </c>
      <c r="BM240" s="226" t="s">
        <v>1399</v>
      </c>
    </row>
    <row r="241" s="2" customFormat="1" ht="44.25" customHeight="1">
      <c r="A241" s="41"/>
      <c r="B241" s="42"/>
      <c r="C241" s="215" t="s">
        <v>838</v>
      </c>
      <c r="D241" s="215" t="s">
        <v>148</v>
      </c>
      <c r="E241" s="216" t="s">
        <v>1392</v>
      </c>
      <c r="F241" s="217" t="s">
        <v>1393</v>
      </c>
      <c r="G241" s="218" t="s">
        <v>1114</v>
      </c>
      <c r="H241" s="219">
        <v>2</v>
      </c>
      <c r="I241" s="220"/>
      <c r="J241" s="221">
        <f>ROUND(I241*H241,2)</f>
        <v>0</v>
      </c>
      <c r="K241" s="217" t="s">
        <v>19</v>
      </c>
      <c r="L241" s="47"/>
      <c r="M241" s="222" t="s">
        <v>19</v>
      </c>
      <c r="N241" s="223" t="s">
        <v>43</v>
      </c>
      <c r="O241" s="87"/>
      <c r="P241" s="224">
        <f>O241*H241</f>
        <v>0</v>
      </c>
      <c r="Q241" s="224">
        <v>0</v>
      </c>
      <c r="R241" s="224">
        <f>Q241*H241</f>
        <v>0</v>
      </c>
      <c r="S241" s="224">
        <v>0</v>
      </c>
      <c r="T241" s="225">
        <f>S241*H241</f>
        <v>0</v>
      </c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R241" s="226" t="s">
        <v>563</v>
      </c>
      <c r="AT241" s="226" t="s">
        <v>148</v>
      </c>
      <c r="AU241" s="226" t="s">
        <v>81</v>
      </c>
      <c r="AY241" s="20" t="s">
        <v>145</v>
      </c>
      <c r="BE241" s="227">
        <f>IF(N241="základní",J241,0)</f>
        <v>0</v>
      </c>
      <c r="BF241" s="227">
        <f>IF(N241="snížená",J241,0)</f>
        <v>0</v>
      </c>
      <c r="BG241" s="227">
        <f>IF(N241="zákl. přenesená",J241,0)</f>
        <v>0</v>
      </c>
      <c r="BH241" s="227">
        <f>IF(N241="sníž. přenesená",J241,0)</f>
        <v>0</v>
      </c>
      <c r="BI241" s="227">
        <f>IF(N241="nulová",J241,0)</f>
        <v>0</v>
      </c>
      <c r="BJ241" s="20" t="s">
        <v>79</v>
      </c>
      <c r="BK241" s="227">
        <f>ROUND(I241*H241,2)</f>
        <v>0</v>
      </c>
      <c r="BL241" s="20" t="s">
        <v>563</v>
      </c>
      <c r="BM241" s="226" t="s">
        <v>1400</v>
      </c>
    </row>
    <row r="242" s="12" customFormat="1" ht="22.8" customHeight="1">
      <c r="A242" s="12"/>
      <c r="B242" s="199"/>
      <c r="C242" s="200"/>
      <c r="D242" s="201" t="s">
        <v>71</v>
      </c>
      <c r="E242" s="213" t="s">
        <v>1401</v>
      </c>
      <c r="F242" s="213" t="s">
        <v>1402</v>
      </c>
      <c r="G242" s="200"/>
      <c r="H242" s="200"/>
      <c r="I242" s="203"/>
      <c r="J242" s="214">
        <f>BK242</f>
        <v>0</v>
      </c>
      <c r="K242" s="200"/>
      <c r="L242" s="205"/>
      <c r="M242" s="206"/>
      <c r="N242" s="207"/>
      <c r="O242" s="207"/>
      <c r="P242" s="208">
        <f>SUM(P243:P244)</f>
        <v>0</v>
      </c>
      <c r="Q242" s="207"/>
      <c r="R242" s="208">
        <f>SUM(R243:R244)</f>
        <v>0</v>
      </c>
      <c r="S242" s="207"/>
      <c r="T242" s="209">
        <f>SUM(T243:T244)</f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210" t="s">
        <v>146</v>
      </c>
      <c r="AT242" s="211" t="s">
        <v>71</v>
      </c>
      <c r="AU242" s="211" t="s">
        <v>79</v>
      </c>
      <c r="AY242" s="210" t="s">
        <v>145</v>
      </c>
      <c r="BK242" s="212">
        <f>SUM(BK243:BK244)</f>
        <v>0</v>
      </c>
    </row>
    <row r="243" s="2" customFormat="1" ht="16.5" customHeight="1">
      <c r="A243" s="41"/>
      <c r="B243" s="42"/>
      <c r="C243" s="215" t="s">
        <v>843</v>
      </c>
      <c r="D243" s="215" t="s">
        <v>148</v>
      </c>
      <c r="E243" s="216" t="s">
        <v>1190</v>
      </c>
      <c r="F243" s="217" t="s">
        <v>1191</v>
      </c>
      <c r="G243" s="218" t="s">
        <v>465</v>
      </c>
      <c r="H243" s="219">
        <v>1</v>
      </c>
      <c r="I243" s="220"/>
      <c r="J243" s="221">
        <f>ROUND(I243*H243,2)</f>
        <v>0</v>
      </c>
      <c r="K243" s="217" t="s">
        <v>19</v>
      </c>
      <c r="L243" s="47"/>
      <c r="M243" s="222" t="s">
        <v>19</v>
      </c>
      <c r="N243" s="223" t="s">
        <v>43</v>
      </c>
      <c r="O243" s="87"/>
      <c r="P243" s="224">
        <f>O243*H243</f>
        <v>0</v>
      </c>
      <c r="Q243" s="224">
        <v>0</v>
      </c>
      <c r="R243" s="224">
        <f>Q243*H243</f>
        <v>0</v>
      </c>
      <c r="S243" s="224">
        <v>0</v>
      </c>
      <c r="T243" s="225">
        <f>S243*H243</f>
        <v>0</v>
      </c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R243" s="226" t="s">
        <v>563</v>
      </c>
      <c r="AT243" s="226" t="s">
        <v>148</v>
      </c>
      <c r="AU243" s="226" t="s">
        <v>81</v>
      </c>
      <c r="AY243" s="20" t="s">
        <v>145</v>
      </c>
      <c r="BE243" s="227">
        <f>IF(N243="základní",J243,0)</f>
        <v>0</v>
      </c>
      <c r="BF243" s="227">
        <f>IF(N243="snížená",J243,0)</f>
        <v>0</v>
      </c>
      <c r="BG243" s="227">
        <f>IF(N243="zákl. přenesená",J243,0)</f>
        <v>0</v>
      </c>
      <c r="BH243" s="227">
        <f>IF(N243="sníž. přenesená",J243,0)</f>
        <v>0</v>
      </c>
      <c r="BI243" s="227">
        <f>IF(N243="nulová",J243,0)</f>
        <v>0</v>
      </c>
      <c r="BJ243" s="20" t="s">
        <v>79</v>
      </c>
      <c r="BK243" s="227">
        <f>ROUND(I243*H243,2)</f>
        <v>0</v>
      </c>
      <c r="BL243" s="20" t="s">
        <v>563</v>
      </c>
      <c r="BM243" s="226" t="s">
        <v>1403</v>
      </c>
    </row>
    <row r="244" s="2" customFormat="1" ht="16.5" customHeight="1">
      <c r="A244" s="41"/>
      <c r="B244" s="42"/>
      <c r="C244" s="215" t="s">
        <v>848</v>
      </c>
      <c r="D244" s="215" t="s">
        <v>148</v>
      </c>
      <c r="E244" s="216" t="s">
        <v>1193</v>
      </c>
      <c r="F244" s="217" t="s">
        <v>1194</v>
      </c>
      <c r="G244" s="218" t="s">
        <v>465</v>
      </c>
      <c r="H244" s="219">
        <v>1</v>
      </c>
      <c r="I244" s="220"/>
      <c r="J244" s="221">
        <f>ROUND(I244*H244,2)</f>
        <v>0</v>
      </c>
      <c r="K244" s="217" t="s">
        <v>19</v>
      </c>
      <c r="L244" s="47"/>
      <c r="M244" s="222" t="s">
        <v>19</v>
      </c>
      <c r="N244" s="223" t="s">
        <v>43</v>
      </c>
      <c r="O244" s="87"/>
      <c r="P244" s="224">
        <f>O244*H244</f>
        <v>0</v>
      </c>
      <c r="Q244" s="224">
        <v>0</v>
      </c>
      <c r="R244" s="224">
        <f>Q244*H244</f>
        <v>0</v>
      </c>
      <c r="S244" s="224">
        <v>0</v>
      </c>
      <c r="T244" s="225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26" t="s">
        <v>563</v>
      </c>
      <c r="AT244" s="226" t="s">
        <v>148</v>
      </c>
      <c r="AU244" s="226" t="s">
        <v>81</v>
      </c>
      <c r="AY244" s="20" t="s">
        <v>145</v>
      </c>
      <c r="BE244" s="227">
        <f>IF(N244="základní",J244,0)</f>
        <v>0</v>
      </c>
      <c r="BF244" s="227">
        <f>IF(N244="snížená",J244,0)</f>
        <v>0</v>
      </c>
      <c r="BG244" s="227">
        <f>IF(N244="zákl. přenesená",J244,0)</f>
        <v>0</v>
      </c>
      <c r="BH244" s="227">
        <f>IF(N244="sníž. přenesená",J244,0)</f>
        <v>0</v>
      </c>
      <c r="BI244" s="227">
        <f>IF(N244="nulová",J244,0)</f>
        <v>0</v>
      </c>
      <c r="BJ244" s="20" t="s">
        <v>79</v>
      </c>
      <c r="BK244" s="227">
        <f>ROUND(I244*H244,2)</f>
        <v>0</v>
      </c>
      <c r="BL244" s="20" t="s">
        <v>563</v>
      </c>
      <c r="BM244" s="226" t="s">
        <v>1404</v>
      </c>
    </row>
    <row r="245" s="12" customFormat="1" ht="22.8" customHeight="1">
      <c r="A245" s="12"/>
      <c r="B245" s="199"/>
      <c r="C245" s="200"/>
      <c r="D245" s="201" t="s">
        <v>71</v>
      </c>
      <c r="E245" s="213" t="s">
        <v>1405</v>
      </c>
      <c r="F245" s="213" t="s">
        <v>1406</v>
      </c>
      <c r="G245" s="200"/>
      <c r="H245" s="200"/>
      <c r="I245" s="203"/>
      <c r="J245" s="214">
        <f>BK245</f>
        <v>0</v>
      </c>
      <c r="K245" s="200"/>
      <c r="L245" s="205"/>
      <c r="M245" s="206"/>
      <c r="N245" s="207"/>
      <c r="O245" s="207"/>
      <c r="P245" s="208">
        <f>SUM(P246:P254)</f>
        <v>0</v>
      </c>
      <c r="Q245" s="207"/>
      <c r="R245" s="208">
        <f>SUM(R246:R254)</f>
        <v>0</v>
      </c>
      <c r="S245" s="207"/>
      <c r="T245" s="209">
        <f>SUM(T246:T254)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10" t="s">
        <v>153</v>
      </c>
      <c r="AT245" s="211" t="s">
        <v>71</v>
      </c>
      <c r="AU245" s="211" t="s">
        <v>79</v>
      </c>
      <c r="AY245" s="210" t="s">
        <v>145</v>
      </c>
      <c r="BK245" s="212">
        <f>SUM(BK246:BK254)</f>
        <v>0</v>
      </c>
    </row>
    <row r="246" s="2" customFormat="1" ht="16.5" customHeight="1">
      <c r="A246" s="41"/>
      <c r="B246" s="42"/>
      <c r="C246" s="215" t="s">
        <v>860</v>
      </c>
      <c r="D246" s="215" t="s">
        <v>148</v>
      </c>
      <c r="E246" s="216" t="s">
        <v>1407</v>
      </c>
      <c r="F246" s="217" t="s">
        <v>1408</v>
      </c>
      <c r="G246" s="218" t="s">
        <v>1316</v>
      </c>
      <c r="H246" s="219">
        <v>1</v>
      </c>
      <c r="I246" s="220"/>
      <c r="J246" s="221">
        <f>ROUND(I246*H246,2)</f>
        <v>0</v>
      </c>
      <c r="K246" s="217" t="s">
        <v>19</v>
      </c>
      <c r="L246" s="47"/>
      <c r="M246" s="222" t="s">
        <v>19</v>
      </c>
      <c r="N246" s="223" t="s">
        <v>43</v>
      </c>
      <c r="O246" s="87"/>
      <c r="P246" s="224">
        <f>O246*H246</f>
        <v>0</v>
      </c>
      <c r="Q246" s="224">
        <v>0</v>
      </c>
      <c r="R246" s="224">
        <f>Q246*H246</f>
        <v>0</v>
      </c>
      <c r="S246" s="224">
        <v>0</v>
      </c>
      <c r="T246" s="225">
        <f>S246*H246</f>
        <v>0</v>
      </c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R246" s="226" t="s">
        <v>563</v>
      </c>
      <c r="AT246" s="226" t="s">
        <v>148</v>
      </c>
      <c r="AU246" s="226" t="s">
        <v>81</v>
      </c>
      <c r="AY246" s="20" t="s">
        <v>145</v>
      </c>
      <c r="BE246" s="227">
        <f>IF(N246="základní",J246,0)</f>
        <v>0</v>
      </c>
      <c r="BF246" s="227">
        <f>IF(N246="snížená",J246,0)</f>
        <v>0</v>
      </c>
      <c r="BG246" s="227">
        <f>IF(N246="zákl. přenesená",J246,0)</f>
        <v>0</v>
      </c>
      <c r="BH246" s="227">
        <f>IF(N246="sníž. přenesená",J246,0)</f>
        <v>0</v>
      </c>
      <c r="BI246" s="227">
        <f>IF(N246="nulová",J246,0)</f>
        <v>0</v>
      </c>
      <c r="BJ246" s="20" t="s">
        <v>79</v>
      </c>
      <c r="BK246" s="227">
        <f>ROUND(I246*H246,2)</f>
        <v>0</v>
      </c>
      <c r="BL246" s="20" t="s">
        <v>563</v>
      </c>
      <c r="BM246" s="226" t="s">
        <v>1409</v>
      </c>
    </row>
    <row r="247" s="2" customFormat="1" ht="16.5" customHeight="1">
      <c r="A247" s="41"/>
      <c r="B247" s="42"/>
      <c r="C247" s="215" t="s">
        <v>870</v>
      </c>
      <c r="D247" s="215" t="s">
        <v>148</v>
      </c>
      <c r="E247" s="216" t="s">
        <v>1410</v>
      </c>
      <c r="F247" s="217" t="s">
        <v>1411</v>
      </c>
      <c r="G247" s="218" t="s">
        <v>1316</v>
      </c>
      <c r="H247" s="219">
        <v>1</v>
      </c>
      <c r="I247" s="220"/>
      <c r="J247" s="221">
        <f>ROUND(I247*H247,2)</f>
        <v>0</v>
      </c>
      <c r="K247" s="217" t="s">
        <v>19</v>
      </c>
      <c r="L247" s="47"/>
      <c r="M247" s="222" t="s">
        <v>19</v>
      </c>
      <c r="N247" s="223" t="s">
        <v>43</v>
      </c>
      <c r="O247" s="87"/>
      <c r="P247" s="224">
        <f>O247*H247</f>
        <v>0</v>
      </c>
      <c r="Q247" s="224">
        <v>0</v>
      </c>
      <c r="R247" s="224">
        <f>Q247*H247</f>
        <v>0</v>
      </c>
      <c r="S247" s="224">
        <v>0</v>
      </c>
      <c r="T247" s="225">
        <f>S247*H247</f>
        <v>0</v>
      </c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R247" s="226" t="s">
        <v>563</v>
      </c>
      <c r="AT247" s="226" t="s">
        <v>148</v>
      </c>
      <c r="AU247" s="226" t="s">
        <v>81</v>
      </c>
      <c r="AY247" s="20" t="s">
        <v>145</v>
      </c>
      <c r="BE247" s="227">
        <f>IF(N247="základní",J247,0)</f>
        <v>0</v>
      </c>
      <c r="BF247" s="227">
        <f>IF(N247="snížená",J247,0)</f>
        <v>0</v>
      </c>
      <c r="BG247" s="227">
        <f>IF(N247="zákl. přenesená",J247,0)</f>
        <v>0</v>
      </c>
      <c r="BH247" s="227">
        <f>IF(N247="sníž. přenesená",J247,0)</f>
        <v>0</v>
      </c>
      <c r="BI247" s="227">
        <f>IF(N247="nulová",J247,0)</f>
        <v>0</v>
      </c>
      <c r="BJ247" s="20" t="s">
        <v>79</v>
      </c>
      <c r="BK247" s="227">
        <f>ROUND(I247*H247,2)</f>
        <v>0</v>
      </c>
      <c r="BL247" s="20" t="s">
        <v>563</v>
      </c>
      <c r="BM247" s="226" t="s">
        <v>1412</v>
      </c>
    </row>
    <row r="248" s="2" customFormat="1" ht="16.5" customHeight="1">
      <c r="A248" s="41"/>
      <c r="B248" s="42"/>
      <c r="C248" s="215" t="s">
        <v>879</v>
      </c>
      <c r="D248" s="215" t="s">
        <v>148</v>
      </c>
      <c r="E248" s="216" t="s">
        <v>1413</v>
      </c>
      <c r="F248" s="217" t="s">
        <v>1414</v>
      </c>
      <c r="G248" s="218" t="s">
        <v>1316</v>
      </c>
      <c r="H248" s="219">
        <v>1</v>
      </c>
      <c r="I248" s="220"/>
      <c r="J248" s="221">
        <f>ROUND(I248*H248,2)</f>
        <v>0</v>
      </c>
      <c r="K248" s="217" t="s">
        <v>19</v>
      </c>
      <c r="L248" s="47"/>
      <c r="M248" s="222" t="s">
        <v>19</v>
      </c>
      <c r="N248" s="223" t="s">
        <v>43</v>
      </c>
      <c r="O248" s="87"/>
      <c r="P248" s="224">
        <f>O248*H248</f>
        <v>0</v>
      </c>
      <c r="Q248" s="224">
        <v>0</v>
      </c>
      <c r="R248" s="224">
        <f>Q248*H248</f>
        <v>0</v>
      </c>
      <c r="S248" s="224">
        <v>0</v>
      </c>
      <c r="T248" s="225">
        <f>S248*H248</f>
        <v>0</v>
      </c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R248" s="226" t="s">
        <v>563</v>
      </c>
      <c r="AT248" s="226" t="s">
        <v>148</v>
      </c>
      <c r="AU248" s="226" t="s">
        <v>81</v>
      </c>
      <c r="AY248" s="20" t="s">
        <v>145</v>
      </c>
      <c r="BE248" s="227">
        <f>IF(N248="základní",J248,0)</f>
        <v>0</v>
      </c>
      <c r="BF248" s="227">
        <f>IF(N248="snížená",J248,0)</f>
        <v>0</v>
      </c>
      <c r="BG248" s="227">
        <f>IF(N248="zákl. přenesená",J248,0)</f>
        <v>0</v>
      </c>
      <c r="BH248" s="227">
        <f>IF(N248="sníž. přenesená",J248,0)</f>
        <v>0</v>
      </c>
      <c r="BI248" s="227">
        <f>IF(N248="nulová",J248,0)</f>
        <v>0</v>
      </c>
      <c r="BJ248" s="20" t="s">
        <v>79</v>
      </c>
      <c r="BK248" s="227">
        <f>ROUND(I248*H248,2)</f>
        <v>0</v>
      </c>
      <c r="BL248" s="20" t="s">
        <v>563</v>
      </c>
      <c r="BM248" s="226" t="s">
        <v>1415</v>
      </c>
    </row>
    <row r="249" s="2" customFormat="1" ht="16.5" customHeight="1">
      <c r="A249" s="41"/>
      <c r="B249" s="42"/>
      <c r="C249" s="215" t="s">
        <v>888</v>
      </c>
      <c r="D249" s="215" t="s">
        <v>148</v>
      </c>
      <c r="E249" s="216" t="s">
        <v>1416</v>
      </c>
      <c r="F249" s="217" t="s">
        <v>1417</v>
      </c>
      <c r="G249" s="218" t="s">
        <v>1316</v>
      </c>
      <c r="H249" s="219">
        <v>1</v>
      </c>
      <c r="I249" s="220"/>
      <c r="J249" s="221">
        <f>ROUND(I249*H249,2)</f>
        <v>0</v>
      </c>
      <c r="K249" s="217" t="s">
        <v>19</v>
      </c>
      <c r="L249" s="47"/>
      <c r="M249" s="222" t="s">
        <v>19</v>
      </c>
      <c r="N249" s="223" t="s">
        <v>43</v>
      </c>
      <c r="O249" s="87"/>
      <c r="P249" s="224">
        <f>O249*H249</f>
        <v>0</v>
      </c>
      <c r="Q249" s="224">
        <v>0</v>
      </c>
      <c r="R249" s="224">
        <f>Q249*H249</f>
        <v>0</v>
      </c>
      <c r="S249" s="224">
        <v>0</v>
      </c>
      <c r="T249" s="225">
        <f>S249*H249</f>
        <v>0</v>
      </c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R249" s="226" t="s">
        <v>563</v>
      </c>
      <c r="AT249" s="226" t="s">
        <v>148</v>
      </c>
      <c r="AU249" s="226" t="s">
        <v>81</v>
      </c>
      <c r="AY249" s="20" t="s">
        <v>145</v>
      </c>
      <c r="BE249" s="227">
        <f>IF(N249="základní",J249,0)</f>
        <v>0</v>
      </c>
      <c r="BF249" s="227">
        <f>IF(N249="snížená",J249,0)</f>
        <v>0</v>
      </c>
      <c r="BG249" s="227">
        <f>IF(N249="zákl. přenesená",J249,0)</f>
        <v>0</v>
      </c>
      <c r="BH249" s="227">
        <f>IF(N249="sníž. přenesená",J249,0)</f>
        <v>0</v>
      </c>
      <c r="BI249" s="227">
        <f>IF(N249="nulová",J249,0)</f>
        <v>0</v>
      </c>
      <c r="BJ249" s="20" t="s">
        <v>79</v>
      </c>
      <c r="BK249" s="227">
        <f>ROUND(I249*H249,2)</f>
        <v>0</v>
      </c>
      <c r="BL249" s="20" t="s">
        <v>563</v>
      </c>
      <c r="BM249" s="226" t="s">
        <v>1418</v>
      </c>
    </row>
    <row r="250" s="2" customFormat="1" ht="16.5" customHeight="1">
      <c r="A250" s="41"/>
      <c r="B250" s="42"/>
      <c r="C250" s="215" t="s">
        <v>894</v>
      </c>
      <c r="D250" s="215" t="s">
        <v>148</v>
      </c>
      <c r="E250" s="216" t="s">
        <v>1419</v>
      </c>
      <c r="F250" s="217" t="s">
        <v>1420</v>
      </c>
      <c r="G250" s="218" t="s">
        <v>1316</v>
      </c>
      <c r="H250" s="219">
        <v>1</v>
      </c>
      <c r="I250" s="220"/>
      <c r="J250" s="221">
        <f>ROUND(I250*H250,2)</f>
        <v>0</v>
      </c>
      <c r="K250" s="217" t="s">
        <v>19</v>
      </c>
      <c r="L250" s="47"/>
      <c r="M250" s="222" t="s">
        <v>19</v>
      </c>
      <c r="N250" s="223" t="s">
        <v>43</v>
      </c>
      <c r="O250" s="87"/>
      <c r="P250" s="224">
        <f>O250*H250</f>
        <v>0</v>
      </c>
      <c r="Q250" s="224">
        <v>0</v>
      </c>
      <c r="R250" s="224">
        <f>Q250*H250</f>
        <v>0</v>
      </c>
      <c r="S250" s="224">
        <v>0</v>
      </c>
      <c r="T250" s="225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26" t="s">
        <v>563</v>
      </c>
      <c r="AT250" s="226" t="s">
        <v>148</v>
      </c>
      <c r="AU250" s="226" t="s">
        <v>81</v>
      </c>
      <c r="AY250" s="20" t="s">
        <v>145</v>
      </c>
      <c r="BE250" s="227">
        <f>IF(N250="základní",J250,0)</f>
        <v>0</v>
      </c>
      <c r="BF250" s="227">
        <f>IF(N250="snížená",J250,0)</f>
        <v>0</v>
      </c>
      <c r="BG250" s="227">
        <f>IF(N250="zákl. přenesená",J250,0)</f>
        <v>0</v>
      </c>
      <c r="BH250" s="227">
        <f>IF(N250="sníž. přenesená",J250,0)</f>
        <v>0</v>
      </c>
      <c r="BI250" s="227">
        <f>IF(N250="nulová",J250,0)</f>
        <v>0</v>
      </c>
      <c r="BJ250" s="20" t="s">
        <v>79</v>
      </c>
      <c r="BK250" s="227">
        <f>ROUND(I250*H250,2)</f>
        <v>0</v>
      </c>
      <c r="BL250" s="20" t="s">
        <v>563</v>
      </c>
      <c r="BM250" s="226" t="s">
        <v>1421</v>
      </c>
    </row>
    <row r="251" s="2" customFormat="1" ht="16.5" customHeight="1">
      <c r="A251" s="41"/>
      <c r="B251" s="42"/>
      <c r="C251" s="215" t="s">
        <v>902</v>
      </c>
      <c r="D251" s="215" t="s">
        <v>148</v>
      </c>
      <c r="E251" s="216" t="s">
        <v>1422</v>
      </c>
      <c r="F251" s="217" t="s">
        <v>1423</v>
      </c>
      <c r="G251" s="218" t="s">
        <v>1316</v>
      </c>
      <c r="H251" s="219">
        <v>1</v>
      </c>
      <c r="I251" s="220"/>
      <c r="J251" s="221">
        <f>ROUND(I251*H251,2)</f>
        <v>0</v>
      </c>
      <c r="K251" s="217" t="s">
        <v>19</v>
      </c>
      <c r="L251" s="47"/>
      <c r="M251" s="222" t="s">
        <v>19</v>
      </c>
      <c r="N251" s="223" t="s">
        <v>43</v>
      </c>
      <c r="O251" s="87"/>
      <c r="P251" s="224">
        <f>O251*H251</f>
        <v>0</v>
      </c>
      <c r="Q251" s="224">
        <v>0</v>
      </c>
      <c r="R251" s="224">
        <f>Q251*H251</f>
        <v>0</v>
      </c>
      <c r="S251" s="224">
        <v>0</v>
      </c>
      <c r="T251" s="225">
        <f>S251*H251</f>
        <v>0</v>
      </c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R251" s="226" t="s">
        <v>563</v>
      </c>
      <c r="AT251" s="226" t="s">
        <v>148</v>
      </c>
      <c r="AU251" s="226" t="s">
        <v>81</v>
      </c>
      <c r="AY251" s="20" t="s">
        <v>145</v>
      </c>
      <c r="BE251" s="227">
        <f>IF(N251="základní",J251,0)</f>
        <v>0</v>
      </c>
      <c r="BF251" s="227">
        <f>IF(N251="snížená",J251,0)</f>
        <v>0</v>
      </c>
      <c r="BG251" s="227">
        <f>IF(N251="zákl. přenesená",J251,0)</f>
        <v>0</v>
      </c>
      <c r="BH251" s="227">
        <f>IF(N251="sníž. přenesená",J251,0)</f>
        <v>0</v>
      </c>
      <c r="BI251" s="227">
        <f>IF(N251="nulová",J251,0)</f>
        <v>0</v>
      </c>
      <c r="BJ251" s="20" t="s">
        <v>79</v>
      </c>
      <c r="BK251" s="227">
        <f>ROUND(I251*H251,2)</f>
        <v>0</v>
      </c>
      <c r="BL251" s="20" t="s">
        <v>563</v>
      </c>
      <c r="BM251" s="226" t="s">
        <v>1424</v>
      </c>
    </row>
    <row r="252" s="2" customFormat="1" ht="16.5" customHeight="1">
      <c r="A252" s="41"/>
      <c r="B252" s="42"/>
      <c r="C252" s="215" t="s">
        <v>909</v>
      </c>
      <c r="D252" s="215" t="s">
        <v>148</v>
      </c>
      <c r="E252" s="216" t="s">
        <v>1425</v>
      </c>
      <c r="F252" s="217" t="s">
        <v>1426</v>
      </c>
      <c r="G252" s="218" t="s">
        <v>1316</v>
      </c>
      <c r="H252" s="219">
        <v>0</v>
      </c>
      <c r="I252" s="220"/>
      <c r="J252" s="221">
        <f>ROUND(I252*H252,2)</f>
        <v>0</v>
      </c>
      <c r="K252" s="217" t="s">
        <v>19</v>
      </c>
      <c r="L252" s="47"/>
      <c r="M252" s="222" t="s">
        <v>19</v>
      </c>
      <c r="N252" s="223" t="s">
        <v>43</v>
      </c>
      <c r="O252" s="87"/>
      <c r="P252" s="224">
        <f>O252*H252</f>
        <v>0</v>
      </c>
      <c r="Q252" s="224">
        <v>0</v>
      </c>
      <c r="R252" s="224">
        <f>Q252*H252</f>
        <v>0</v>
      </c>
      <c r="S252" s="224">
        <v>0</v>
      </c>
      <c r="T252" s="225">
        <f>S252*H252</f>
        <v>0</v>
      </c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R252" s="226" t="s">
        <v>563</v>
      </c>
      <c r="AT252" s="226" t="s">
        <v>148</v>
      </c>
      <c r="AU252" s="226" t="s">
        <v>81</v>
      </c>
      <c r="AY252" s="20" t="s">
        <v>145</v>
      </c>
      <c r="BE252" s="227">
        <f>IF(N252="základní",J252,0)</f>
        <v>0</v>
      </c>
      <c r="BF252" s="227">
        <f>IF(N252="snížená",J252,0)</f>
        <v>0</v>
      </c>
      <c r="BG252" s="227">
        <f>IF(N252="zákl. přenesená",J252,0)</f>
        <v>0</v>
      </c>
      <c r="BH252" s="227">
        <f>IF(N252="sníž. přenesená",J252,0)</f>
        <v>0</v>
      </c>
      <c r="BI252" s="227">
        <f>IF(N252="nulová",J252,0)</f>
        <v>0</v>
      </c>
      <c r="BJ252" s="20" t="s">
        <v>79</v>
      </c>
      <c r="BK252" s="227">
        <f>ROUND(I252*H252,2)</f>
        <v>0</v>
      </c>
      <c r="BL252" s="20" t="s">
        <v>563</v>
      </c>
      <c r="BM252" s="226" t="s">
        <v>1427</v>
      </c>
    </row>
    <row r="253" s="2" customFormat="1" ht="16.5" customHeight="1">
      <c r="A253" s="41"/>
      <c r="B253" s="42"/>
      <c r="C253" s="215" t="s">
        <v>914</v>
      </c>
      <c r="D253" s="215" t="s">
        <v>148</v>
      </c>
      <c r="E253" s="216" t="s">
        <v>1428</v>
      </c>
      <c r="F253" s="217" t="s">
        <v>1429</v>
      </c>
      <c r="G253" s="218" t="s">
        <v>1316</v>
      </c>
      <c r="H253" s="219">
        <v>1</v>
      </c>
      <c r="I253" s="220"/>
      <c r="J253" s="221">
        <f>ROUND(I253*H253,2)</f>
        <v>0</v>
      </c>
      <c r="K253" s="217" t="s">
        <v>19</v>
      </c>
      <c r="L253" s="47"/>
      <c r="M253" s="222" t="s">
        <v>19</v>
      </c>
      <c r="N253" s="223" t="s">
        <v>43</v>
      </c>
      <c r="O253" s="87"/>
      <c r="P253" s="224">
        <f>O253*H253</f>
        <v>0</v>
      </c>
      <c r="Q253" s="224">
        <v>0</v>
      </c>
      <c r="R253" s="224">
        <f>Q253*H253</f>
        <v>0</v>
      </c>
      <c r="S253" s="224">
        <v>0</v>
      </c>
      <c r="T253" s="225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26" t="s">
        <v>563</v>
      </c>
      <c r="AT253" s="226" t="s">
        <v>148</v>
      </c>
      <c r="AU253" s="226" t="s">
        <v>81</v>
      </c>
      <c r="AY253" s="20" t="s">
        <v>145</v>
      </c>
      <c r="BE253" s="227">
        <f>IF(N253="základní",J253,0)</f>
        <v>0</v>
      </c>
      <c r="BF253" s="227">
        <f>IF(N253="snížená",J253,0)</f>
        <v>0</v>
      </c>
      <c r="BG253" s="227">
        <f>IF(N253="zákl. přenesená",J253,0)</f>
        <v>0</v>
      </c>
      <c r="BH253" s="227">
        <f>IF(N253="sníž. přenesená",J253,0)</f>
        <v>0</v>
      </c>
      <c r="BI253" s="227">
        <f>IF(N253="nulová",J253,0)</f>
        <v>0</v>
      </c>
      <c r="BJ253" s="20" t="s">
        <v>79</v>
      </c>
      <c r="BK253" s="227">
        <f>ROUND(I253*H253,2)</f>
        <v>0</v>
      </c>
      <c r="BL253" s="20" t="s">
        <v>563</v>
      </c>
      <c r="BM253" s="226" t="s">
        <v>1430</v>
      </c>
    </row>
    <row r="254" s="2" customFormat="1" ht="16.5" customHeight="1">
      <c r="A254" s="41"/>
      <c r="B254" s="42"/>
      <c r="C254" s="215" t="s">
        <v>924</v>
      </c>
      <c r="D254" s="215" t="s">
        <v>148</v>
      </c>
      <c r="E254" s="216" t="s">
        <v>1431</v>
      </c>
      <c r="F254" s="217" t="s">
        <v>1432</v>
      </c>
      <c r="G254" s="218" t="s">
        <v>1316</v>
      </c>
      <c r="H254" s="219">
        <v>1</v>
      </c>
      <c r="I254" s="220"/>
      <c r="J254" s="221">
        <f>ROUND(I254*H254,2)</f>
        <v>0</v>
      </c>
      <c r="K254" s="217" t="s">
        <v>19</v>
      </c>
      <c r="L254" s="47"/>
      <c r="M254" s="293" t="s">
        <v>19</v>
      </c>
      <c r="N254" s="294" t="s">
        <v>43</v>
      </c>
      <c r="O254" s="291"/>
      <c r="P254" s="295">
        <f>O254*H254</f>
        <v>0</v>
      </c>
      <c r="Q254" s="295">
        <v>0</v>
      </c>
      <c r="R254" s="295">
        <f>Q254*H254</f>
        <v>0</v>
      </c>
      <c r="S254" s="295">
        <v>0</v>
      </c>
      <c r="T254" s="296">
        <f>S254*H254</f>
        <v>0</v>
      </c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R254" s="226" t="s">
        <v>563</v>
      </c>
      <c r="AT254" s="226" t="s">
        <v>148</v>
      </c>
      <c r="AU254" s="226" t="s">
        <v>81</v>
      </c>
      <c r="AY254" s="20" t="s">
        <v>145</v>
      </c>
      <c r="BE254" s="227">
        <f>IF(N254="základní",J254,0)</f>
        <v>0</v>
      </c>
      <c r="BF254" s="227">
        <f>IF(N254="snížená",J254,0)</f>
        <v>0</v>
      </c>
      <c r="BG254" s="227">
        <f>IF(N254="zákl. přenesená",J254,0)</f>
        <v>0</v>
      </c>
      <c r="BH254" s="227">
        <f>IF(N254="sníž. přenesená",J254,0)</f>
        <v>0</v>
      </c>
      <c r="BI254" s="227">
        <f>IF(N254="nulová",J254,0)</f>
        <v>0</v>
      </c>
      <c r="BJ254" s="20" t="s">
        <v>79</v>
      </c>
      <c r="BK254" s="227">
        <f>ROUND(I254*H254,2)</f>
        <v>0</v>
      </c>
      <c r="BL254" s="20" t="s">
        <v>563</v>
      </c>
      <c r="BM254" s="226" t="s">
        <v>1433</v>
      </c>
    </row>
    <row r="255" s="2" customFormat="1" ht="6.96" customHeight="1">
      <c r="A255" s="41"/>
      <c r="B255" s="62"/>
      <c r="C255" s="63"/>
      <c r="D255" s="63"/>
      <c r="E255" s="63"/>
      <c r="F255" s="63"/>
      <c r="G255" s="63"/>
      <c r="H255" s="63"/>
      <c r="I255" s="63"/>
      <c r="J255" s="63"/>
      <c r="K255" s="63"/>
      <c r="L255" s="47"/>
      <c r="M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</row>
  </sheetData>
  <sheetProtection sheet="1" autoFilter="0" formatColumns="0" formatRows="0" objects="1" scenarios="1" spinCount="100000" saltValue="Em0vLg30iAtHPJnoBEfMIhM7R3S3+su26iEEoEafCshzzkBAq15DIFRR7tmtir5dmAnFtwqiyN4K61sQre+pzA==" hashValue="TwLA3WWqEiiiOmPEG+YqKsdSHwpoUGaPBDio3CHfwj0NKHmI/8Udei8bBVYC7mP75FjjC2j6ZCS31Nn+F1IBBA==" algorithmName="SHA-512" password="CC45"/>
  <autoFilter ref="C101:K254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90:H90"/>
    <mergeCell ref="E92:H92"/>
    <mergeCell ref="E94:H94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98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81</v>
      </c>
    </row>
    <row r="4" s="1" customFormat="1" ht="24.96" customHeight="1">
      <c r="B4" s="23"/>
      <c r="D4" s="143" t="s">
        <v>102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Odborné učebny v objektu ZŠ Za Chlumem 824, Bílina - D1</v>
      </c>
      <c r="F7" s="145"/>
      <c r="G7" s="145"/>
      <c r="H7" s="145"/>
      <c r="L7" s="23"/>
    </row>
    <row r="8" s="1" customFormat="1" ht="12" customHeight="1">
      <c r="B8" s="23"/>
      <c r="D8" s="145" t="s">
        <v>103</v>
      </c>
      <c r="L8" s="23"/>
    </row>
    <row r="9" s="2" customFormat="1" ht="16.5" customHeight="1">
      <c r="A9" s="41"/>
      <c r="B9" s="47"/>
      <c r="C9" s="41"/>
      <c r="D9" s="41"/>
      <c r="E9" s="146" t="s">
        <v>104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105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1434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22. 1. 2026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tr">
        <f>IF('Rekapitulace stavby'!AN10="","",'Rekapitulace stavby'!AN10)</f>
        <v/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tr">
        <f>IF('Rekapitulace stavby'!E11="","",'Rekapitulace stavby'!E11)</f>
        <v>Město Bílina</v>
      </c>
      <c r="F17" s="41"/>
      <c r="G17" s="41"/>
      <c r="H17" s="41"/>
      <c r="I17" s="145" t="s">
        <v>28</v>
      </c>
      <c r="J17" s="136" t="str">
        <f>IF('Rekapitulace stavby'!AN11="","",'Rekapitulace stavby'!AN11)</f>
        <v/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29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28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31</v>
      </c>
      <c r="E22" s="41"/>
      <c r="F22" s="41"/>
      <c r="G22" s="41"/>
      <c r="H22" s="41"/>
      <c r="I22" s="145" t="s">
        <v>26</v>
      </c>
      <c r="J22" s="136" t="str">
        <f>IF('Rekapitulace stavby'!AN16="","",'Rekapitulace stavby'!AN16)</f>
        <v>73660680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tr">
        <f>IF('Rekapitulace stavby'!E17="","",'Rekapitulace stavby'!E17)</f>
        <v>Ing. arch. Jan Heller, ČKA 04261</v>
      </c>
      <c r="F23" s="41"/>
      <c r="G23" s="41"/>
      <c r="H23" s="41"/>
      <c r="I23" s="145" t="s">
        <v>28</v>
      </c>
      <c r="J23" s="136" t="str">
        <f>IF('Rekapitulace stavby'!AN17="","",'Rekapitulace stavby'!AN17)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35</v>
      </c>
      <c r="E25" s="41"/>
      <c r="F25" s="41"/>
      <c r="G25" s="41"/>
      <c r="H25" s="41"/>
      <c r="I25" s="145" t="s">
        <v>26</v>
      </c>
      <c r="J25" s="136" t="str">
        <f>IF('Rekapitulace stavby'!AN19="","",'Rekapitulace stavby'!AN19)</f>
        <v/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tr">
        <f>IF('Rekapitulace stavby'!E20="","",'Rekapitulace stavby'!E20)</f>
        <v xml:space="preserve"> </v>
      </c>
      <c r="F26" s="41"/>
      <c r="G26" s="41"/>
      <c r="H26" s="41"/>
      <c r="I26" s="145" t="s">
        <v>28</v>
      </c>
      <c r="J26" s="136" t="str">
        <f>IF('Rekapitulace stavby'!AN20="","",'Rekapitulace stavby'!AN20)</f>
        <v/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36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38</v>
      </c>
      <c r="E32" s="41"/>
      <c r="F32" s="41"/>
      <c r="G32" s="41"/>
      <c r="H32" s="41"/>
      <c r="I32" s="41"/>
      <c r="J32" s="156">
        <f>ROUND(J88,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40</v>
      </c>
      <c r="G34" s="41"/>
      <c r="H34" s="41"/>
      <c r="I34" s="157" t="s">
        <v>39</v>
      </c>
      <c r="J34" s="157" t="s">
        <v>41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42</v>
      </c>
      <c r="E35" s="145" t="s">
        <v>43</v>
      </c>
      <c r="F35" s="159">
        <f>ROUND((SUM(BE88:BE117)),  2)</f>
        <v>0</v>
      </c>
      <c r="G35" s="41"/>
      <c r="H35" s="41"/>
      <c r="I35" s="160">
        <v>0.20999999999999999</v>
      </c>
      <c r="J35" s="159">
        <f>ROUND(((SUM(BE88:BE117))*I35),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44</v>
      </c>
      <c r="F36" s="159">
        <f>ROUND((SUM(BF88:BF117)),  2)</f>
        <v>0</v>
      </c>
      <c r="G36" s="41"/>
      <c r="H36" s="41"/>
      <c r="I36" s="160">
        <v>0.12</v>
      </c>
      <c r="J36" s="159">
        <f>ROUND(((SUM(BF88:BF117))*I36),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45</v>
      </c>
      <c r="F37" s="159">
        <f>ROUND((SUM(BG88:BG117)),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46</v>
      </c>
      <c r="F38" s="159">
        <f>ROUND((SUM(BH88:BH117)),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47</v>
      </c>
      <c r="F39" s="159">
        <f>ROUND((SUM(BI88:BI117)),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48</v>
      </c>
      <c r="E41" s="163"/>
      <c r="F41" s="163"/>
      <c r="G41" s="164" t="s">
        <v>49</v>
      </c>
      <c r="H41" s="165" t="s">
        <v>50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107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Odborné učebny v objektu ZŠ Za Chlumem 824, Bílina - D1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103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104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105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1.5 - Elektroinstalace - slaboproud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22. 1. 2026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25.65" customHeight="1">
      <c r="A58" s="41"/>
      <c r="B58" s="42"/>
      <c r="C58" s="35" t="s">
        <v>25</v>
      </c>
      <c r="D58" s="43"/>
      <c r="E58" s="43"/>
      <c r="F58" s="30" t="str">
        <f>E17</f>
        <v>Město Bílina</v>
      </c>
      <c r="G58" s="43"/>
      <c r="H58" s="43"/>
      <c r="I58" s="35" t="s">
        <v>31</v>
      </c>
      <c r="J58" s="39" t="str">
        <f>E23</f>
        <v>Ing. arch. Jan Heller, ČKA 04261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29</v>
      </c>
      <c r="D59" s="43"/>
      <c r="E59" s="43"/>
      <c r="F59" s="30" t="str">
        <f>IF(E20="","",E20)</f>
        <v>Vyplň údaj</v>
      </c>
      <c r="G59" s="43"/>
      <c r="H59" s="43"/>
      <c r="I59" s="35" t="s">
        <v>35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108</v>
      </c>
      <c r="D61" s="174"/>
      <c r="E61" s="174"/>
      <c r="F61" s="174"/>
      <c r="G61" s="174"/>
      <c r="H61" s="174"/>
      <c r="I61" s="174"/>
      <c r="J61" s="175" t="s">
        <v>109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70</v>
      </c>
      <c r="D63" s="43"/>
      <c r="E63" s="43"/>
      <c r="F63" s="43"/>
      <c r="G63" s="43"/>
      <c r="H63" s="43"/>
      <c r="I63" s="43"/>
      <c r="J63" s="105">
        <f>J88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110</v>
      </c>
    </row>
    <row r="64" s="9" customFormat="1" ht="24.96" customHeight="1">
      <c r="A64" s="9"/>
      <c r="B64" s="177"/>
      <c r="C64" s="178"/>
      <c r="D64" s="179" t="s">
        <v>1435</v>
      </c>
      <c r="E64" s="180"/>
      <c r="F64" s="180"/>
      <c r="G64" s="180"/>
      <c r="H64" s="180"/>
      <c r="I64" s="180"/>
      <c r="J64" s="181">
        <f>J89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1436</v>
      </c>
      <c r="E65" s="185"/>
      <c r="F65" s="185"/>
      <c r="G65" s="185"/>
      <c r="H65" s="185"/>
      <c r="I65" s="185"/>
      <c r="J65" s="186">
        <f>J90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1437</v>
      </c>
      <c r="E66" s="185"/>
      <c r="F66" s="185"/>
      <c r="G66" s="185"/>
      <c r="H66" s="185"/>
      <c r="I66" s="185"/>
      <c r="J66" s="186">
        <f>J104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1"/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14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6.96" customHeight="1">
      <c r="A68" s="41"/>
      <c r="B68" s="62"/>
      <c r="C68" s="63"/>
      <c r="D68" s="63"/>
      <c r="E68" s="63"/>
      <c r="F68" s="63"/>
      <c r="G68" s="63"/>
      <c r="H68" s="63"/>
      <c r="I68" s="63"/>
      <c r="J68" s="63"/>
      <c r="K68" s="63"/>
      <c r="L68" s="14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72" s="2" customFormat="1" ht="6.96" customHeight="1">
      <c r="A72" s="41"/>
      <c r="B72" s="64"/>
      <c r="C72" s="65"/>
      <c r="D72" s="65"/>
      <c r="E72" s="65"/>
      <c r="F72" s="65"/>
      <c r="G72" s="65"/>
      <c r="H72" s="65"/>
      <c r="I72" s="65"/>
      <c r="J72" s="65"/>
      <c r="K72" s="65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24.96" customHeight="1">
      <c r="A73" s="41"/>
      <c r="B73" s="42"/>
      <c r="C73" s="26" t="s">
        <v>130</v>
      </c>
      <c r="D73" s="43"/>
      <c r="E73" s="43"/>
      <c r="F73" s="43"/>
      <c r="G73" s="43"/>
      <c r="H73" s="43"/>
      <c r="I73" s="43"/>
      <c r="J73" s="43"/>
      <c r="K73" s="43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16</v>
      </c>
      <c r="D75" s="43"/>
      <c r="E75" s="43"/>
      <c r="F75" s="43"/>
      <c r="G75" s="43"/>
      <c r="H75" s="43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172" t="str">
        <f>E7</f>
        <v>Odborné učebny v objektu ZŠ Za Chlumem 824, Bílina - D1</v>
      </c>
      <c r="F76" s="35"/>
      <c r="G76" s="35"/>
      <c r="H76" s="35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1" customFormat="1" ht="12" customHeight="1">
      <c r="B77" s="24"/>
      <c r="C77" s="35" t="s">
        <v>103</v>
      </c>
      <c r="D77" s="25"/>
      <c r="E77" s="25"/>
      <c r="F77" s="25"/>
      <c r="G77" s="25"/>
      <c r="H77" s="25"/>
      <c r="I77" s="25"/>
      <c r="J77" s="25"/>
      <c r="K77" s="25"/>
      <c r="L77" s="23"/>
    </row>
    <row r="78" s="2" customFormat="1" ht="16.5" customHeight="1">
      <c r="A78" s="41"/>
      <c r="B78" s="42"/>
      <c r="C78" s="43"/>
      <c r="D78" s="43"/>
      <c r="E78" s="172" t="s">
        <v>104</v>
      </c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105</v>
      </c>
      <c r="D79" s="43"/>
      <c r="E79" s="43"/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6.5" customHeight="1">
      <c r="A80" s="41"/>
      <c r="B80" s="42"/>
      <c r="C80" s="43"/>
      <c r="D80" s="43"/>
      <c r="E80" s="72" t="str">
        <f>E11</f>
        <v>1.5 - Elektroinstalace - slaboproud</v>
      </c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21</v>
      </c>
      <c r="D82" s="43"/>
      <c r="E82" s="43"/>
      <c r="F82" s="30" t="str">
        <f>F14</f>
        <v xml:space="preserve"> </v>
      </c>
      <c r="G82" s="43"/>
      <c r="H82" s="43"/>
      <c r="I82" s="35" t="s">
        <v>23</v>
      </c>
      <c r="J82" s="75" t="str">
        <f>IF(J14="","",J14)</f>
        <v>22. 1. 2026</v>
      </c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25.65" customHeight="1">
      <c r="A84" s="41"/>
      <c r="B84" s="42"/>
      <c r="C84" s="35" t="s">
        <v>25</v>
      </c>
      <c r="D84" s="43"/>
      <c r="E84" s="43"/>
      <c r="F84" s="30" t="str">
        <f>E17</f>
        <v>Město Bílina</v>
      </c>
      <c r="G84" s="43"/>
      <c r="H84" s="43"/>
      <c r="I84" s="35" t="s">
        <v>31</v>
      </c>
      <c r="J84" s="39" t="str">
        <f>E23</f>
        <v>Ing. arch. Jan Heller, ČKA 04261</v>
      </c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5.15" customHeight="1">
      <c r="A85" s="41"/>
      <c r="B85" s="42"/>
      <c r="C85" s="35" t="s">
        <v>29</v>
      </c>
      <c r="D85" s="43"/>
      <c r="E85" s="43"/>
      <c r="F85" s="30" t="str">
        <f>IF(E20="","",E20)</f>
        <v>Vyplň údaj</v>
      </c>
      <c r="G85" s="43"/>
      <c r="H85" s="43"/>
      <c r="I85" s="35" t="s">
        <v>35</v>
      </c>
      <c r="J85" s="39" t="str">
        <f>E26</f>
        <v xml:space="preserve"> </v>
      </c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0.32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11" customFormat="1" ht="29.28" customHeight="1">
      <c r="A87" s="188"/>
      <c r="B87" s="189"/>
      <c r="C87" s="190" t="s">
        <v>131</v>
      </c>
      <c r="D87" s="191" t="s">
        <v>57</v>
      </c>
      <c r="E87" s="191" t="s">
        <v>53</v>
      </c>
      <c r="F87" s="191" t="s">
        <v>54</v>
      </c>
      <c r="G87" s="191" t="s">
        <v>132</v>
      </c>
      <c r="H87" s="191" t="s">
        <v>133</v>
      </c>
      <c r="I87" s="191" t="s">
        <v>134</v>
      </c>
      <c r="J87" s="191" t="s">
        <v>109</v>
      </c>
      <c r="K87" s="192" t="s">
        <v>135</v>
      </c>
      <c r="L87" s="193"/>
      <c r="M87" s="95" t="s">
        <v>19</v>
      </c>
      <c r="N87" s="96" t="s">
        <v>42</v>
      </c>
      <c r="O87" s="96" t="s">
        <v>136</v>
      </c>
      <c r="P87" s="96" t="s">
        <v>137</v>
      </c>
      <c r="Q87" s="96" t="s">
        <v>138</v>
      </c>
      <c r="R87" s="96" t="s">
        <v>139</v>
      </c>
      <c r="S87" s="96" t="s">
        <v>140</v>
      </c>
      <c r="T87" s="97" t="s">
        <v>141</v>
      </c>
      <c r="U87" s="188"/>
      <c r="V87" s="188"/>
      <c r="W87" s="188"/>
      <c r="X87" s="188"/>
      <c r="Y87" s="188"/>
      <c r="Z87" s="188"/>
      <c r="AA87" s="188"/>
      <c r="AB87" s="188"/>
      <c r="AC87" s="188"/>
      <c r="AD87" s="188"/>
      <c r="AE87" s="188"/>
    </row>
    <row r="88" s="2" customFormat="1" ht="22.8" customHeight="1">
      <c r="A88" s="41"/>
      <c r="B88" s="42"/>
      <c r="C88" s="102" t="s">
        <v>142</v>
      </c>
      <c r="D88" s="43"/>
      <c r="E88" s="43"/>
      <c r="F88" s="43"/>
      <c r="G88" s="43"/>
      <c r="H88" s="43"/>
      <c r="I88" s="43"/>
      <c r="J88" s="194">
        <f>BK88</f>
        <v>0</v>
      </c>
      <c r="K88" s="43"/>
      <c r="L88" s="47"/>
      <c r="M88" s="98"/>
      <c r="N88" s="195"/>
      <c r="O88" s="99"/>
      <c r="P88" s="196">
        <f>P89</f>
        <v>0</v>
      </c>
      <c r="Q88" s="99"/>
      <c r="R88" s="196">
        <f>R89</f>
        <v>0</v>
      </c>
      <c r="S88" s="99"/>
      <c r="T88" s="197">
        <f>T89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71</v>
      </c>
      <c r="AU88" s="20" t="s">
        <v>110</v>
      </c>
      <c r="BK88" s="198">
        <f>BK89</f>
        <v>0</v>
      </c>
    </row>
    <row r="89" s="12" customFormat="1" ht="25.92" customHeight="1">
      <c r="A89" s="12"/>
      <c r="B89" s="199"/>
      <c r="C89" s="200"/>
      <c r="D89" s="201" t="s">
        <v>71</v>
      </c>
      <c r="E89" s="202" t="s">
        <v>169</v>
      </c>
      <c r="F89" s="202" t="s">
        <v>169</v>
      </c>
      <c r="G89" s="200"/>
      <c r="H89" s="200"/>
      <c r="I89" s="203"/>
      <c r="J89" s="204">
        <f>BK89</f>
        <v>0</v>
      </c>
      <c r="K89" s="200"/>
      <c r="L89" s="205"/>
      <c r="M89" s="206"/>
      <c r="N89" s="207"/>
      <c r="O89" s="207"/>
      <c r="P89" s="208">
        <f>P90+P104</f>
        <v>0</v>
      </c>
      <c r="Q89" s="207"/>
      <c r="R89" s="208">
        <f>R90+R104</f>
        <v>0</v>
      </c>
      <c r="S89" s="207"/>
      <c r="T89" s="209">
        <f>T90+T104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10" t="s">
        <v>146</v>
      </c>
      <c r="AT89" s="211" t="s">
        <v>71</v>
      </c>
      <c r="AU89" s="211" t="s">
        <v>72</v>
      </c>
      <c r="AY89" s="210" t="s">
        <v>145</v>
      </c>
      <c r="BK89" s="212">
        <f>BK90+BK104</f>
        <v>0</v>
      </c>
    </row>
    <row r="90" s="12" customFormat="1" ht="22.8" customHeight="1">
      <c r="A90" s="12"/>
      <c r="B90" s="199"/>
      <c r="C90" s="200"/>
      <c r="D90" s="201" t="s">
        <v>71</v>
      </c>
      <c r="E90" s="213" t="s">
        <v>1438</v>
      </c>
      <c r="F90" s="213" t="s">
        <v>1439</v>
      </c>
      <c r="G90" s="200"/>
      <c r="H90" s="200"/>
      <c r="I90" s="203"/>
      <c r="J90" s="214">
        <f>BK90</f>
        <v>0</v>
      </c>
      <c r="K90" s="200"/>
      <c r="L90" s="205"/>
      <c r="M90" s="206"/>
      <c r="N90" s="207"/>
      <c r="O90" s="207"/>
      <c r="P90" s="208">
        <f>SUM(P91:P103)</f>
        <v>0</v>
      </c>
      <c r="Q90" s="207"/>
      <c r="R90" s="208">
        <f>SUM(R91:R103)</f>
        <v>0</v>
      </c>
      <c r="S90" s="207"/>
      <c r="T90" s="209">
        <f>SUM(T91:T103)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10" t="s">
        <v>146</v>
      </c>
      <c r="AT90" s="211" t="s">
        <v>71</v>
      </c>
      <c r="AU90" s="211" t="s">
        <v>79</v>
      </c>
      <c r="AY90" s="210" t="s">
        <v>145</v>
      </c>
      <c r="BK90" s="212">
        <f>SUM(BK91:BK103)</f>
        <v>0</v>
      </c>
    </row>
    <row r="91" s="2" customFormat="1" ht="16.5" customHeight="1">
      <c r="A91" s="41"/>
      <c r="B91" s="42"/>
      <c r="C91" s="267" t="s">
        <v>79</v>
      </c>
      <c r="D91" s="267" t="s">
        <v>169</v>
      </c>
      <c r="E91" s="268" t="s">
        <v>1440</v>
      </c>
      <c r="F91" s="269" t="s">
        <v>1441</v>
      </c>
      <c r="G91" s="270" t="s">
        <v>255</v>
      </c>
      <c r="H91" s="271">
        <v>80</v>
      </c>
      <c r="I91" s="272"/>
      <c r="J91" s="273">
        <f>ROUND(I91*H91,2)</f>
        <v>0</v>
      </c>
      <c r="K91" s="269" t="s">
        <v>19</v>
      </c>
      <c r="L91" s="274"/>
      <c r="M91" s="275" t="s">
        <v>19</v>
      </c>
      <c r="N91" s="276" t="s">
        <v>43</v>
      </c>
      <c r="O91" s="87"/>
      <c r="P91" s="224">
        <f>O91*H91</f>
        <v>0</v>
      </c>
      <c r="Q91" s="224">
        <v>0</v>
      </c>
      <c r="R91" s="224">
        <f>Q91*H91</f>
        <v>0</v>
      </c>
      <c r="S91" s="224">
        <v>0</v>
      </c>
      <c r="T91" s="225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26" t="s">
        <v>1115</v>
      </c>
      <c r="AT91" s="226" t="s">
        <v>169</v>
      </c>
      <c r="AU91" s="226" t="s">
        <v>81</v>
      </c>
      <c r="AY91" s="20" t="s">
        <v>145</v>
      </c>
      <c r="BE91" s="227">
        <f>IF(N91="základní",J91,0)</f>
        <v>0</v>
      </c>
      <c r="BF91" s="227">
        <f>IF(N91="snížená",J91,0)</f>
        <v>0</v>
      </c>
      <c r="BG91" s="227">
        <f>IF(N91="zákl. přenesená",J91,0)</f>
        <v>0</v>
      </c>
      <c r="BH91" s="227">
        <f>IF(N91="sníž. přenesená",J91,0)</f>
        <v>0</v>
      </c>
      <c r="BI91" s="227">
        <f>IF(N91="nulová",J91,0)</f>
        <v>0</v>
      </c>
      <c r="BJ91" s="20" t="s">
        <v>79</v>
      </c>
      <c r="BK91" s="227">
        <f>ROUND(I91*H91,2)</f>
        <v>0</v>
      </c>
      <c r="BL91" s="20" t="s">
        <v>563</v>
      </c>
      <c r="BM91" s="226" t="s">
        <v>1442</v>
      </c>
    </row>
    <row r="92" s="2" customFormat="1" ht="16.5" customHeight="1">
      <c r="A92" s="41"/>
      <c r="B92" s="42"/>
      <c r="C92" s="267" t="s">
        <v>81</v>
      </c>
      <c r="D92" s="267" t="s">
        <v>169</v>
      </c>
      <c r="E92" s="268" t="s">
        <v>1443</v>
      </c>
      <c r="F92" s="269" t="s">
        <v>1444</v>
      </c>
      <c r="G92" s="270" t="s">
        <v>255</v>
      </c>
      <c r="H92" s="271">
        <v>10</v>
      </c>
      <c r="I92" s="272"/>
      <c r="J92" s="273">
        <f>ROUND(I92*H92,2)</f>
        <v>0</v>
      </c>
      <c r="K92" s="269" t="s">
        <v>19</v>
      </c>
      <c r="L92" s="274"/>
      <c r="M92" s="275" t="s">
        <v>19</v>
      </c>
      <c r="N92" s="276" t="s">
        <v>43</v>
      </c>
      <c r="O92" s="87"/>
      <c r="P92" s="224">
        <f>O92*H92</f>
        <v>0</v>
      </c>
      <c r="Q92" s="224">
        <v>0</v>
      </c>
      <c r="R92" s="224">
        <f>Q92*H92</f>
        <v>0</v>
      </c>
      <c r="S92" s="224">
        <v>0</v>
      </c>
      <c r="T92" s="225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26" t="s">
        <v>1115</v>
      </c>
      <c r="AT92" s="226" t="s">
        <v>169</v>
      </c>
      <c r="AU92" s="226" t="s">
        <v>81</v>
      </c>
      <c r="AY92" s="20" t="s">
        <v>145</v>
      </c>
      <c r="BE92" s="227">
        <f>IF(N92="základní",J92,0)</f>
        <v>0</v>
      </c>
      <c r="BF92" s="227">
        <f>IF(N92="snížená",J92,0)</f>
        <v>0</v>
      </c>
      <c r="BG92" s="227">
        <f>IF(N92="zákl. přenesená",J92,0)</f>
        <v>0</v>
      </c>
      <c r="BH92" s="227">
        <f>IF(N92="sníž. přenesená",J92,0)</f>
        <v>0</v>
      </c>
      <c r="BI92" s="227">
        <f>IF(N92="nulová",J92,0)</f>
        <v>0</v>
      </c>
      <c r="BJ92" s="20" t="s">
        <v>79</v>
      </c>
      <c r="BK92" s="227">
        <f>ROUND(I92*H92,2)</f>
        <v>0</v>
      </c>
      <c r="BL92" s="20" t="s">
        <v>563</v>
      </c>
      <c r="BM92" s="226" t="s">
        <v>1445</v>
      </c>
    </row>
    <row r="93" s="2" customFormat="1" ht="16.5" customHeight="1">
      <c r="A93" s="41"/>
      <c r="B93" s="42"/>
      <c r="C93" s="267" t="s">
        <v>146</v>
      </c>
      <c r="D93" s="267" t="s">
        <v>169</v>
      </c>
      <c r="E93" s="268" t="s">
        <v>1446</v>
      </c>
      <c r="F93" s="269" t="s">
        <v>1447</v>
      </c>
      <c r="G93" s="270" t="s">
        <v>1114</v>
      </c>
      <c r="H93" s="271">
        <v>2</v>
      </c>
      <c r="I93" s="272"/>
      <c r="J93" s="273">
        <f>ROUND(I93*H93,2)</f>
        <v>0</v>
      </c>
      <c r="K93" s="269" t="s">
        <v>19</v>
      </c>
      <c r="L93" s="274"/>
      <c r="M93" s="275" t="s">
        <v>19</v>
      </c>
      <c r="N93" s="276" t="s">
        <v>43</v>
      </c>
      <c r="O93" s="87"/>
      <c r="P93" s="224">
        <f>O93*H93</f>
        <v>0</v>
      </c>
      <c r="Q93" s="224">
        <v>0</v>
      </c>
      <c r="R93" s="224">
        <f>Q93*H93</f>
        <v>0</v>
      </c>
      <c r="S93" s="224">
        <v>0</v>
      </c>
      <c r="T93" s="225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26" t="s">
        <v>1115</v>
      </c>
      <c r="AT93" s="226" t="s">
        <v>169</v>
      </c>
      <c r="AU93" s="226" t="s">
        <v>81</v>
      </c>
      <c r="AY93" s="20" t="s">
        <v>145</v>
      </c>
      <c r="BE93" s="227">
        <f>IF(N93="základní",J93,0)</f>
        <v>0</v>
      </c>
      <c r="BF93" s="227">
        <f>IF(N93="snížená",J93,0)</f>
        <v>0</v>
      </c>
      <c r="BG93" s="227">
        <f>IF(N93="zákl. přenesená",J93,0)</f>
        <v>0</v>
      </c>
      <c r="BH93" s="227">
        <f>IF(N93="sníž. přenesená",J93,0)</f>
        <v>0</v>
      </c>
      <c r="BI93" s="227">
        <f>IF(N93="nulová",J93,0)</f>
        <v>0</v>
      </c>
      <c r="BJ93" s="20" t="s">
        <v>79</v>
      </c>
      <c r="BK93" s="227">
        <f>ROUND(I93*H93,2)</f>
        <v>0</v>
      </c>
      <c r="BL93" s="20" t="s">
        <v>563</v>
      </c>
      <c r="BM93" s="226" t="s">
        <v>1448</v>
      </c>
    </row>
    <row r="94" s="2" customFormat="1" ht="16.5" customHeight="1">
      <c r="A94" s="41"/>
      <c r="B94" s="42"/>
      <c r="C94" s="267" t="s">
        <v>153</v>
      </c>
      <c r="D94" s="267" t="s">
        <v>169</v>
      </c>
      <c r="E94" s="268" t="s">
        <v>1449</v>
      </c>
      <c r="F94" s="269" t="s">
        <v>1450</v>
      </c>
      <c r="G94" s="270" t="s">
        <v>1114</v>
      </c>
      <c r="H94" s="271">
        <v>1</v>
      </c>
      <c r="I94" s="272"/>
      <c r="J94" s="273">
        <f>ROUND(I94*H94,2)</f>
        <v>0</v>
      </c>
      <c r="K94" s="269" t="s">
        <v>19</v>
      </c>
      <c r="L94" s="274"/>
      <c r="M94" s="275" t="s">
        <v>19</v>
      </c>
      <c r="N94" s="276" t="s">
        <v>43</v>
      </c>
      <c r="O94" s="87"/>
      <c r="P94" s="224">
        <f>O94*H94</f>
        <v>0</v>
      </c>
      <c r="Q94" s="224">
        <v>0</v>
      </c>
      <c r="R94" s="224">
        <f>Q94*H94</f>
        <v>0</v>
      </c>
      <c r="S94" s="224">
        <v>0</v>
      </c>
      <c r="T94" s="225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26" t="s">
        <v>1115</v>
      </c>
      <c r="AT94" s="226" t="s">
        <v>169</v>
      </c>
      <c r="AU94" s="226" t="s">
        <v>81</v>
      </c>
      <c r="AY94" s="20" t="s">
        <v>145</v>
      </c>
      <c r="BE94" s="227">
        <f>IF(N94="základní",J94,0)</f>
        <v>0</v>
      </c>
      <c r="BF94" s="227">
        <f>IF(N94="snížená",J94,0)</f>
        <v>0</v>
      </c>
      <c r="BG94" s="227">
        <f>IF(N94="zákl. přenesená",J94,0)</f>
        <v>0</v>
      </c>
      <c r="BH94" s="227">
        <f>IF(N94="sníž. přenesená",J94,0)</f>
        <v>0</v>
      </c>
      <c r="BI94" s="227">
        <f>IF(N94="nulová",J94,0)</f>
        <v>0</v>
      </c>
      <c r="BJ94" s="20" t="s">
        <v>79</v>
      </c>
      <c r="BK94" s="227">
        <f>ROUND(I94*H94,2)</f>
        <v>0</v>
      </c>
      <c r="BL94" s="20" t="s">
        <v>563</v>
      </c>
      <c r="BM94" s="226" t="s">
        <v>1451</v>
      </c>
    </row>
    <row r="95" s="2" customFormat="1" ht="16.5" customHeight="1">
      <c r="A95" s="41"/>
      <c r="B95" s="42"/>
      <c r="C95" s="267" t="s">
        <v>182</v>
      </c>
      <c r="D95" s="267" t="s">
        <v>169</v>
      </c>
      <c r="E95" s="268" t="s">
        <v>1452</v>
      </c>
      <c r="F95" s="269" t="s">
        <v>1453</v>
      </c>
      <c r="G95" s="270" t="s">
        <v>255</v>
      </c>
      <c r="H95" s="271">
        <v>6</v>
      </c>
      <c r="I95" s="272"/>
      <c r="J95" s="273">
        <f>ROUND(I95*H95,2)</f>
        <v>0</v>
      </c>
      <c r="K95" s="269" t="s">
        <v>19</v>
      </c>
      <c r="L95" s="274"/>
      <c r="M95" s="275" t="s">
        <v>19</v>
      </c>
      <c r="N95" s="276" t="s">
        <v>43</v>
      </c>
      <c r="O95" s="87"/>
      <c r="P95" s="224">
        <f>O95*H95</f>
        <v>0</v>
      </c>
      <c r="Q95" s="224">
        <v>0</v>
      </c>
      <c r="R95" s="224">
        <f>Q95*H95</f>
        <v>0</v>
      </c>
      <c r="S95" s="224">
        <v>0</v>
      </c>
      <c r="T95" s="225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26" t="s">
        <v>1115</v>
      </c>
      <c r="AT95" s="226" t="s">
        <v>169</v>
      </c>
      <c r="AU95" s="226" t="s">
        <v>81</v>
      </c>
      <c r="AY95" s="20" t="s">
        <v>145</v>
      </c>
      <c r="BE95" s="227">
        <f>IF(N95="základní",J95,0)</f>
        <v>0</v>
      </c>
      <c r="BF95" s="227">
        <f>IF(N95="snížená",J95,0)</f>
        <v>0</v>
      </c>
      <c r="BG95" s="227">
        <f>IF(N95="zákl. přenesená",J95,0)</f>
        <v>0</v>
      </c>
      <c r="BH95" s="227">
        <f>IF(N95="sníž. přenesená",J95,0)</f>
        <v>0</v>
      </c>
      <c r="BI95" s="227">
        <f>IF(N95="nulová",J95,0)</f>
        <v>0</v>
      </c>
      <c r="BJ95" s="20" t="s">
        <v>79</v>
      </c>
      <c r="BK95" s="227">
        <f>ROUND(I95*H95,2)</f>
        <v>0</v>
      </c>
      <c r="BL95" s="20" t="s">
        <v>563</v>
      </c>
      <c r="BM95" s="226" t="s">
        <v>1454</v>
      </c>
    </row>
    <row r="96" s="2" customFormat="1" ht="16.5" customHeight="1">
      <c r="A96" s="41"/>
      <c r="B96" s="42"/>
      <c r="C96" s="267" t="s">
        <v>175</v>
      </c>
      <c r="D96" s="267" t="s">
        <v>169</v>
      </c>
      <c r="E96" s="268" t="s">
        <v>1455</v>
      </c>
      <c r="F96" s="269" t="s">
        <v>1456</v>
      </c>
      <c r="G96" s="270" t="s">
        <v>255</v>
      </c>
      <c r="H96" s="271">
        <v>20</v>
      </c>
      <c r="I96" s="272"/>
      <c r="J96" s="273">
        <f>ROUND(I96*H96,2)</f>
        <v>0</v>
      </c>
      <c r="K96" s="269" t="s">
        <v>19</v>
      </c>
      <c r="L96" s="274"/>
      <c r="M96" s="275" t="s">
        <v>19</v>
      </c>
      <c r="N96" s="276" t="s">
        <v>43</v>
      </c>
      <c r="O96" s="87"/>
      <c r="P96" s="224">
        <f>O96*H96</f>
        <v>0</v>
      </c>
      <c r="Q96" s="224">
        <v>0</v>
      </c>
      <c r="R96" s="224">
        <f>Q96*H96</f>
        <v>0</v>
      </c>
      <c r="S96" s="224">
        <v>0</v>
      </c>
      <c r="T96" s="225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26" t="s">
        <v>1115</v>
      </c>
      <c r="AT96" s="226" t="s">
        <v>169</v>
      </c>
      <c r="AU96" s="226" t="s">
        <v>81</v>
      </c>
      <c r="AY96" s="20" t="s">
        <v>145</v>
      </c>
      <c r="BE96" s="227">
        <f>IF(N96="základní",J96,0)</f>
        <v>0</v>
      </c>
      <c r="BF96" s="227">
        <f>IF(N96="snížená",J96,0)</f>
        <v>0</v>
      </c>
      <c r="BG96" s="227">
        <f>IF(N96="zákl. přenesená",J96,0)</f>
        <v>0</v>
      </c>
      <c r="BH96" s="227">
        <f>IF(N96="sníž. přenesená",J96,0)</f>
        <v>0</v>
      </c>
      <c r="BI96" s="227">
        <f>IF(N96="nulová",J96,0)</f>
        <v>0</v>
      </c>
      <c r="BJ96" s="20" t="s">
        <v>79</v>
      </c>
      <c r="BK96" s="227">
        <f>ROUND(I96*H96,2)</f>
        <v>0</v>
      </c>
      <c r="BL96" s="20" t="s">
        <v>563</v>
      </c>
      <c r="BM96" s="226" t="s">
        <v>1457</v>
      </c>
    </row>
    <row r="97" s="2" customFormat="1" ht="16.5" customHeight="1">
      <c r="A97" s="41"/>
      <c r="B97" s="42"/>
      <c r="C97" s="267" t="s">
        <v>194</v>
      </c>
      <c r="D97" s="267" t="s">
        <v>169</v>
      </c>
      <c r="E97" s="268" t="s">
        <v>1458</v>
      </c>
      <c r="F97" s="269" t="s">
        <v>1459</v>
      </c>
      <c r="G97" s="270" t="s">
        <v>255</v>
      </c>
      <c r="H97" s="271">
        <v>20</v>
      </c>
      <c r="I97" s="272"/>
      <c r="J97" s="273">
        <f>ROUND(I97*H97,2)</f>
        <v>0</v>
      </c>
      <c r="K97" s="269" t="s">
        <v>19</v>
      </c>
      <c r="L97" s="274"/>
      <c r="M97" s="275" t="s">
        <v>19</v>
      </c>
      <c r="N97" s="276" t="s">
        <v>43</v>
      </c>
      <c r="O97" s="87"/>
      <c r="P97" s="224">
        <f>O97*H97</f>
        <v>0</v>
      </c>
      <c r="Q97" s="224">
        <v>0</v>
      </c>
      <c r="R97" s="224">
        <f>Q97*H97</f>
        <v>0</v>
      </c>
      <c r="S97" s="224">
        <v>0</v>
      </c>
      <c r="T97" s="225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26" t="s">
        <v>1115</v>
      </c>
      <c r="AT97" s="226" t="s">
        <v>169</v>
      </c>
      <c r="AU97" s="226" t="s">
        <v>81</v>
      </c>
      <c r="AY97" s="20" t="s">
        <v>145</v>
      </c>
      <c r="BE97" s="227">
        <f>IF(N97="základní",J97,0)</f>
        <v>0</v>
      </c>
      <c r="BF97" s="227">
        <f>IF(N97="snížená",J97,0)</f>
        <v>0</v>
      </c>
      <c r="BG97" s="227">
        <f>IF(N97="zákl. přenesená",J97,0)</f>
        <v>0</v>
      </c>
      <c r="BH97" s="227">
        <f>IF(N97="sníž. přenesená",J97,0)</f>
        <v>0</v>
      </c>
      <c r="BI97" s="227">
        <f>IF(N97="nulová",J97,0)</f>
        <v>0</v>
      </c>
      <c r="BJ97" s="20" t="s">
        <v>79</v>
      </c>
      <c r="BK97" s="227">
        <f>ROUND(I97*H97,2)</f>
        <v>0</v>
      </c>
      <c r="BL97" s="20" t="s">
        <v>563</v>
      </c>
      <c r="BM97" s="226" t="s">
        <v>1460</v>
      </c>
    </row>
    <row r="98" s="2" customFormat="1" ht="16.5" customHeight="1">
      <c r="A98" s="41"/>
      <c r="B98" s="42"/>
      <c r="C98" s="267" t="s">
        <v>172</v>
      </c>
      <c r="D98" s="267" t="s">
        <v>169</v>
      </c>
      <c r="E98" s="268" t="s">
        <v>1461</v>
      </c>
      <c r="F98" s="269" t="s">
        <v>1462</v>
      </c>
      <c r="G98" s="270" t="s">
        <v>255</v>
      </c>
      <c r="H98" s="271">
        <v>60</v>
      </c>
      <c r="I98" s="272"/>
      <c r="J98" s="273">
        <f>ROUND(I98*H98,2)</f>
        <v>0</v>
      </c>
      <c r="K98" s="269" t="s">
        <v>19</v>
      </c>
      <c r="L98" s="274"/>
      <c r="M98" s="275" t="s">
        <v>19</v>
      </c>
      <c r="N98" s="276" t="s">
        <v>43</v>
      </c>
      <c r="O98" s="87"/>
      <c r="P98" s="224">
        <f>O98*H98</f>
        <v>0</v>
      </c>
      <c r="Q98" s="224">
        <v>0</v>
      </c>
      <c r="R98" s="224">
        <f>Q98*H98</f>
        <v>0</v>
      </c>
      <c r="S98" s="224">
        <v>0</v>
      </c>
      <c r="T98" s="225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26" t="s">
        <v>1115</v>
      </c>
      <c r="AT98" s="226" t="s">
        <v>169</v>
      </c>
      <c r="AU98" s="226" t="s">
        <v>81</v>
      </c>
      <c r="AY98" s="20" t="s">
        <v>145</v>
      </c>
      <c r="BE98" s="227">
        <f>IF(N98="základní",J98,0)</f>
        <v>0</v>
      </c>
      <c r="BF98" s="227">
        <f>IF(N98="snížená",J98,0)</f>
        <v>0</v>
      </c>
      <c r="BG98" s="227">
        <f>IF(N98="zákl. přenesená",J98,0)</f>
        <v>0</v>
      </c>
      <c r="BH98" s="227">
        <f>IF(N98="sníž. přenesená",J98,0)</f>
        <v>0</v>
      </c>
      <c r="BI98" s="227">
        <f>IF(N98="nulová",J98,0)</f>
        <v>0</v>
      </c>
      <c r="BJ98" s="20" t="s">
        <v>79</v>
      </c>
      <c r="BK98" s="227">
        <f>ROUND(I98*H98,2)</f>
        <v>0</v>
      </c>
      <c r="BL98" s="20" t="s">
        <v>563</v>
      </c>
      <c r="BM98" s="226" t="s">
        <v>1463</v>
      </c>
    </row>
    <row r="99" s="2" customFormat="1" ht="16.5" customHeight="1">
      <c r="A99" s="41"/>
      <c r="B99" s="42"/>
      <c r="C99" s="267" t="s">
        <v>203</v>
      </c>
      <c r="D99" s="267" t="s">
        <v>169</v>
      </c>
      <c r="E99" s="268" t="s">
        <v>1464</v>
      </c>
      <c r="F99" s="269" t="s">
        <v>1465</v>
      </c>
      <c r="G99" s="270" t="s">
        <v>1114</v>
      </c>
      <c r="H99" s="271">
        <v>2</v>
      </c>
      <c r="I99" s="272"/>
      <c r="J99" s="273">
        <f>ROUND(I99*H99,2)</f>
        <v>0</v>
      </c>
      <c r="K99" s="269" t="s">
        <v>19</v>
      </c>
      <c r="L99" s="274"/>
      <c r="M99" s="275" t="s">
        <v>19</v>
      </c>
      <c r="N99" s="276" t="s">
        <v>43</v>
      </c>
      <c r="O99" s="87"/>
      <c r="P99" s="224">
        <f>O99*H99</f>
        <v>0</v>
      </c>
      <c r="Q99" s="224">
        <v>0</v>
      </c>
      <c r="R99" s="224">
        <f>Q99*H99</f>
        <v>0</v>
      </c>
      <c r="S99" s="224">
        <v>0</v>
      </c>
      <c r="T99" s="225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26" t="s">
        <v>1115</v>
      </c>
      <c r="AT99" s="226" t="s">
        <v>169</v>
      </c>
      <c r="AU99" s="226" t="s">
        <v>81</v>
      </c>
      <c r="AY99" s="20" t="s">
        <v>145</v>
      </c>
      <c r="BE99" s="227">
        <f>IF(N99="základní",J99,0)</f>
        <v>0</v>
      </c>
      <c r="BF99" s="227">
        <f>IF(N99="snížená",J99,0)</f>
        <v>0</v>
      </c>
      <c r="BG99" s="227">
        <f>IF(N99="zákl. přenesená",J99,0)</f>
        <v>0</v>
      </c>
      <c r="BH99" s="227">
        <f>IF(N99="sníž. přenesená",J99,0)</f>
        <v>0</v>
      </c>
      <c r="BI99" s="227">
        <f>IF(N99="nulová",J99,0)</f>
        <v>0</v>
      </c>
      <c r="BJ99" s="20" t="s">
        <v>79</v>
      </c>
      <c r="BK99" s="227">
        <f>ROUND(I99*H99,2)</f>
        <v>0</v>
      </c>
      <c r="BL99" s="20" t="s">
        <v>563</v>
      </c>
      <c r="BM99" s="226" t="s">
        <v>1466</v>
      </c>
    </row>
    <row r="100" s="2" customFormat="1" ht="16.5" customHeight="1">
      <c r="A100" s="41"/>
      <c r="B100" s="42"/>
      <c r="C100" s="267" t="s">
        <v>217</v>
      </c>
      <c r="D100" s="267" t="s">
        <v>169</v>
      </c>
      <c r="E100" s="268" t="s">
        <v>1467</v>
      </c>
      <c r="F100" s="269" t="s">
        <v>1468</v>
      </c>
      <c r="G100" s="270" t="s">
        <v>1114</v>
      </c>
      <c r="H100" s="271">
        <v>2</v>
      </c>
      <c r="I100" s="272"/>
      <c r="J100" s="273">
        <f>ROUND(I100*H100,2)</f>
        <v>0</v>
      </c>
      <c r="K100" s="269" t="s">
        <v>19</v>
      </c>
      <c r="L100" s="274"/>
      <c r="M100" s="275" t="s">
        <v>19</v>
      </c>
      <c r="N100" s="276" t="s">
        <v>43</v>
      </c>
      <c r="O100" s="87"/>
      <c r="P100" s="224">
        <f>O100*H100</f>
        <v>0</v>
      </c>
      <c r="Q100" s="224">
        <v>0</v>
      </c>
      <c r="R100" s="224">
        <f>Q100*H100</f>
        <v>0</v>
      </c>
      <c r="S100" s="224">
        <v>0</v>
      </c>
      <c r="T100" s="225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26" t="s">
        <v>1115</v>
      </c>
      <c r="AT100" s="226" t="s">
        <v>169</v>
      </c>
      <c r="AU100" s="226" t="s">
        <v>81</v>
      </c>
      <c r="AY100" s="20" t="s">
        <v>145</v>
      </c>
      <c r="BE100" s="227">
        <f>IF(N100="základní",J100,0)</f>
        <v>0</v>
      </c>
      <c r="BF100" s="227">
        <f>IF(N100="snížená",J100,0)</f>
        <v>0</v>
      </c>
      <c r="BG100" s="227">
        <f>IF(N100="zákl. přenesená",J100,0)</f>
        <v>0</v>
      </c>
      <c r="BH100" s="227">
        <f>IF(N100="sníž. přenesená",J100,0)</f>
        <v>0</v>
      </c>
      <c r="BI100" s="227">
        <f>IF(N100="nulová",J100,0)</f>
        <v>0</v>
      </c>
      <c r="BJ100" s="20" t="s">
        <v>79</v>
      </c>
      <c r="BK100" s="227">
        <f>ROUND(I100*H100,2)</f>
        <v>0</v>
      </c>
      <c r="BL100" s="20" t="s">
        <v>563</v>
      </c>
      <c r="BM100" s="226" t="s">
        <v>1469</v>
      </c>
    </row>
    <row r="101" s="2" customFormat="1" ht="16.5" customHeight="1">
      <c r="A101" s="41"/>
      <c r="B101" s="42"/>
      <c r="C101" s="267" t="s">
        <v>223</v>
      </c>
      <c r="D101" s="267" t="s">
        <v>169</v>
      </c>
      <c r="E101" s="268" t="s">
        <v>1470</v>
      </c>
      <c r="F101" s="269" t="s">
        <v>1471</v>
      </c>
      <c r="G101" s="270" t="s">
        <v>1114</v>
      </c>
      <c r="H101" s="271">
        <v>3</v>
      </c>
      <c r="I101" s="272"/>
      <c r="J101" s="273">
        <f>ROUND(I101*H101,2)</f>
        <v>0</v>
      </c>
      <c r="K101" s="269" t="s">
        <v>19</v>
      </c>
      <c r="L101" s="274"/>
      <c r="M101" s="275" t="s">
        <v>19</v>
      </c>
      <c r="N101" s="276" t="s">
        <v>43</v>
      </c>
      <c r="O101" s="87"/>
      <c r="P101" s="224">
        <f>O101*H101</f>
        <v>0</v>
      </c>
      <c r="Q101" s="224">
        <v>0</v>
      </c>
      <c r="R101" s="224">
        <f>Q101*H101</f>
        <v>0</v>
      </c>
      <c r="S101" s="224">
        <v>0</v>
      </c>
      <c r="T101" s="225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26" t="s">
        <v>1115</v>
      </c>
      <c r="AT101" s="226" t="s">
        <v>169</v>
      </c>
      <c r="AU101" s="226" t="s">
        <v>81</v>
      </c>
      <c r="AY101" s="20" t="s">
        <v>145</v>
      </c>
      <c r="BE101" s="227">
        <f>IF(N101="základní",J101,0)</f>
        <v>0</v>
      </c>
      <c r="BF101" s="227">
        <f>IF(N101="snížená",J101,0)</f>
        <v>0</v>
      </c>
      <c r="BG101" s="227">
        <f>IF(N101="zákl. přenesená",J101,0)</f>
        <v>0</v>
      </c>
      <c r="BH101" s="227">
        <f>IF(N101="sníž. přenesená",J101,0)</f>
        <v>0</v>
      </c>
      <c r="BI101" s="227">
        <f>IF(N101="nulová",J101,0)</f>
        <v>0</v>
      </c>
      <c r="BJ101" s="20" t="s">
        <v>79</v>
      </c>
      <c r="BK101" s="227">
        <f>ROUND(I101*H101,2)</f>
        <v>0</v>
      </c>
      <c r="BL101" s="20" t="s">
        <v>563</v>
      </c>
      <c r="BM101" s="226" t="s">
        <v>1472</v>
      </c>
    </row>
    <row r="102" s="2" customFormat="1" ht="16.5" customHeight="1">
      <c r="A102" s="41"/>
      <c r="B102" s="42"/>
      <c r="C102" s="267" t="s">
        <v>8</v>
      </c>
      <c r="D102" s="267" t="s">
        <v>169</v>
      </c>
      <c r="E102" s="268" t="s">
        <v>1473</v>
      </c>
      <c r="F102" s="269" t="s">
        <v>1474</v>
      </c>
      <c r="G102" s="270" t="s">
        <v>1114</v>
      </c>
      <c r="H102" s="271">
        <v>7</v>
      </c>
      <c r="I102" s="272"/>
      <c r="J102" s="273">
        <f>ROUND(I102*H102,2)</f>
        <v>0</v>
      </c>
      <c r="K102" s="269" t="s">
        <v>19</v>
      </c>
      <c r="L102" s="274"/>
      <c r="M102" s="275" t="s">
        <v>19</v>
      </c>
      <c r="N102" s="276" t="s">
        <v>43</v>
      </c>
      <c r="O102" s="87"/>
      <c r="P102" s="224">
        <f>O102*H102</f>
        <v>0</v>
      </c>
      <c r="Q102" s="224">
        <v>0</v>
      </c>
      <c r="R102" s="224">
        <f>Q102*H102</f>
        <v>0</v>
      </c>
      <c r="S102" s="224">
        <v>0</v>
      </c>
      <c r="T102" s="225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26" t="s">
        <v>1115</v>
      </c>
      <c r="AT102" s="226" t="s">
        <v>169</v>
      </c>
      <c r="AU102" s="226" t="s">
        <v>81</v>
      </c>
      <c r="AY102" s="20" t="s">
        <v>145</v>
      </c>
      <c r="BE102" s="227">
        <f>IF(N102="základní",J102,0)</f>
        <v>0</v>
      </c>
      <c r="BF102" s="227">
        <f>IF(N102="snížená",J102,0)</f>
        <v>0</v>
      </c>
      <c r="BG102" s="227">
        <f>IF(N102="zákl. přenesená",J102,0)</f>
        <v>0</v>
      </c>
      <c r="BH102" s="227">
        <f>IF(N102="sníž. přenesená",J102,0)</f>
        <v>0</v>
      </c>
      <c r="BI102" s="227">
        <f>IF(N102="nulová",J102,0)</f>
        <v>0</v>
      </c>
      <c r="BJ102" s="20" t="s">
        <v>79</v>
      </c>
      <c r="BK102" s="227">
        <f>ROUND(I102*H102,2)</f>
        <v>0</v>
      </c>
      <c r="BL102" s="20" t="s">
        <v>563</v>
      </c>
      <c r="BM102" s="226" t="s">
        <v>1475</v>
      </c>
    </row>
    <row r="103" s="2" customFormat="1" ht="24.15" customHeight="1">
      <c r="A103" s="41"/>
      <c r="B103" s="42"/>
      <c r="C103" s="267" t="s">
        <v>232</v>
      </c>
      <c r="D103" s="267" t="s">
        <v>169</v>
      </c>
      <c r="E103" s="268" t="s">
        <v>1476</v>
      </c>
      <c r="F103" s="269" t="s">
        <v>1477</v>
      </c>
      <c r="G103" s="270" t="s">
        <v>1114</v>
      </c>
      <c r="H103" s="271">
        <v>1</v>
      </c>
      <c r="I103" s="272"/>
      <c r="J103" s="273">
        <f>ROUND(I103*H103,2)</f>
        <v>0</v>
      </c>
      <c r="K103" s="269" t="s">
        <v>19</v>
      </c>
      <c r="L103" s="274"/>
      <c r="M103" s="275" t="s">
        <v>19</v>
      </c>
      <c r="N103" s="276" t="s">
        <v>43</v>
      </c>
      <c r="O103" s="87"/>
      <c r="P103" s="224">
        <f>O103*H103</f>
        <v>0</v>
      </c>
      <c r="Q103" s="224">
        <v>0</v>
      </c>
      <c r="R103" s="224">
        <f>Q103*H103</f>
        <v>0</v>
      </c>
      <c r="S103" s="224">
        <v>0</v>
      </c>
      <c r="T103" s="225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26" t="s">
        <v>1115</v>
      </c>
      <c r="AT103" s="226" t="s">
        <v>169</v>
      </c>
      <c r="AU103" s="226" t="s">
        <v>81</v>
      </c>
      <c r="AY103" s="20" t="s">
        <v>145</v>
      </c>
      <c r="BE103" s="227">
        <f>IF(N103="základní",J103,0)</f>
        <v>0</v>
      </c>
      <c r="BF103" s="227">
        <f>IF(N103="snížená",J103,0)</f>
        <v>0</v>
      </c>
      <c r="BG103" s="227">
        <f>IF(N103="zákl. přenesená",J103,0)</f>
        <v>0</v>
      </c>
      <c r="BH103" s="227">
        <f>IF(N103="sníž. přenesená",J103,0)</f>
        <v>0</v>
      </c>
      <c r="BI103" s="227">
        <f>IF(N103="nulová",J103,0)</f>
        <v>0</v>
      </c>
      <c r="BJ103" s="20" t="s">
        <v>79</v>
      </c>
      <c r="BK103" s="227">
        <f>ROUND(I103*H103,2)</f>
        <v>0</v>
      </c>
      <c r="BL103" s="20" t="s">
        <v>563</v>
      </c>
      <c r="BM103" s="226" t="s">
        <v>1478</v>
      </c>
    </row>
    <row r="104" s="12" customFormat="1" ht="22.8" customHeight="1">
      <c r="A104" s="12"/>
      <c r="B104" s="199"/>
      <c r="C104" s="200"/>
      <c r="D104" s="201" t="s">
        <v>71</v>
      </c>
      <c r="E104" s="213" t="s">
        <v>1479</v>
      </c>
      <c r="F104" s="213" t="s">
        <v>1480</v>
      </c>
      <c r="G104" s="200"/>
      <c r="H104" s="200"/>
      <c r="I104" s="203"/>
      <c r="J104" s="214">
        <f>BK104</f>
        <v>0</v>
      </c>
      <c r="K104" s="200"/>
      <c r="L104" s="205"/>
      <c r="M104" s="206"/>
      <c r="N104" s="207"/>
      <c r="O104" s="207"/>
      <c r="P104" s="208">
        <f>SUM(P105:P117)</f>
        <v>0</v>
      </c>
      <c r="Q104" s="207"/>
      <c r="R104" s="208">
        <f>SUM(R105:R117)</f>
        <v>0</v>
      </c>
      <c r="S104" s="207"/>
      <c r="T104" s="209">
        <f>SUM(T105:T117)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10" t="s">
        <v>146</v>
      </c>
      <c r="AT104" s="211" t="s">
        <v>71</v>
      </c>
      <c r="AU104" s="211" t="s">
        <v>79</v>
      </c>
      <c r="AY104" s="210" t="s">
        <v>145</v>
      </c>
      <c r="BK104" s="212">
        <f>SUM(BK105:BK117)</f>
        <v>0</v>
      </c>
    </row>
    <row r="105" s="2" customFormat="1" ht="16.5" customHeight="1">
      <c r="A105" s="41"/>
      <c r="B105" s="42"/>
      <c r="C105" s="215" t="s">
        <v>238</v>
      </c>
      <c r="D105" s="215" t="s">
        <v>148</v>
      </c>
      <c r="E105" s="216" t="s">
        <v>1481</v>
      </c>
      <c r="F105" s="217" t="s">
        <v>1482</v>
      </c>
      <c r="G105" s="218" t="s">
        <v>255</v>
      </c>
      <c r="H105" s="219">
        <v>80</v>
      </c>
      <c r="I105" s="220"/>
      <c r="J105" s="221">
        <f>ROUND(I105*H105,2)</f>
        <v>0</v>
      </c>
      <c r="K105" s="217" t="s">
        <v>19</v>
      </c>
      <c r="L105" s="47"/>
      <c r="M105" s="222" t="s">
        <v>19</v>
      </c>
      <c r="N105" s="223" t="s">
        <v>43</v>
      </c>
      <c r="O105" s="87"/>
      <c r="P105" s="224">
        <f>O105*H105</f>
        <v>0</v>
      </c>
      <c r="Q105" s="224">
        <v>0</v>
      </c>
      <c r="R105" s="224">
        <f>Q105*H105</f>
        <v>0</v>
      </c>
      <c r="S105" s="224">
        <v>0</v>
      </c>
      <c r="T105" s="225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6" t="s">
        <v>563</v>
      </c>
      <c r="AT105" s="226" t="s">
        <v>148</v>
      </c>
      <c r="AU105" s="226" t="s">
        <v>81</v>
      </c>
      <c r="AY105" s="20" t="s">
        <v>145</v>
      </c>
      <c r="BE105" s="227">
        <f>IF(N105="základní",J105,0)</f>
        <v>0</v>
      </c>
      <c r="BF105" s="227">
        <f>IF(N105="snížená",J105,0)</f>
        <v>0</v>
      </c>
      <c r="BG105" s="227">
        <f>IF(N105="zákl. přenesená",J105,0)</f>
        <v>0</v>
      </c>
      <c r="BH105" s="227">
        <f>IF(N105="sníž. přenesená",J105,0)</f>
        <v>0</v>
      </c>
      <c r="BI105" s="227">
        <f>IF(N105="nulová",J105,0)</f>
        <v>0</v>
      </c>
      <c r="BJ105" s="20" t="s">
        <v>79</v>
      </c>
      <c r="BK105" s="227">
        <f>ROUND(I105*H105,2)</f>
        <v>0</v>
      </c>
      <c r="BL105" s="20" t="s">
        <v>563</v>
      </c>
      <c r="BM105" s="226" t="s">
        <v>1483</v>
      </c>
    </row>
    <row r="106" s="2" customFormat="1" ht="16.5" customHeight="1">
      <c r="A106" s="41"/>
      <c r="B106" s="42"/>
      <c r="C106" s="215" t="s">
        <v>244</v>
      </c>
      <c r="D106" s="215" t="s">
        <v>148</v>
      </c>
      <c r="E106" s="216" t="s">
        <v>1484</v>
      </c>
      <c r="F106" s="217" t="s">
        <v>1485</v>
      </c>
      <c r="G106" s="218" t="s">
        <v>255</v>
      </c>
      <c r="H106" s="219">
        <v>10</v>
      </c>
      <c r="I106" s="220"/>
      <c r="J106" s="221">
        <f>ROUND(I106*H106,2)</f>
        <v>0</v>
      </c>
      <c r="K106" s="217" t="s">
        <v>19</v>
      </c>
      <c r="L106" s="47"/>
      <c r="M106" s="222" t="s">
        <v>19</v>
      </c>
      <c r="N106" s="223" t="s">
        <v>43</v>
      </c>
      <c r="O106" s="87"/>
      <c r="P106" s="224">
        <f>O106*H106</f>
        <v>0</v>
      </c>
      <c r="Q106" s="224">
        <v>0</v>
      </c>
      <c r="R106" s="224">
        <f>Q106*H106</f>
        <v>0</v>
      </c>
      <c r="S106" s="224">
        <v>0</v>
      </c>
      <c r="T106" s="225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26" t="s">
        <v>563</v>
      </c>
      <c r="AT106" s="226" t="s">
        <v>148</v>
      </c>
      <c r="AU106" s="226" t="s">
        <v>81</v>
      </c>
      <c r="AY106" s="20" t="s">
        <v>145</v>
      </c>
      <c r="BE106" s="227">
        <f>IF(N106="základní",J106,0)</f>
        <v>0</v>
      </c>
      <c r="BF106" s="227">
        <f>IF(N106="snížená",J106,0)</f>
        <v>0</v>
      </c>
      <c r="BG106" s="227">
        <f>IF(N106="zákl. přenesená",J106,0)</f>
        <v>0</v>
      </c>
      <c r="BH106" s="227">
        <f>IF(N106="sníž. přenesená",J106,0)</f>
        <v>0</v>
      </c>
      <c r="BI106" s="227">
        <f>IF(N106="nulová",J106,0)</f>
        <v>0</v>
      </c>
      <c r="BJ106" s="20" t="s">
        <v>79</v>
      </c>
      <c r="BK106" s="227">
        <f>ROUND(I106*H106,2)</f>
        <v>0</v>
      </c>
      <c r="BL106" s="20" t="s">
        <v>563</v>
      </c>
      <c r="BM106" s="226" t="s">
        <v>1486</v>
      </c>
    </row>
    <row r="107" s="2" customFormat="1" ht="16.5" customHeight="1">
      <c r="A107" s="41"/>
      <c r="B107" s="42"/>
      <c r="C107" s="215" t="s">
        <v>252</v>
      </c>
      <c r="D107" s="215" t="s">
        <v>148</v>
      </c>
      <c r="E107" s="216" t="s">
        <v>1487</v>
      </c>
      <c r="F107" s="217" t="s">
        <v>1488</v>
      </c>
      <c r="G107" s="218" t="s">
        <v>1114</v>
      </c>
      <c r="H107" s="219">
        <v>2</v>
      </c>
      <c r="I107" s="220"/>
      <c r="J107" s="221">
        <f>ROUND(I107*H107,2)</f>
        <v>0</v>
      </c>
      <c r="K107" s="217" t="s">
        <v>19</v>
      </c>
      <c r="L107" s="47"/>
      <c r="M107" s="222" t="s">
        <v>19</v>
      </c>
      <c r="N107" s="223" t="s">
        <v>43</v>
      </c>
      <c r="O107" s="87"/>
      <c r="P107" s="224">
        <f>O107*H107</f>
        <v>0</v>
      </c>
      <c r="Q107" s="224">
        <v>0</v>
      </c>
      <c r="R107" s="224">
        <f>Q107*H107</f>
        <v>0</v>
      </c>
      <c r="S107" s="224">
        <v>0</v>
      </c>
      <c r="T107" s="225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26" t="s">
        <v>563</v>
      </c>
      <c r="AT107" s="226" t="s">
        <v>148</v>
      </c>
      <c r="AU107" s="226" t="s">
        <v>81</v>
      </c>
      <c r="AY107" s="20" t="s">
        <v>145</v>
      </c>
      <c r="BE107" s="227">
        <f>IF(N107="základní",J107,0)</f>
        <v>0</v>
      </c>
      <c r="BF107" s="227">
        <f>IF(N107="snížená",J107,0)</f>
        <v>0</v>
      </c>
      <c r="BG107" s="227">
        <f>IF(N107="zákl. přenesená",J107,0)</f>
        <v>0</v>
      </c>
      <c r="BH107" s="227">
        <f>IF(N107="sníž. přenesená",J107,0)</f>
        <v>0</v>
      </c>
      <c r="BI107" s="227">
        <f>IF(N107="nulová",J107,0)</f>
        <v>0</v>
      </c>
      <c r="BJ107" s="20" t="s">
        <v>79</v>
      </c>
      <c r="BK107" s="227">
        <f>ROUND(I107*H107,2)</f>
        <v>0</v>
      </c>
      <c r="BL107" s="20" t="s">
        <v>563</v>
      </c>
      <c r="BM107" s="226" t="s">
        <v>1489</v>
      </c>
    </row>
    <row r="108" s="2" customFormat="1" ht="16.5" customHeight="1">
      <c r="A108" s="41"/>
      <c r="B108" s="42"/>
      <c r="C108" s="215" t="s">
        <v>261</v>
      </c>
      <c r="D108" s="215" t="s">
        <v>148</v>
      </c>
      <c r="E108" s="216" t="s">
        <v>1490</v>
      </c>
      <c r="F108" s="217" t="s">
        <v>1491</v>
      </c>
      <c r="G108" s="218" t="s">
        <v>1114</v>
      </c>
      <c r="H108" s="219">
        <v>1</v>
      </c>
      <c r="I108" s="220"/>
      <c r="J108" s="221">
        <f>ROUND(I108*H108,2)</f>
        <v>0</v>
      </c>
      <c r="K108" s="217" t="s">
        <v>19</v>
      </c>
      <c r="L108" s="47"/>
      <c r="M108" s="222" t="s">
        <v>19</v>
      </c>
      <c r="N108" s="223" t="s">
        <v>43</v>
      </c>
      <c r="O108" s="87"/>
      <c r="P108" s="224">
        <f>O108*H108</f>
        <v>0</v>
      </c>
      <c r="Q108" s="224">
        <v>0</v>
      </c>
      <c r="R108" s="224">
        <f>Q108*H108</f>
        <v>0</v>
      </c>
      <c r="S108" s="224">
        <v>0</v>
      </c>
      <c r="T108" s="225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26" t="s">
        <v>563</v>
      </c>
      <c r="AT108" s="226" t="s">
        <v>148</v>
      </c>
      <c r="AU108" s="226" t="s">
        <v>81</v>
      </c>
      <c r="AY108" s="20" t="s">
        <v>145</v>
      </c>
      <c r="BE108" s="227">
        <f>IF(N108="základní",J108,0)</f>
        <v>0</v>
      </c>
      <c r="BF108" s="227">
        <f>IF(N108="snížená",J108,0)</f>
        <v>0</v>
      </c>
      <c r="BG108" s="227">
        <f>IF(N108="zákl. přenesená",J108,0)</f>
        <v>0</v>
      </c>
      <c r="BH108" s="227">
        <f>IF(N108="sníž. přenesená",J108,0)</f>
        <v>0</v>
      </c>
      <c r="BI108" s="227">
        <f>IF(N108="nulová",J108,0)</f>
        <v>0</v>
      </c>
      <c r="BJ108" s="20" t="s">
        <v>79</v>
      </c>
      <c r="BK108" s="227">
        <f>ROUND(I108*H108,2)</f>
        <v>0</v>
      </c>
      <c r="BL108" s="20" t="s">
        <v>563</v>
      </c>
      <c r="BM108" s="226" t="s">
        <v>1492</v>
      </c>
    </row>
    <row r="109" s="2" customFormat="1" ht="16.5" customHeight="1">
      <c r="A109" s="41"/>
      <c r="B109" s="42"/>
      <c r="C109" s="215" t="s">
        <v>266</v>
      </c>
      <c r="D109" s="215" t="s">
        <v>148</v>
      </c>
      <c r="E109" s="216" t="s">
        <v>1493</v>
      </c>
      <c r="F109" s="217" t="s">
        <v>1453</v>
      </c>
      <c r="G109" s="218" t="s">
        <v>255</v>
      </c>
      <c r="H109" s="219">
        <v>6</v>
      </c>
      <c r="I109" s="220"/>
      <c r="J109" s="221">
        <f>ROUND(I109*H109,2)</f>
        <v>0</v>
      </c>
      <c r="K109" s="217" t="s">
        <v>19</v>
      </c>
      <c r="L109" s="47"/>
      <c r="M109" s="222" t="s">
        <v>19</v>
      </c>
      <c r="N109" s="223" t="s">
        <v>43</v>
      </c>
      <c r="O109" s="87"/>
      <c r="P109" s="224">
        <f>O109*H109</f>
        <v>0</v>
      </c>
      <c r="Q109" s="224">
        <v>0</v>
      </c>
      <c r="R109" s="224">
        <f>Q109*H109</f>
        <v>0</v>
      </c>
      <c r="S109" s="224">
        <v>0</v>
      </c>
      <c r="T109" s="225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26" t="s">
        <v>563</v>
      </c>
      <c r="AT109" s="226" t="s">
        <v>148</v>
      </c>
      <c r="AU109" s="226" t="s">
        <v>81</v>
      </c>
      <c r="AY109" s="20" t="s">
        <v>145</v>
      </c>
      <c r="BE109" s="227">
        <f>IF(N109="základní",J109,0)</f>
        <v>0</v>
      </c>
      <c r="BF109" s="227">
        <f>IF(N109="snížená",J109,0)</f>
        <v>0</v>
      </c>
      <c r="BG109" s="227">
        <f>IF(N109="zákl. přenesená",J109,0)</f>
        <v>0</v>
      </c>
      <c r="BH109" s="227">
        <f>IF(N109="sníž. přenesená",J109,0)</f>
        <v>0</v>
      </c>
      <c r="BI109" s="227">
        <f>IF(N109="nulová",J109,0)</f>
        <v>0</v>
      </c>
      <c r="BJ109" s="20" t="s">
        <v>79</v>
      </c>
      <c r="BK109" s="227">
        <f>ROUND(I109*H109,2)</f>
        <v>0</v>
      </c>
      <c r="BL109" s="20" t="s">
        <v>563</v>
      </c>
      <c r="BM109" s="226" t="s">
        <v>1494</v>
      </c>
    </row>
    <row r="110" s="2" customFormat="1" ht="16.5" customHeight="1">
      <c r="A110" s="41"/>
      <c r="B110" s="42"/>
      <c r="C110" s="215" t="s">
        <v>274</v>
      </c>
      <c r="D110" s="215" t="s">
        <v>148</v>
      </c>
      <c r="E110" s="216" t="s">
        <v>1495</v>
      </c>
      <c r="F110" s="217" t="s">
        <v>1496</v>
      </c>
      <c r="G110" s="218" t="s">
        <v>1114</v>
      </c>
      <c r="H110" s="219">
        <v>14</v>
      </c>
      <c r="I110" s="220"/>
      <c r="J110" s="221">
        <f>ROUND(I110*H110,2)</f>
        <v>0</v>
      </c>
      <c r="K110" s="217" t="s">
        <v>19</v>
      </c>
      <c r="L110" s="47"/>
      <c r="M110" s="222" t="s">
        <v>19</v>
      </c>
      <c r="N110" s="223" t="s">
        <v>43</v>
      </c>
      <c r="O110" s="87"/>
      <c r="P110" s="224">
        <f>O110*H110</f>
        <v>0</v>
      </c>
      <c r="Q110" s="224">
        <v>0</v>
      </c>
      <c r="R110" s="224">
        <f>Q110*H110</f>
        <v>0</v>
      </c>
      <c r="S110" s="224">
        <v>0</v>
      </c>
      <c r="T110" s="225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26" t="s">
        <v>563</v>
      </c>
      <c r="AT110" s="226" t="s">
        <v>148</v>
      </c>
      <c r="AU110" s="226" t="s">
        <v>81</v>
      </c>
      <c r="AY110" s="20" t="s">
        <v>145</v>
      </c>
      <c r="BE110" s="227">
        <f>IF(N110="základní",J110,0)</f>
        <v>0</v>
      </c>
      <c r="BF110" s="227">
        <f>IF(N110="snížená",J110,0)</f>
        <v>0</v>
      </c>
      <c r="BG110" s="227">
        <f>IF(N110="zákl. přenesená",J110,0)</f>
        <v>0</v>
      </c>
      <c r="BH110" s="227">
        <f>IF(N110="sníž. přenesená",J110,0)</f>
        <v>0</v>
      </c>
      <c r="BI110" s="227">
        <f>IF(N110="nulová",J110,0)</f>
        <v>0</v>
      </c>
      <c r="BJ110" s="20" t="s">
        <v>79</v>
      </c>
      <c r="BK110" s="227">
        <f>ROUND(I110*H110,2)</f>
        <v>0</v>
      </c>
      <c r="BL110" s="20" t="s">
        <v>563</v>
      </c>
      <c r="BM110" s="226" t="s">
        <v>1497</v>
      </c>
    </row>
    <row r="111" s="2" customFormat="1" ht="16.5" customHeight="1">
      <c r="A111" s="41"/>
      <c r="B111" s="42"/>
      <c r="C111" s="215" t="s">
        <v>280</v>
      </c>
      <c r="D111" s="215" t="s">
        <v>148</v>
      </c>
      <c r="E111" s="216" t="s">
        <v>1498</v>
      </c>
      <c r="F111" s="217" t="s">
        <v>1499</v>
      </c>
      <c r="G111" s="218" t="s">
        <v>255</v>
      </c>
      <c r="H111" s="219">
        <v>60</v>
      </c>
      <c r="I111" s="220"/>
      <c r="J111" s="221">
        <f>ROUND(I111*H111,2)</f>
        <v>0</v>
      </c>
      <c r="K111" s="217" t="s">
        <v>19</v>
      </c>
      <c r="L111" s="47"/>
      <c r="M111" s="222" t="s">
        <v>19</v>
      </c>
      <c r="N111" s="223" t="s">
        <v>43</v>
      </c>
      <c r="O111" s="87"/>
      <c r="P111" s="224">
        <f>O111*H111</f>
        <v>0</v>
      </c>
      <c r="Q111" s="224">
        <v>0</v>
      </c>
      <c r="R111" s="224">
        <f>Q111*H111</f>
        <v>0</v>
      </c>
      <c r="S111" s="224">
        <v>0</v>
      </c>
      <c r="T111" s="225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26" t="s">
        <v>563</v>
      </c>
      <c r="AT111" s="226" t="s">
        <v>148</v>
      </c>
      <c r="AU111" s="226" t="s">
        <v>81</v>
      </c>
      <c r="AY111" s="20" t="s">
        <v>145</v>
      </c>
      <c r="BE111" s="227">
        <f>IF(N111="základní",J111,0)</f>
        <v>0</v>
      </c>
      <c r="BF111" s="227">
        <f>IF(N111="snížená",J111,0)</f>
        <v>0</v>
      </c>
      <c r="BG111" s="227">
        <f>IF(N111="zákl. přenesená",J111,0)</f>
        <v>0</v>
      </c>
      <c r="BH111" s="227">
        <f>IF(N111="sníž. přenesená",J111,0)</f>
        <v>0</v>
      </c>
      <c r="BI111" s="227">
        <f>IF(N111="nulová",J111,0)</f>
        <v>0</v>
      </c>
      <c r="BJ111" s="20" t="s">
        <v>79</v>
      </c>
      <c r="BK111" s="227">
        <f>ROUND(I111*H111,2)</f>
        <v>0</v>
      </c>
      <c r="BL111" s="20" t="s">
        <v>563</v>
      </c>
      <c r="BM111" s="226" t="s">
        <v>1500</v>
      </c>
    </row>
    <row r="112" s="2" customFormat="1" ht="16.5" customHeight="1">
      <c r="A112" s="41"/>
      <c r="B112" s="42"/>
      <c r="C112" s="215" t="s">
        <v>7</v>
      </c>
      <c r="D112" s="215" t="s">
        <v>148</v>
      </c>
      <c r="E112" s="216" t="s">
        <v>1501</v>
      </c>
      <c r="F112" s="217" t="s">
        <v>1502</v>
      </c>
      <c r="G112" s="218" t="s">
        <v>255</v>
      </c>
      <c r="H112" s="219">
        <v>20</v>
      </c>
      <c r="I112" s="220"/>
      <c r="J112" s="221">
        <f>ROUND(I112*H112,2)</f>
        <v>0</v>
      </c>
      <c r="K112" s="217" t="s">
        <v>19</v>
      </c>
      <c r="L112" s="47"/>
      <c r="M112" s="222" t="s">
        <v>19</v>
      </c>
      <c r="N112" s="223" t="s">
        <v>43</v>
      </c>
      <c r="O112" s="87"/>
      <c r="P112" s="224">
        <f>O112*H112</f>
        <v>0</v>
      </c>
      <c r="Q112" s="224">
        <v>0</v>
      </c>
      <c r="R112" s="224">
        <f>Q112*H112</f>
        <v>0</v>
      </c>
      <c r="S112" s="224">
        <v>0</v>
      </c>
      <c r="T112" s="225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26" t="s">
        <v>563</v>
      </c>
      <c r="AT112" s="226" t="s">
        <v>148</v>
      </c>
      <c r="AU112" s="226" t="s">
        <v>81</v>
      </c>
      <c r="AY112" s="20" t="s">
        <v>145</v>
      </c>
      <c r="BE112" s="227">
        <f>IF(N112="základní",J112,0)</f>
        <v>0</v>
      </c>
      <c r="BF112" s="227">
        <f>IF(N112="snížená",J112,0)</f>
        <v>0</v>
      </c>
      <c r="BG112" s="227">
        <f>IF(N112="zákl. přenesená",J112,0)</f>
        <v>0</v>
      </c>
      <c r="BH112" s="227">
        <f>IF(N112="sníž. přenesená",J112,0)</f>
        <v>0</v>
      </c>
      <c r="BI112" s="227">
        <f>IF(N112="nulová",J112,0)</f>
        <v>0</v>
      </c>
      <c r="BJ112" s="20" t="s">
        <v>79</v>
      </c>
      <c r="BK112" s="227">
        <f>ROUND(I112*H112,2)</f>
        <v>0</v>
      </c>
      <c r="BL112" s="20" t="s">
        <v>563</v>
      </c>
      <c r="BM112" s="226" t="s">
        <v>1503</v>
      </c>
    </row>
    <row r="113" s="2" customFormat="1" ht="16.5" customHeight="1">
      <c r="A113" s="41"/>
      <c r="B113" s="42"/>
      <c r="C113" s="215" t="s">
        <v>287</v>
      </c>
      <c r="D113" s="215" t="s">
        <v>148</v>
      </c>
      <c r="E113" s="216" t="s">
        <v>1504</v>
      </c>
      <c r="F113" s="217" t="s">
        <v>1505</v>
      </c>
      <c r="G113" s="218" t="s">
        <v>255</v>
      </c>
      <c r="H113" s="219">
        <v>20</v>
      </c>
      <c r="I113" s="220"/>
      <c r="J113" s="221">
        <f>ROUND(I113*H113,2)</f>
        <v>0</v>
      </c>
      <c r="K113" s="217" t="s">
        <v>19</v>
      </c>
      <c r="L113" s="47"/>
      <c r="M113" s="222" t="s">
        <v>19</v>
      </c>
      <c r="N113" s="223" t="s">
        <v>43</v>
      </c>
      <c r="O113" s="87"/>
      <c r="P113" s="224">
        <f>O113*H113</f>
        <v>0</v>
      </c>
      <c r="Q113" s="224">
        <v>0</v>
      </c>
      <c r="R113" s="224">
        <f>Q113*H113</f>
        <v>0</v>
      </c>
      <c r="S113" s="224">
        <v>0</v>
      </c>
      <c r="T113" s="225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26" t="s">
        <v>563</v>
      </c>
      <c r="AT113" s="226" t="s">
        <v>148</v>
      </c>
      <c r="AU113" s="226" t="s">
        <v>81</v>
      </c>
      <c r="AY113" s="20" t="s">
        <v>145</v>
      </c>
      <c r="BE113" s="227">
        <f>IF(N113="základní",J113,0)</f>
        <v>0</v>
      </c>
      <c r="BF113" s="227">
        <f>IF(N113="snížená",J113,0)</f>
        <v>0</v>
      </c>
      <c r="BG113" s="227">
        <f>IF(N113="zákl. přenesená",J113,0)</f>
        <v>0</v>
      </c>
      <c r="BH113" s="227">
        <f>IF(N113="sníž. přenesená",J113,0)</f>
        <v>0</v>
      </c>
      <c r="BI113" s="227">
        <f>IF(N113="nulová",J113,0)</f>
        <v>0</v>
      </c>
      <c r="BJ113" s="20" t="s">
        <v>79</v>
      </c>
      <c r="BK113" s="227">
        <f>ROUND(I113*H113,2)</f>
        <v>0</v>
      </c>
      <c r="BL113" s="20" t="s">
        <v>563</v>
      </c>
      <c r="BM113" s="226" t="s">
        <v>1506</v>
      </c>
    </row>
    <row r="114" s="2" customFormat="1" ht="16.5" customHeight="1">
      <c r="A114" s="41"/>
      <c r="B114" s="42"/>
      <c r="C114" s="215" t="s">
        <v>293</v>
      </c>
      <c r="D114" s="215" t="s">
        <v>148</v>
      </c>
      <c r="E114" s="216" t="s">
        <v>1507</v>
      </c>
      <c r="F114" s="217" t="s">
        <v>1508</v>
      </c>
      <c r="G114" s="218" t="s">
        <v>1114</v>
      </c>
      <c r="H114" s="219">
        <v>1</v>
      </c>
      <c r="I114" s="220"/>
      <c r="J114" s="221">
        <f>ROUND(I114*H114,2)</f>
        <v>0</v>
      </c>
      <c r="K114" s="217" t="s">
        <v>19</v>
      </c>
      <c r="L114" s="47"/>
      <c r="M114" s="222" t="s">
        <v>19</v>
      </c>
      <c r="N114" s="223" t="s">
        <v>43</v>
      </c>
      <c r="O114" s="87"/>
      <c r="P114" s="224">
        <f>O114*H114</f>
        <v>0</v>
      </c>
      <c r="Q114" s="224">
        <v>0</v>
      </c>
      <c r="R114" s="224">
        <f>Q114*H114</f>
        <v>0</v>
      </c>
      <c r="S114" s="224">
        <v>0</v>
      </c>
      <c r="T114" s="225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26" t="s">
        <v>563</v>
      </c>
      <c r="AT114" s="226" t="s">
        <v>148</v>
      </c>
      <c r="AU114" s="226" t="s">
        <v>81</v>
      </c>
      <c r="AY114" s="20" t="s">
        <v>145</v>
      </c>
      <c r="BE114" s="227">
        <f>IF(N114="základní",J114,0)</f>
        <v>0</v>
      </c>
      <c r="BF114" s="227">
        <f>IF(N114="snížená",J114,0)</f>
        <v>0</v>
      </c>
      <c r="BG114" s="227">
        <f>IF(N114="zákl. přenesená",J114,0)</f>
        <v>0</v>
      </c>
      <c r="BH114" s="227">
        <f>IF(N114="sníž. přenesená",J114,0)</f>
        <v>0</v>
      </c>
      <c r="BI114" s="227">
        <f>IF(N114="nulová",J114,0)</f>
        <v>0</v>
      </c>
      <c r="BJ114" s="20" t="s">
        <v>79</v>
      </c>
      <c r="BK114" s="227">
        <f>ROUND(I114*H114,2)</f>
        <v>0</v>
      </c>
      <c r="BL114" s="20" t="s">
        <v>563</v>
      </c>
      <c r="BM114" s="226" t="s">
        <v>1509</v>
      </c>
    </row>
    <row r="115" s="2" customFormat="1" ht="16.5" customHeight="1">
      <c r="A115" s="41"/>
      <c r="B115" s="42"/>
      <c r="C115" s="215" t="s">
        <v>298</v>
      </c>
      <c r="D115" s="215" t="s">
        <v>148</v>
      </c>
      <c r="E115" s="216" t="s">
        <v>1510</v>
      </c>
      <c r="F115" s="217" t="s">
        <v>1511</v>
      </c>
      <c r="G115" s="218" t="s">
        <v>1114</v>
      </c>
      <c r="H115" s="219">
        <v>24</v>
      </c>
      <c r="I115" s="220"/>
      <c r="J115" s="221">
        <f>ROUND(I115*H115,2)</f>
        <v>0</v>
      </c>
      <c r="K115" s="217" t="s">
        <v>19</v>
      </c>
      <c r="L115" s="47"/>
      <c r="M115" s="222" t="s">
        <v>19</v>
      </c>
      <c r="N115" s="223" t="s">
        <v>43</v>
      </c>
      <c r="O115" s="87"/>
      <c r="P115" s="224">
        <f>O115*H115</f>
        <v>0</v>
      </c>
      <c r="Q115" s="224">
        <v>0</v>
      </c>
      <c r="R115" s="224">
        <f>Q115*H115</f>
        <v>0</v>
      </c>
      <c r="S115" s="224">
        <v>0</v>
      </c>
      <c r="T115" s="225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26" t="s">
        <v>563</v>
      </c>
      <c r="AT115" s="226" t="s">
        <v>148</v>
      </c>
      <c r="AU115" s="226" t="s">
        <v>81</v>
      </c>
      <c r="AY115" s="20" t="s">
        <v>145</v>
      </c>
      <c r="BE115" s="227">
        <f>IF(N115="základní",J115,0)</f>
        <v>0</v>
      </c>
      <c r="BF115" s="227">
        <f>IF(N115="snížená",J115,0)</f>
        <v>0</v>
      </c>
      <c r="BG115" s="227">
        <f>IF(N115="zákl. přenesená",J115,0)</f>
        <v>0</v>
      </c>
      <c r="BH115" s="227">
        <f>IF(N115="sníž. přenesená",J115,0)</f>
        <v>0</v>
      </c>
      <c r="BI115" s="227">
        <f>IF(N115="nulová",J115,0)</f>
        <v>0</v>
      </c>
      <c r="BJ115" s="20" t="s">
        <v>79</v>
      </c>
      <c r="BK115" s="227">
        <f>ROUND(I115*H115,2)</f>
        <v>0</v>
      </c>
      <c r="BL115" s="20" t="s">
        <v>563</v>
      </c>
      <c r="BM115" s="226" t="s">
        <v>1512</v>
      </c>
    </row>
    <row r="116" s="2" customFormat="1" ht="16.5" customHeight="1">
      <c r="A116" s="41"/>
      <c r="B116" s="42"/>
      <c r="C116" s="215" t="s">
        <v>304</v>
      </c>
      <c r="D116" s="215" t="s">
        <v>148</v>
      </c>
      <c r="E116" s="216" t="s">
        <v>1513</v>
      </c>
      <c r="F116" s="217" t="s">
        <v>1514</v>
      </c>
      <c r="G116" s="218" t="s">
        <v>1114</v>
      </c>
      <c r="H116" s="219">
        <v>7</v>
      </c>
      <c r="I116" s="220"/>
      <c r="J116" s="221">
        <f>ROUND(I116*H116,2)</f>
        <v>0</v>
      </c>
      <c r="K116" s="217" t="s">
        <v>19</v>
      </c>
      <c r="L116" s="47"/>
      <c r="M116" s="222" t="s">
        <v>19</v>
      </c>
      <c r="N116" s="223" t="s">
        <v>43</v>
      </c>
      <c r="O116" s="87"/>
      <c r="P116" s="224">
        <f>O116*H116</f>
        <v>0</v>
      </c>
      <c r="Q116" s="224">
        <v>0</v>
      </c>
      <c r="R116" s="224">
        <f>Q116*H116</f>
        <v>0</v>
      </c>
      <c r="S116" s="224">
        <v>0</v>
      </c>
      <c r="T116" s="225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26" t="s">
        <v>563</v>
      </c>
      <c r="AT116" s="226" t="s">
        <v>148</v>
      </c>
      <c r="AU116" s="226" t="s">
        <v>81</v>
      </c>
      <c r="AY116" s="20" t="s">
        <v>145</v>
      </c>
      <c r="BE116" s="227">
        <f>IF(N116="základní",J116,0)</f>
        <v>0</v>
      </c>
      <c r="BF116" s="227">
        <f>IF(N116="snížená",J116,0)</f>
        <v>0</v>
      </c>
      <c r="BG116" s="227">
        <f>IF(N116="zákl. přenesená",J116,0)</f>
        <v>0</v>
      </c>
      <c r="BH116" s="227">
        <f>IF(N116="sníž. přenesená",J116,0)</f>
        <v>0</v>
      </c>
      <c r="BI116" s="227">
        <f>IF(N116="nulová",J116,0)</f>
        <v>0</v>
      </c>
      <c r="BJ116" s="20" t="s">
        <v>79</v>
      </c>
      <c r="BK116" s="227">
        <f>ROUND(I116*H116,2)</f>
        <v>0</v>
      </c>
      <c r="BL116" s="20" t="s">
        <v>563</v>
      </c>
      <c r="BM116" s="226" t="s">
        <v>1515</v>
      </c>
    </row>
    <row r="117" s="2" customFormat="1" ht="16.5" customHeight="1">
      <c r="A117" s="41"/>
      <c r="B117" s="42"/>
      <c r="C117" s="215" t="s">
        <v>311</v>
      </c>
      <c r="D117" s="215" t="s">
        <v>148</v>
      </c>
      <c r="E117" s="216" t="s">
        <v>1516</v>
      </c>
      <c r="F117" s="217" t="s">
        <v>1517</v>
      </c>
      <c r="G117" s="218" t="s">
        <v>465</v>
      </c>
      <c r="H117" s="219">
        <v>18</v>
      </c>
      <c r="I117" s="220"/>
      <c r="J117" s="221">
        <f>ROUND(I117*H117,2)</f>
        <v>0</v>
      </c>
      <c r="K117" s="217" t="s">
        <v>19</v>
      </c>
      <c r="L117" s="47"/>
      <c r="M117" s="293" t="s">
        <v>19</v>
      </c>
      <c r="N117" s="294" t="s">
        <v>43</v>
      </c>
      <c r="O117" s="291"/>
      <c r="P117" s="295">
        <f>O117*H117</f>
        <v>0</v>
      </c>
      <c r="Q117" s="295">
        <v>0</v>
      </c>
      <c r="R117" s="295">
        <f>Q117*H117</f>
        <v>0</v>
      </c>
      <c r="S117" s="295">
        <v>0</v>
      </c>
      <c r="T117" s="296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26" t="s">
        <v>563</v>
      </c>
      <c r="AT117" s="226" t="s">
        <v>148</v>
      </c>
      <c r="AU117" s="226" t="s">
        <v>81</v>
      </c>
      <c r="AY117" s="20" t="s">
        <v>145</v>
      </c>
      <c r="BE117" s="227">
        <f>IF(N117="základní",J117,0)</f>
        <v>0</v>
      </c>
      <c r="BF117" s="227">
        <f>IF(N117="snížená",J117,0)</f>
        <v>0</v>
      </c>
      <c r="BG117" s="227">
        <f>IF(N117="zákl. přenesená",J117,0)</f>
        <v>0</v>
      </c>
      <c r="BH117" s="227">
        <f>IF(N117="sníž. přenesená",J117,0)</f>
        <v>0</v>
      </c>
      <c r="BI117" s="227">
        <f>IF(N117="nulová",J117,0)</f>
        <v>0</v>
      </c>
      <c r="BJ117" s="20" t="s">
        <v>79</v>
      </c>
      <c r="BK117" s="227">
        <f>ROUND(I117*H117,2)</f>
        <v>0</v>
      </c>
      <c r="BL117" s="20" t="s">
        <v>563</v>
      </c>
      <c r="BM117" s="226" t="s">
        <v>1518</v>
      </c>
    </row>
    <row r="118" s="2" customFormat="1" ht="6.96" customHeight="1">
      <c r="A118" s="41"/>
      <c r="B118" s="62"/>
      <c r="C118" s="63"/>
      <c r="D118" s="63"/>
      <c r="E118" s="63"/>
      <c r="F118" s="63"/>
      <c r="G118" s="63"/>
      <c r="H118" s="63"/>
      <c r="I118" s="63"/>
      <c r="J118" s="63"/>
      <c r="K118" s="63"/>
      <c r="L118" s="47"/>
      <c r="M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</row>
  </sheetData>
  <sheetProtection sheet="1" autoFilter="0" formatColumns="0" formatRows="0" objects="1" scenarios="1" spinCount="100000" saltValue="TKaxfr2rU6w4mgYtVgdyDLwnxC9uCewRBwkTHig2je4XCFAyyAS7WC4iPS2c0f2ybOdRXvJboFwHQeA1a9kw1Q==" hashValue="VzlXDaKx1tXGXI4+yTx6pAoU2rxvX5tLHvDBAl2fYAR4u0z+ga4xJHMpyUCl8xYRohd8LkFX0qx3dUf++IfQvg==" algorithmName="SHA-512" password="CC45"/>
  <autoFilter ref="C87:K117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6:H76"/>
    <mergeCell ref="E78:H78"/>
    <mergeCell ref="E80:H80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101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81</v>
      </c>
    </row>
    <row r="4" s="1" customFormat="1" ht="24.96" customHeight="1">
      <c r="B4" s="23"/>
      <c r="D4" s="143" t="s">
        <v>102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Odborné učebny v objektu ZŠ Za Chlumem 824, Bílina - D1</v>
      </c>
      <c r="F7" s="145"/>
      <c r="G7" s="145"/>
      <c r="H7" s="145"/>
      <c r="L7" s="23"/>
    </row>
    <row r="8" s="1" customFormat="1" ht="12" customHeight="1">
      <c r="B8" s="23"/>
      <c r="D8" s="145" t="s">
        <v>103</v>
      </c>
      <c r="L8" s="23"/>
    </row>
    <row r="9" s="2" customFormat="1" ht="16.5" customHeight="1">
      <c r="A9" s="41"/>
      <c r="B9" s="47"/>
      <c r="C9" s="41"/>
      <c r="D9" s="41"/>
      <c r="E9" s="146" t="s">
        <v>104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105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1519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22. 1. 2026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tr">
        <f>IF('Rekapitulace stavby'!AN10="","",'Rekapitulace stavby'!AN10)</f>
        <v/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tr">
        <f>IF('Rekapitulace stavby'!E11="","",'Rekapitulace stavby'!E11)</f>
        <v>Město Bílina</v>
      </c>
      <c r="F17" s="41"/>
      <c r="G17" s="41"/>
      <c r="H17" s="41"/>
      <c r="I17" s="145" t="s">
        <v>28</v>
      </c>
      <c r="J17" s="136" t="str">
        <f>IF('Rekapitulace stavby'!AN11="","",'Rekapitulace stavby'!AN11)</f>
        <v/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29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28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31</v>
      </c>
      <c r="E22" s="41"/>
      <c r="F22" s="41"/>
      <c r="G22" s="41"/>
      <c r="H22" s="41"/>
      <c r="I22" s="145" t="s">
        <v>26</v>
      </c>
      <c r="J22" s="136" t="str">
        <f>IF('Rekapitulace stavby'!AN16="","",'Rekapitulace stavby'!AN16)</f>
        <v>73660680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tr">
        <f>IF('Rekapitulace stavby'!E17="","",'Rekapitulace stavby'!E17)</f>
        <v>Ing. arch. Jan Heller, ČKA 04261</v>
      </c>
      <c r="F23" s="41"/>
      <c r="G23" s="41"/>
      <c r="H23" s="41"/>
      <c r="I23" s="145" t="s">
        <v>28</v>
      </c>
      <c r="J23" s="136" t="str">
        <f>IF('Rekapitulace stavby'!AN17="","",'Rekapitulace stavby'!AN17)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35</v>
      </c>
      <c r="E25" s="41"/>
      <c r="F25" s="41"/>
      <c r="G25" s="41"/>
      <c r="H25" s="41"/>
      <c r="I25" s="145" t="s">
        <v>26</v>
      </c>
      <c r="J25" s="136" t="str">
        <f>IF('Rekapitulace stavby'!AN19="","",'Rekapitulace stavby'!AN19)</f>
        <v/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tr">
        <f>IF('Rekapitulace stavby'!E20="","",'Rekapitulace stavby'!E20)</f>
        <v xml:space="preserve"> </v>
      </c>
      <c r="F26" s="41"/>
      <c r="G26" s="41"/>
      <c r="H26" s="41"/>
      <c r="I26" s="145" t="s">
        <v>28</v>
      </c>
      <c r="J26" s="136" t="str">
        <f>IF('Rekapitulace stavby'!AN20="","",'Rekapitulace stavby'!AN20)</f>
        <v/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36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38</v>
      </c>
      <c r="E32" s="41"/>
      <c r="F32" s="41"/>
      <c r="G32" s="41"/>
      <c r="H32" s="41"/>
      <c r="I32" s="41"/>
      <c r="J32" s="156">
        <f>ROUND(J91,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40</v>
      </c>
      <c r="G34" s="41"/>
      <c r="H34" s="41"/>
      <c r="I34" s="157" t="s">
        <v>39</v>
      </c>
      <c r="J34" s="157" t="s">
        <v>41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42</v>
      </c>
      <c r="E35" s="145" t="s">
        <v>43</v>
      </c>
      <c r="F35" s="159">
        <f>ROUND((SUM(BE91:BE108)),  2)</f>
        <v>0</v>
      </c>
      <c r="G35" s="41"/>
      <c r="H35" s="41"/>
      <c r="I35" s="160">
        <v>0.20999999999999999</v>
      </c>
      <c r="J35" s="159">
        <f>ROUND(((SUM(BE91:BE108))*I35),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44</v>
      </c>
      <c r="F36" s="159">
        <f>ROUND((SUM(BF91:BF108)),  2)</f>
        <v>0</v>
      </c>
      <c r="G36" s="41"/>
      <c r="H36" s="41"/>
      <c r="I36" s="160">
        <v>0.12</v>
      </c>
      <c r="J36" s="159">
        <f>ROUND(((SUM(BF91:BF108))*I36),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45</v>
      </c>
      <c r="F37" s="159">
        <f>ROUND((SUM(BG91:BG108)),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46</v>
      </c>
      <c r="F38" s="159">
        <f>ROUND((SUM(BH91:BH108)),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47</v>
      </c>
      <c r="F39" s="159">
        <f>ROUND((SUM(BI91:BI108)),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48</v>
      </c>
      <c r="E41" s="163"/>
      <c r="F41" s="163"/>
      <c r="G41" s="164" t="s">
        <v>49</v>
      </c>
      <c r="H41" s="165" t="s">
        <v>50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107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Odborné učebny v objektu ZŠ Za Chlumem 824, Bílina - D1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103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104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105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1.9 - VRN a ostatní náklady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22. 1. 2026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25.65" customHeight="1">
      <c r="A58" s="41"/>
      <c r="B58" s="42"/>
      <c r="C58" s="35" t="s">
        <v>25</v>
      </c>
      <c r="D58" s="43"/>
      <c r="E58" s="43"/>
      <c r="F58" s="30" t="str">
        <f>E17</f>
        <v>Město Bílina</v>
      </c>
      <c r="G58" s="43"/>
      <c r="H58" s="43"/>
      <c r="I58" s="35" t="s">
        <v>31</v>
      </c>
      <c r="J58" s="39" t="str">
        <f>E23</f>
        <v>Ing. arch. Jan Heller, ČKA 04261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29</v>
      </c>
      <c r="D59" s="43"/>
      <c r="E59" s="43"/>
      <c r="F59" s="30" t="str">
        <f>IF(E20="","",E20)</f>
        <v>Vyplň údaj</v>
      </c>
      <c r="G59" s="43"/>
      <c r="H59" s="43"/>
      <c r="I59" s="35" t="s">
        <v>35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108</v>
      </c>
      <c r="D61" s="174"/>
      <c r="E61" s="174"/>
      <c r="F61" s="174"/>
      <c r="G61" s="174"/>
      <c r="H61" s="174"/>
      <c r="I61" s="174"/>
      <c r="J61" s="175" t="s">
        <v>109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70</v>
      </c>
      <c r="D63" s="43"/>
      <c r="E63" s="43"/>
      <c r="F63" s="43"/>
      <c r="G63" s="43"/>
      <c r="H63" s="43"/>
      <c r="I63" s="43"/>
      <c r="J63" s="105">
        <f>J91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110</v>
      </c>
    </row>
    <row r="64" s="9" customFormat="1" ht="24.96" customHeight="1">
      <c r="A64" s="9"/>
      <c r="B64" s="177"/>
      <c r="C64" s="178"/>
      <c r="D64" s="179" t="s">
        <v>1520</v>
      </c>
      <c r="E64" s="180"/>
      <c r="F64" s="180"/>
      <c r="G64" s="180"/>
      <c r="H64" s="180"/>
      <c r="I64" s="180"/>
      <c r="J64" s="181">
        <f>J92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1521</v>
      </c>
      <c r="E65" s="185"/>
      <c r="F65" s="185"/>
      <c r="G65" s="185"/>
      <c r="H65" s="185"/>
      <c r="I65" s="185"/>
      <c r="J65" s="186">
        <f>J93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1522</v>
      </c>
      <c r="E66" s="185"/>
      <c r="F66" s="185"/>
      <c r="G66" s="185"/>
      <c r="H66" s="185"/>
      <c r="I66" s="185"/>
      <c r="J66" s="186">
        <f>J96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8"/>
      <c r="D67" s="184" t="s">
        <v>1523</v>
      </c>
      <c r="E67" s="185"/>
      <c r="F67" s="185"/>
      <c r="G67" s="185"/>
      <c r="H67" s="185"/>
      <c r="I67" s="185"/>
      <c r="J67" s="186">
        <f>J99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3"/>
      <c r="C68" s="128"/>
      <c r="D68" s="184" t="s">
        <v>1524</v>
      </c>
      <c r="E68" s="185"/>
      <c r="F68" s="185"/>
      <c r="G68" s="185"/>
      <c r="H68" s="185"/>
      <c r="I68" s="185"/>
      <c r="J68" s="186">
        <f>J102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3"/>
      <c r="C69" s="128"/>
      <c r="D69" s="184" t="s">
        <v>1525</v>
      </c>
      <c r="E69" s="185"/>
      <c r="F69" s="185"/>
      <c r="G69" s="185"/>
      <c r="H69" s="185"/>
      <c r="I69" s="185"/>
      <c r="J69" s="186">
        <f>J106</f>
        <v>0</v>
      </c>
      <c r="K69" s="128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41"/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14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6.96" customHeight="1">
      <c r="A71" s="41"/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14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5" s="2" customFormat="1" ht="6.96" customHeight="1">
      <c r="A75" s="41"/>
      <c r="B75" s="64"/>
      <c r="C75" s="65"/>
      <c r="D75" s="65"/>
      <c r="E75" s="65"/>
      <c r="F75" s="65"/>
      <c r="G75" s="65"/>
      <c r="H75" s="65"/>
      <c r="I75" s="65"/>
      <c r="J75" s="65"/>
      <c r="K75" s="65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24.96" customHeight="1">
      <c r="A76" s="41"/>
      <c r="B76" s="42"/>
      <c r="C76" s="26" t="s">
        <v>130</v>
      </c>
      <c r="D76" s="43"/>
      <c r="E76" s="43"/>
      <c r="F76" s="43"/>
      <c r="G76" s="43"/>
      <c r="H76" s="43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16</v>
      </c>
      <c r="D78" s="43"/>
      <c r="E78" s="43"/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6.5" customHeight="1">
      <c r="A79" s="41"/>
      <c r="B79" s="42"/>
      <c r="C79" s="43"/>
      <c r="D79" s="43"/>
      <c r="E79" s="172" t="str">
        <f>E7</f>
        <v>Odborné učebny v objektu ZŠ Za Chlumem 824, Bílina - D1</v>
      </c>
      <c r="F79" s="35"/>
      <c r="G79" s="35"/>
      <c r="H79" s="35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1" customFormat="1" ht="12" customHeight="1">
      <c r="B80" s="24"/>
      <c r="C80" s="35" t="s">
        <v>103</v>
      </c>
      <c r="D80" s="25"/>
      <c r="E80" s="25"/>
      <c r="F80" s="25"/>
      <c r="G80" s="25"/>
      <c r="H80" s="25"/>
      <c r="I80" s="25"/>
      <c r="J80" s="25"/>
      <c r="K80" s="25"/>
      <c r="L80" s="23"/>
    </row>
    <row r="81" s="2" customFormat="1" ht="16.5" customHeight="1">
      <c r="A81" s="41"/>
      <c r="B81" s="42"/>
      <c r="C81" s="43"/>
      <c r="D81" s="43"/>
      <c r="E81" s="172" t="s">
        <v>104</v>
      </c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105</v>
      </c>
      <c r="D82" s="43"/>
      <c r="E82" s="43"/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6.5" customHeight="1">
      <c r="A83" s="41"/>
      <c r="B83" s="42"/>
      <c r="C83" s="43"/>
      <c r="D83" s="43"/>
      <c r="E83" s="72" t="str">
        <f>E11</f>
        <v>1.9 - VRN a ostatní náklady</v>
      </c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6.96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2" customHeight="1">
      <c r="A85" s="41"/>
      <c r="B85" s="42"/>
      <c r="C85" s="35" t="s">
        <v>21</v>
      </c>
      <c r="D85" s="43"/>
      <c r="E85" s="43"/>
      <c r="F85" s="30" t="str">
        <f>F14</f>
        <v xml:space="preserve"> </v>
      </c>
      <c r="G85" s="43"/>
      <c r="H85" s="43"/>
      <c r="I85" s="35" t="s">
        <v>23</v>
      </c>
      <c r="J85" s="75" t="str">
        <f>IF(J14="","",J14)</f>
        <v>22. 1. 2026</v>
      </c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6.96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25.65" customHeight="1">
      <c r="A87" s="41"/>
      <c r="B87" s="42"/>
      <c r="C87" s="35" t="s">
        <v>25</v>
      </c>
      <c r="D87" s="43"/>
      <c r="E87" s="43"/>
      <c r="F87" s="30" t="str">
        <f>E17</f>
        <v>Město Bílina</v>
      </c>
      <c r="G87" s="43"/>
      <c r="H87" s="43"/>
      <c r="I87" s="35" t="s">
        <v>31</v>
      </c>
      <c r="J87" s="39" t="str">
        <f>E23</f>
        <v>Ing. arch. Jan Heller, ČKA 04261</v>
      </c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5.15" customHeight="1">
      <c r="A88" s="41"/>
      <c r="B88" s="42"/>
      <c r="C88" s="35" t="s">
        <v>29</v>
      </c>
      <c r="D88" s="43"/>
      <c r="E88" s="43"/>
      <c r="F88" s="30" t="str">
        <f>IF(E20="","",E20)</f>
        <v>Vyplň údaj</v>
      </c>
      <c r="G88" s="43"/>
      <c r="H88" s="43"/>
      <c r="I88" s="35" t="s">
        <v>35</v>
      </c>
      <c r="J88" s="39" t="str">
        <f>E26</f>
        <v xml:space="preserve"> </v>
      </c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0.32" customHeight="1">
      <c r="A89" s="41"/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11" customFormat="1" ht="29.28" customHeight="1">
      <c r="A90" s="188"/>
      <c r="B90" s="189"/>
      <c r="C90" s="190" t="s">
        <v>131</v>
      </c>
      <c r="D90" s="191" t="s">
        <v>57</v>
      </c>
      <c r="E90" s="191" t="s">
        <v>53</v>
      </c>
      <c r="F90" s="191" t="s">
        <v>54</v>
      </c>
      <c r="G90" s="191" t="s">
        <v>132</v>
      </c>
      <c r="H90" s="191" t="s">
        <v>133</v>
      </c>
      <c r="I90" s="191" t="s">
        <v>134</v>
      </c>
      <c r="J90" s="191" t="s">
        <v>109</v>
      </c>
      <c r="K90" s="192" t="s">
        <v>135</v>
      </c>
      <c r="L90" s="193"/>
      <c r="M90" s="95" t="s">
        <v>19</v>
      </c>
      <c r="N90" s="96" t="s">
        <v>42</v>
      </c>
      <c r="O90" s="96" t="s">
        <v>136</v>
      </c>
      <c r="P90" s="96" t="s">
        <v>137</v>
      </c>
      <c r="Q90" s="96" t="s">
        <v>138</v>
      </c>
      <c r="R90" s="96" t="s">
        <v>139</v>
      </c>
      <c r="S90" s="96" t="s">
        <v>140</v>
      </c>
      <c r="T90" s="97" t="s">
        <v>141</v>
      </c>
      <c r="U90" s="188"/>
      <c r="V90" s="188"/>
      <c r="W90" s="188"/>
      <c r="X90" s="188"/>
      <c r="Y90" s="188"/>
      <c r="Z90" s="188"/>
      <c r="AA90" s="188"/>
      <c r="AB90" s="188"/>
      <c r="AC90" s="188"/>
      <c r="AD90" s="188"/>
      <c r="AE90" s="188"/>
    </row>
    <row r="91" s="2" customFormat="1" ht="22.8" customHeight="1">
      <c r="A91" s="41"/>
      <c r="B91" s="42"/>
      <c r="C91" s="102" t="s">
        <v>142</v>
      </c>
      <c r="D91" s="43"/>
      <c r="E91" s="43"/>
      <c r="F91" s="43"/>
      <c r="G91" s="43"/>
      <c r="H91" s="43"/>
      <c r="I91" s="43"/>
      <c r="J91" s="194">
        <f>BK91</f>
        <v>0</v>
      </c>
      <c r="K91" s="43"/>
      <c r="L91" s="47"/>
      <c r="M91" s="98"/>
      <c r="N91" s="195"/>
      <c r="O91" s="99"/>
      <c r="P91" s="196">
        <f>P92</f>
        <v>0</v>
      </c>
      <c r="Q91" s="99"/>
      <c r="R91" s="196">
        <f>R92</f>
        <v>0</v>
      </c>
      <c r="S91" s="99"/>
      <c r="T91" s="197">
        <f>T92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71</v>
      </c>
      <c r="AU91" s="20" t="s">
        <v>110</v>
      </c>
      <c r="BK91" s="198">
        <f>BK92</f>
        <v>0</v>
      </c>
    </row>
    <row r="92" s="12" customFormat="1" ht="25.92" customHeight="1">
      <c r="A92" s="12"/>
      <c r="B92" s="199"/>
      <c r="C92" s="200"/>
      <c r="D92" s="201" t="s">
        <v>71</v>
      </c>
      <c r="E92" s="202" t="s">
        <v>1526</v>
      </c>
      <c r="F92" s="202" t="s">
        <v>1527</v>
      </c>
      <c r="G92" s="200"/>
      <c r="H92" s="200"/>
      <c r="I92" s="203"/>
      <c r="J92" s="204">
        <f>BK92</f>
        <v>0</v>
      </c>
      <c r="K92" s="200"/>
      <c r="L92" s="205"/>
      <c r="M92" s="206"/>
      <c r="N92" s="207"/>
      <c r="O92" s="207"/>
      <c r="P92" s="208">
        <f>P93+P96+P99+P102+P106</f>
        <v>0</v>
      </c>
      <c r="Q92" s="207"/>
      <c r="R92" s="208">
        <f>R93+R96+R99+R102+R106</f>
        <v>0</v>
      </c>
      <c r="S92" s="207"/>
      <c r="T92" s="209">
        <f>T93+T96+T99+T102+T106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10" t="s">
        <v>182</v>
      </c>
      <c r="AT92" s="211" t="s">
        <v>71</v>
      </c>
      <c r="AU92" s="211" t="s">
        <v>72</v>
      </c>
      <c r="AY92" s="210" t="s">
        <v>145</v>
      </c>
      <c r="BK92" s="212">
        <f>BK93+BK96+BK99+BK102+BK106</f>
        <v>0</v>
      </c>
    </row>
    <row r="93" s="12" customFormat="1" ht="22.8" customHeight="1">
      <c r="A93" s="12"/>
      <c r="B93" s="199"/>
      <c r="C93" s="200"/>
      <c r="D93" s="201" t="s">
        <v>71</v>
      </c>
      <c r="E93" s="213" t="s">
        <v>1528</v>
      </c>
      <c r="F93" s="213" t="s">
        <v>1529</v>
      </c>
      <c r="G93" s="200"/>
      <c r="H93" s="200"/>
      <c r="I93" s="203"/>
      <c r="J93" s="214">
        <f>BK93</f>
        <v>0</v>
      </c>
      <c r="K93" s="200"/>
      <c r="L93" s="205"/>
      <c r="M93" s="206"/>
      <c r="N93" s="207"/>
      <c r="O93" s="207"/>
      <c r="P93" s="208">
        <f>SUM(P94:P95)</f>
        <v>0</v>
      </c>
      <c r="Q93" s="207"/>
      <c r="R93" s="208">
        <f>SUM(R94:R95)</f>
        <v>0</v>
      </c>
      <c r="S93" s="207"/>
      <c r="T93" s="209">
        <f>SUM(T94:T95)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10" t="s">
        <v>182</v>
      </c>
      <c r="AT93" s="211" t="s">
        <v>71</v>
      </c>
      <c r="AU93" s="211" t="s">
        <v>79</v>
      </c>
      <c r="AY93" s="210" t="s">
        <v>145</v>
      </c>
      <c r="BK93" s="212">
        <f>SUM(BK94:BK95)</f>
        <v>0</v>
      </c>
    </row>
    <row r="94" s="2" customFormat="1" ht="16.5" customHeight="1">
      <c r="A94" s="41"/>
      <c r="B94" s="42"/>
      <c r="C94" s="215" t="s">
        <v>79</v>
      </c>
      <c r="D94" s="215" t="s">
        <v>148</v>
      </c>
      <c r="E94" s="216" t="s">
        <v>1530</v>
      </c>
      <c r="F94" s="217" t="s">
        <v>1531</v>
      </c>
      <c r="G94" s="218" t="s">
        <v>465</v>
      </c>
      <c r="H94" s="219">
        <v>1</v>
      </c>
      <c r="I94" s="220"/>
      <c r="J94" s="221">
        <f>ROUND(I94*H94,2)</f>
        <v>0</v>
      </c>
      <c r="K94" s="217" t="s">
        <v>152</v>
      </c>
      <c r="L94" s="47"/>
      <c r="M94" s="222" t="s">
        <v>19</v>
      </c>
      <c r="N94" s="223" t="s">
        <v>43</v>
      </c>
      <c r="O94" s="87"/>
      <c r="P94" s="224">
        <f>O94*H94</f>
        <v>0</v>
      </c>
      <c r="Q94" s="224">
        <v>0</v>
      </c>
      <c r="R94" s="224">
        <f>Q94*H94</f>
        <v>0</v>
      </c>
      <c r="S94" s="224">
        <v>0</v>
      </c>
      <c r="T94" s="225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26" t="s">
        <v>1532</v>
      </c>
      <c r="AT94" s="226" t="s">
        <v>148</v>
      </c>
      <c r="AU94" s="226" t="s">
        <v>81</v>
      </c>
      <c r="AY94" s="20" t="s">
        <v>145</v>
      </c>
      <c r="BE94" s="227">
        <f>IF(N94="základní",J94,0)</f>
        <v>0</v>
      </c>
      <c r="BF94" s="227">
        <f>IF(N94="snížená",J94,0)</f>
        <v>0</v>
      </c>
      <c r="BG94" s="227">
        <f>IF(N94="zákl. přenesená",J94,0)</f>
        <v>0</v>
      </c>
      <c r="BH94" s="227">
        <f>IF(N94="sníž. přenesená",J94,0)</f>
        <v>0</v>
      </c>
      <c r="BI94" s="227">
        <f>IF(N94="nulová",J94,0)</f>
        <v>0</v>
      </c>
      <c r="BJ94" s="20" t="s">
        <v>79</v>
      </c>
      <c r="BK94" s="227">
        <f>ROUND(I94*H94,2)</f>
        <v>0</v>
      </c>
      <c r="BL94" s="20" t="s">
        <v>1532</v>
      </c>
      <c r="BM94" s="226" t="s">
        <v>1533</v>
      </c>
    </row>
    <row r="95" s="2" customFormat="1">
      <c r="A95" s="41"/>
      <c r="B95" s="42"/>
      <c r="C95" s="43"/>
      <c r="D95" s="228" t="s">
        <v>155</v>
      </c>
      <c r="E95" s="43"/>
      <c r="F95" s="229" t="s">
        <v>1534</v>
      </c>
      <c r="G95" s="43"/>
      <c r="H95" s="43"/>
      <c r="I95" s="230"/>
      <c r="J95" s="43"/>
      <c r="K95" s="43"/>
      <c r="L95" s="47"/>
      <c r="M95" s="231"/>
      <c r="N95" s="232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155</v>
      </c>
      <c r="AU95" s="20" t="s">
        <v>81</v>
      </c>
    </row>
    <row r="96" s="12" customFormat="1" ht="22.8" customHeight="1">
      <c r="A96" s="12"/>
      <c r="B96" s="199"/>
      <c r="C96" s="200"/>
      <c r="D96" s="201" t="s">
        <v>71</v>
      </c>
      <c r="E96" s="213" t="s">
        <v>1535</v>
      </c>
      <c r="F96" s="213" t="s">
        <v>1536</v>
      </c>
      <c r="G96" s="200"/>
      <c r="H96" s="200"/>
      <c r="I96" s="203"/>
      <c r="J96" s="214">
        <f>BK96</f>
        <v>0</v>
      </c>
      <c r="K96" s="200"/>
      <c r="L96" s="205"/>
      <c r="M96" s="206"/>
      <c r="N96" s="207"/>
      <c r="O96" s="207"/>
      <c r="P96" s="208">
        <f>SUM(P97:P98)</f>
        <v>0</v>
      </c>
      <c r="Q96" s="207"/>
      <c r="R96" s="208">
        <f>SUM(R97:R98)</f>
        <v>0</v>
      </c>
      <c r="S96" s="207"/>
      <c r="T96" s="209">
        <f>SUM(T97:T98)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10" t="s">
        <v>182</v>
      </c>
      <c r="AT96" s="211" t="s">
        <v>71</v>
      </c>
      <c r="AU96" s="211" t="s">
        <v>79</v>
      </c>
      <c r="AY96" s="210" t="s">
        <v>145</v>
      </c>
      <c r="BK96" s="212">
        <f>SUM(BK97:BK98)</f>
        <v>0</v>
      </c>
    </row>
    <row r="97" s="2" customFormat="1" ht="16.5" customHeight="1">
      <c r="A97" s="41"/>
      <c r="B97" s="42"/>
      <c r="C97" s="215" t="s">
        <v>81</v>
      </c>
      <c r="D97" s="215" t="s">
        <v>148</v>
      </c>
      <c r="E97" s="216" t="s">
        <v>1537</v>
      </c>
      <c r="F97" s="217" t="s">
        <v>1536</v>
      </c>
      <c r="G97" s="218" t="s">
        <v>465</v>
      </c>
      <c r="H97" s="219">
        <v>1</v>
      </c>
      <c r="I97" s="220"/>
      <c r="J97" s="221">
        <f>ROUND(I97*H97,2)</f>
        <v>0</v>
      </c>
      <c r="K97" s="217" t="s">
        <v>152</v>
      </c>
      <c r="L97" s="47"/>
      <c r="M97" s="222" t="s">
        <v>19</v>
      </c>
      <c r="N97" s="223" t="s">
        <v>43</v>
      </c>
      <c r="O97" s="87"/>
      <c r="P97" s="224">
        <f>O97*H97</f>
        <v>0</v>
      </c>
      <c r="Q97" s="224">
        <v>0</v>
      </c>
      <c r="R97" s="224">
        <f>Q97*H97</f>
        <v>0</v>
      </c>
      <c r="S97" s="224">
        <v>0</v>
      </c>
      <c r="T97" s="225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26" t="s">
        <v>1532</v>
      </c>
      <c r="AT97" s="226" t="s">
        <v>148</v>
      </c>
      <c r="AU97" s="226" t="s">
        <v>81</v>
      </c>
      <c r="AY97" s="20" t="s">
        <v>145</v>
      </c>
      <c r="BE97" s="227">
        <f>IF(N97="základní",J97,0)</f>
        <v>0</v>
      </c>
      <c r="BF97" s="227">
        <f>IF(N97="snížená",J97,0)</f>
        <v>0</v>
      </c>
      <c r="BG97" s="227">
        <f>IF(N97="zákl. přenesená",J97,0)</f>
        <v>0</v>
      </c>
      <c r="BH97" s="227">
        <f>IF(N97="sníž. přenesená",J97,0)</f>
        <v>0</v>
      </c>
      <c r="BI97" s="227">
        <f>IF(N97="nulová",J97,0)</f>
        <v>0</v>
      </c>
      <c r="BJ97" s="20" t="s">
        <v>79</v>
      </c>
      <c r="BK97" s="227">
        <f>ROUND(I97*H97,2)</f>
        <v>0</v>
      </c>
      <c r="BL97" s="20" t="s">
        <v>1532</v>
      </c>
      <c r="BM97" s="226" t="s">
        <v>1538</v>
      </c>
    </row>
    <row r="98" s="2" customFormat="1">
      <c r="A98" s="41"/>
      <c r="B98" s="42"/>
      <c r="C98" s="43"/>
      <c r="D98" s="228" t="s">
        <v>155</v>
      </c>
      <c r="E98" s="43"/>
      <c r="F98" s="229" t="s">
        <v>1539</v>
      </c>
      <c r="G98" s="43"/>
      <c r="H98" s="43"/>
      <c r="I98" s="230"/>
      <c r="J98" s="43"/>
      <c r="K98" s="43"/>
      <c r="L98" s="47"/>
      <c r="M98" s="231"/>
      <c r="N98" s="232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155</v>
      </c>
      <c r="AU98" s="20" t="s">
        <v>81</v>
      </c>
    </row>
    <row r="99" s="12" customFormat="1" ht="22.8" customHeight="1">
      <c r="A99" s="12"/>
      <c r="B99" s="199"/>
      <c r="C99" s="200"/>
      <c r="D99" s="201" t="s">
        <v>71</v>
      </c>
      <c r="E99" s="213" t="s">
        <v>1540</v>
      </c>
      <c r="F99" s="213" t="s">
        <v>1541</v>
      </c>
      <c r="G99" s="200"/>
      <c r="H99" s="200"/>
      <c r="I99" s="203"/>
      <c r="J99" s="214">
        <f>BK99</f>
        <v>0</v>
      </c>
      <c r="K99" s="200"/>
      <c r="L99" s="205"/>
      <c r="M99" s="206"/>
      <c r="N99" s="207"/>
      <c r="O99" s="207"/>
      <c r="P99" s="208">
        <f>SUM(P100:P101)</f>
        <v>0</v>
      </c>
      <c r="Q99" s="207"/>
      <c r="R99" s="208">
        <f>SUM(R100:R101)</f>
        <v>0</v>
      </c>
      <c r="S99" s="207"/>
      <c r="T99" s="209">
        <f>SUM(T100:T101)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10" t="s">
        <v>182</v>
      </c>
      <c r="AT99" s="211" t="s">
        <v>71</v>
      </c>
      <c r="AU99" s="211" t="s">
        <v>79</v>
      </c>
      <c r="AY99" s="210" t="s">
        <v>145</v>
      </c>
      <c r="BK99" s="212">
        <f>SUM(BK100:BK101)</f>
        <v>0</v>
      </c>
    </row>
    <row r="100" s="2" customFormat="1" ht="16.5" customHeight="1">
      <c r="A100" s="41"/>
      <c r="B100" s="42"/>
      <c r="C100" s="215" t="s">
        <v>146</v>
      </c>
      <c r="D100" s="215" t="s">
        <v>148</v>
      </c>
      <c r="E100" s="216" t="s">
        <v>1542</v>
      </c>
      <c r="F100" s="217" t="s">
        <v>1543</v>
      </c>
      <c r="G100" s="218" t="s">
        <v>1544</v>
      </c>
      <c r="H100" s="219">
        <v>1</v>
      </c>
      <c r="I100" s="220"/>
      <c r="J100" s="221">
        <f>ROUND(I100*H100,2)</f>
        <v>0</v>
      </c>
      <c r="K100" s="217" t="s">
        <v>152</v>
      </c>
      <c r="L100" s="47"/>
      <c r="M100" s="222" t="s">
        <v>19</v>
      </c>
      <c r="N100" s="223" t="s">
        <v>43</v>
      </c>
      <c r="O100" s="87"/>
      <c r="P100" s="224">
        <f>O100*H100</f>
        <v>0</v>
      </c>
      <c r="Q100" s="224">
        <v>0</v>
      </c>
      <c r="R100" s="224">
        <f>Q100*H100</f>
        <v>0</v>
      </c>
      <c r="S100" s="224">
        <v>0</v>
      </c>
      <c r="T100" s="225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26" t="s">
        <v>1532</v>
      </c>
      <c r="AT100" s="226" t="s">
        <v>148</v>
      </c>
      <c r="AU100" s="226" t="s">
        <v>81</v>
      </c>
      <c r="AY100" s="20" t="s">
        <v>145</v>
      </c>
      <c r="BE100" s="227">
        <f>IF(N100="základní",J100,0)</f>
        <v>0</v>
      </c>
      <c r="BF100" s="227">
        <f>IF(N100="snížená",J100,0)</f>
        <v>0</v>
      </c>
      <c r="BG100" s="227">
        <f>IF(N100="zákl. přenesená",J100,0)</f>
        <v>0</v>
      </c>
      <c r="BH100" s="227">
        <f>IF(N100="sníž. přenesená",J100,0)</f>
        <v>0</v>
      </c>
      <c r="BI100" s="227">
        <f>IF(N100="nulová",J100,0)</f>
        <v>0</v>
      </c>
      <c r="BJ100" s="20" t="s">
        <v>79</v>
      </c>
      <c r="BK100" s="227">
        <f>ROUND(I100*H100,2)</f>
        <v>0</v>
      </c>
      <c r="BL100" s="20" t="s">
        <v>1532</v>
      </c>
      <c r="BM100" s="226" t="s">
        <v>1545</v>
      </c>
    </row>
    <row r="101" s="2" customFormat="1">
      <c r="A101" s="41"/>
      <c r="B101" s="42"/>
      <c r="C101" s="43"/>
      <c r="D101" s="228" t="s">
        <v>155</v>
      </c>
      <c r="E101" s="43"/>
      <c r="F101" s="229" t="s">
        <v>1546</v>
      </c>
      <c r="G101" s="43"/>
      <c r="H101" s="43"/>
      <c r="I101" s="230"/>
      <c r="J101" s="43"/>
      <c r="K101" s="43"/>
      <c r="L101" s="47"/>
      <c r="M101" s="231"/>
      <c r="N101" s="232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155</v>
      </c>
      <c r="AU101" s="20" t="s">
        <v>81</v>
      </c>
    </row>
    <row r="102" s="12" customFormat="1" ht="22.8" customHeight="1">
      <c r="A102" s="12"/>
      <c r="B102" s="199"/>
      <c r="C102" s="200"/>
      <c r="D102" s="201" t="s">
        <v>71</v>
      </c>
      <c r="E102" s="213" t="s">
        <v>1547</v>
      </c>
      <c r="F102" s="213" t="s">
        <v>1548</v>
      </c>
      <c r="G102" s="200"/>
      <c r="H102" s="200"/>
      <c r="I102" s="203"/>
      <c r="J102" s="214">
        <f>BK102</f>
        <v>0</v>
      </c>
      <c r="K102" s="200"/>
      <c r="L102" s="205"/>
      <c r="M102" s="206"/>
      <c r="N102" s="207"/>
      <c r="O102" s="207"/>
      <c r="P102" s="208">
        <f>SUM(P103:P105)</f>
        <v>0</v>
      </c>
      <c r="Q102" s="207"/>
      <c r="R102" s="208">
        <f>SUM(R103:R105)</f>
        <v>0</v>
      </c>
      <c r="S102" s="207"/>
      <c r="T102" s="209">
        <f>SUM(T103:T105)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10" t="s">
        <v>182</v>
      </c>
      <c r="AT102" s="211" t="s">
        <v>71</v>
      </c>
      <c r="AU102" s="211" t="s">
        <v>79</v>
      </c>
      <c r="AY102" s="210" t="s">
        <v>145</v>
      </c>
      <c r="BK102" s="212">
        <f>SUM(BK103:BK105)</f>
        <v>0</v>
      </c>
    </row>
    <row r="103" s="2" customFormat="1" ht="16.5" customHeight="1">
      <c r="A103" s="41"/>
      <c r="B103" s="42"/>
      <c r="C103" s="215" t="s">
        <v>153</v>
      </c>
      <c r="D103" s="215" t="s">
        <v>148</v>
      </c>
      <c r="E103" s="216" t="s">
        <v>1549</v>
      </c>
      <c r="F103" s="217" t="s">
        <v>1550</v>
      </c>
      <c r="G103" s="218" t="s">
        <v>465</v>
      </c>
      <c r="H103" s="219">
        <v>1</v>
      </c>
      <c r="I103" s="220"/>
      <c r="J103" s="221">
        <f>ROUND(I103*H103,2)</f>
        <v>0</v>
      </c>
      <c r="K103" s="217" t="s">
        <v>152</v>
      </c>
      <c r="L103" s="47"/>
      <c r="M103" s="222" t="s">
        <v>19</v>
      </c>
      <c r="N103" s="223" t="s">
        <v>43</v>
      </c>
      <c r="O103" s="87"/>
      <c r="P103" s="224">
        <f>O103*H103</f>
        <v>0</v>
      </c>
      <c r="Q103" s="224">
        <v>0</v>
      </c>
      <c r="R103" s="224">
        <f>Q103*H103</f>
        <v>0</v>
      </c>
      <c r="S103" s="224">
        <v>0</v>
      </c>
      <c r="T103" s="225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26" t="s">
        <v>1532</v>
      </c>
      <c r="AT103" s="226" t="s">
        <v>148</v>
      </c>
      <c r="AU103" s="226" t="s">
        <v>81</v>
      </c>
      <c r="AY103" s="20" t="s">
        <v>145</v>
      </c>
      <c r="BE103" s="227">
        <f>IF(N103="základní",J103,0)</f>
        <v>0</v>
      </c>
      <c r="BF103" s="227">
        <f>IF(N103="snížená",J103,0)</f>
        <v>0</v>
      </c>
      <c r="BG103" s="227">
        <f>IF(N103="zákl. přenesená",J103,0)</f>
        <v>0</v>
      </c>
      <c r="BH103" s="227">
        <f>IF(N103="sníž. přenesená",J103,0)</f>
        <v>0</v>
      </c>
      <c r="BI103" s="227">
        <f>IF(N103="nulová",J103,0)</f>
        <v>0</v>
      </c>
      <c r="BJ103" s="20" t="s">
        <v>79</v>
      </c>
      <c r="BK103" s="227">
        <f>ROUND(I103*H103,2)</f>
        <v>0</v>
      </c>
      <c r="BL103" s="20" t="s">
        <v>1532</v>
      </c>
      <c r="BM103" s="226" t="s">
        <v>1551</v>
      </c>
    </row>
    <row r="104" s="2" customFormat="1">
      <c r="A104" s="41"/>
      <c r="B104" s="42"/>
      <c r="C104" s="43"/>
      <c r="D104" s="228" t="s">
        <v>155</v>
      </c>
      <c r="E104" s="43"/>
      <c r="F104" s="229" t="s">
        <v>1552</v>
      </c>
      <c r="G104" s="43"/>
      <c r="H104" s="43"/>
      <c r="I104" s="230"/>
      <c r="J104" s="43"/>
      <c r="K104" s="43"/>
      <c r="L104" s="47"/>
      <c r="M104" s="231"/>
      <c r="N104" s="232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155</v>
      </c>
      <c r="AU104" s="20" t="s">
        <v>81</v>
      </c>
    </row>
    <row r="105" s="2" customFormat="1">
      <c r="A105" s="41"/>
      <c r="B105" s="42"/>
      <c r="C105" s="43"/>
      <c r="D105" s="233" t="s">
        <v>157</v>
      </c>
      <c r="E105" s="43"/>
      <c r="F105" s="234" t="s">
        <v>1553</v>
      </c>
      <c r="G105" s="43"/>
      <c r="H105" s="43"/>
      <c r="I105" s="230"/>
      <c r="J105" s="43"/>
      <c r="K105" s="43"/>
      <c r="L105" s="47"/>
      <c r="M105" s="231"/>
      <c r="N105" s="232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157</v>
      </c>
      <c r="AU105" s="20" t="s">
        <v>81</v>
      </c>
    </row>
    <row r="106" s="12" customFormat="1" ht="22.8" customHeight="1">
      <c r="A106" s="12"/>
      <c r="B106" s="199"/>
      <c r="C106" s="200"/>
      <c r="D106" s="201" t="s">
        <v>71</v>
      </c>
      <c r="E106" s="213" t="s">
        <v>1554</v>
      </c>
      <c r="F106" s="213" t="s">
        <v>1555</v>
      </c>
      <c r="G106" s="200"/>
      <c r="H106" s="200"/>
      <c r="I106" s="203"/>
      <c r="J106" s="214">
        <f>BK106</f>
        <v>0</v>
      </c>
      <c r="K106" s="200"/>
      <c r="L106" s="205"/>
      <c r="M106" s="206"/>
      <c r="N106" s="207"/>
      <c r="O106" s="207"/>
      <c r="P106" s="208">
        <f>SUM(P107:P108)</f>
        <v>0</v>
      </c>
      <c r="Q106" s="207"/>
      <c r="R106" s="208">
        <f>SUM(R107:R108)</f>
        <v>0</v>
      </c>
      <c r="S106" s="207"/>
      <c r="T106" s="209">
        <f>SUM(T107:T108)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10" t="s">
        <v>182</v>
      </c>
      <c r="AT106" s="211" t="s">
        <v>71</v>
      </c>
      <c r="AU106" s="211" t="s">
        <v>79</v>
      </c>
      <c r="AY106" s="210" t="s">
        <v>145</v>
      </c>
      <c r="BK106" s="212">
        <f>SUM(BK107:BK108)</f>
        <v>0</v>
      </c>
    </row>
    <row r="107" s="2" customFormat="1" ht="16.5" customHeight="1">
      <c r="A107" s="41"/>
      <c r="B107" s="42"/>
      <c r="C107" s="215" t="s">
        <v>182</v>
      </c>
      <c r="D107" s="215" t="s">
        <v>148</v>
      </c>
      <c r="E107" s="216" t="s">
        <v>1556</v>
      </c>
      <c r="F107" s="217" t="s">
        <v>1557</v>
      </c>
      <c r="G107" s="218" t="s">
        <v>465</v>
      </c>
      <c r="H107" s="219">
        <v>1</v>
      </c>
      <c r="I107" s="220"/>
      <c r="J107" s="221">
        <f>ROUND(I107*H107,2)</f>
        <v>0</v>
      </c>
      <c r="K107" s="217" t="s">
        <v>152</v>
      </c>
      <c r="L107" s="47"/>
      <c r="M107" s="222" t="s">
        <v>19</v>
      </c>
      <c r="N107" s="223" t="s">
        <v>43</v>
      </c>
      <c r="O107" s="87"/>
      <c r="P107" s="224">
        <f>O107*H107</f>
        <v>0</v>
      </c>
      <c r="Q107" s="224">
        <v>0</v>
      </c>
      <c r="R107" s="224">
        <f>Q107*H107</f>
        <v>0</v>
      </c>
      <c r="S107" s="224">
        <v>0</v>
      </c>
      <c r="T107" s="225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26" t="s">
        <v>1532</v>
      </c>
      <c r="AT107" s="226" t="s">
        <v>148</v>
      </c>
      <c r="AU107" s="226" t="s">
        <v>81</v>
      </c>
      <c r="AY107" s="20" t="s">
        <v>145</v>
      </c>
      <c r="BE107" s="227">
        <f>IF(N107="základní",J107,0)</f>
        <v>0</v>
      </c>
      <c r="BF107" s="227">
        <f>IF(N107="snížená",J107,0)</f>
        <v>0</v>
      </c>
      <c r="BG107" s="227">
        <f>IF(N107="zákl. přenesená",J107,0)</f>
        <v>0</v>
      </c>
      <c r="BH107" s="227">
        <f>IF(N107="sníž. přenesená",J107,0)</f>
        <v>0</v>
      </c>
      <c r="BI107" s="227">
        <f>IF(N107="nulová",J107,0)</f>
        <v>0</v>
      </c>
      <c r="BJ107" s="20" t="s">
        <v>79</v>
      </c>
      <c r="BK107" s="227">
        <f>ROUND(I107*H107,2)</f>
        <v>0</v>
      </c>
      <c r="BL107" s="20" t="s">
        <v>1532</v>
      </c>
      <c r="BM107" s="226" t="s">
        <v>1558</v>
      </c>
    </row>
    <row r="108" s="2" customFormat="1">
      <c r="A108" s="41"/>
      <c r="B108" s="42"/>
      <c r="C108" s="43"/>
      <c r="D108" s="228" t="s">
        <v>155</v>
      </c>
      <c r="E108" s="43"/>
      <c r="F108" s="229" t="s">
        <v>1559</v>
      </c>
      <c r="G108" s="43"/>
      <c r="H108" s="43"/>
      <c r="I108" s="230"/>
      <c r="J108" s="43"/>
      <c r="K108" s="43"/>
      <c r="L108" s="47"/>
      <c r="M108" s="289"/>
      <c r="N108" s="290"/>
      <c r="O108" s="291"/>
      <c r="P108" s="291"/>
      <c r="Q108" s="291"/>
      <c r="R108" s="291"/>
      <c r="S108" s="291"/>
      <c r="T108" s="292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155</v>
      </c>
      <c r="AU108" s="20" t="s">
        <v>81</v>
      </c>
    </row>
    <row r="109" s="2" customFormat="1" ht="6.96" customHeight="1">
      <c r="A109" s="41"/>
      <c r="B109" s="62"/>
      <c r="C109" s="63"/>
      <c r="D109" s="63"/>
      <c r="E109" s="63"/>
      <c r="F109" s="63"/>
      <c r="G109" s="63"/>
      <c r="H109" s="63"/>
      <c r="I109" s="63"/>
      <c r="J109" s="63"/>
      <c r="K109" s="63"/>
      <c r="L109" s="47"/>
      <c r="M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</row>
  </sheetData>
  <sheetProtection sheet="1" autoFilter="0" formatColumns="0" formatRows="0" objects="1" scenarios="1" spinCount="100000" saltValue="Z+Wh1Wn7IHU22qVx5Nfuyfqb+P0jGynUWfC0RuVs88sGvSGbkqqDLpNb4x5E7kQSJb4VbgRxc75xicOVSlmmPw==" hashValue="ZONRRWbTXj0UH/qJi3KNrf15pHVs/uYF0utkinVjJFNBwMQbiVFhXFYX+gYEaHC0eCsO3EGku/3d0xvAUBzZhg==" algorithmName="SHA-512" password="CC45"/>
  <autoFilter ref="C90:K108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9:H79"/>
    <mergeCell ref="E81:H81"/>
    <mergeCell ref="E83:H83"/>
    <mergeCell ref="L2:V2"/>
  </mergeCells>
  <hyperlinks>
    <hyperlink ref="F95" r:id="rId1" display="https://podminky.urs.cz/item/CS_URS_2025_01/013254000"/>
    <hyperlink ref="F98" r:id="rId2" display="https://podminky.urs.cz/item/CS_URS_2025_01/030001000"/>
    <hyperlink ref="F101" r:id="rId3" display="https://podminky.urs.cz/item/CS_URS_2025_01/045303000"/>
    <hyperlink ref="F104" r:id="rId4" display="https://podminky.urs.cz/item/CS_URS_2025_01/051002000"/>
    <hyperlink ref="F108" r:id="rId5" display="https://podminky.urs.cz/item/CS_URS_2025_01/071002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97" customWidth="1"/>
    <col min="2" max="2" width="1.667969" style="297" customWidth="1"/>
    <col min="3" max="4" width="5" style="297" customWidth="1"/>
    <col min="5" max="5" width="11.66016" style="297" customWidth="1"/>
    <col min="6" max="6" width="9.160156" style="297" customWidth="1"/>
    <col min="7" max="7" width="5" style="297" customWidth="1"/>
    <col min="8" max="8" width="77.83203" style="297" customWidth="1"/>
    <col min="9" max="10" width="20" style="297" customWidth="1"/>
    <col min="11" max="11" width="1.667969" style="297" customWidth="1"/>
  </cols>
  <sheetData>
    <row r="1" s="1" customFormat="1" ht="37.5" customHeight="1"/>
    <row r="2" s="1" customFormat="1" ht="7.5" customHeight="1">
      <c r="B2" s="298"/>
      <c r="C2" s="299"/>
      <c r="D2" s="299"/>
      <c r="E2" s="299"/>
      <c r="F2" s="299"/>
      <c r="G2" s="299"/>
      <c r="H2" s="299"/>
      <c r="I2" s="299"/>
      <c r="J2" s="299"/>
      <c r="K2" s="300"/>
    </row>
    <row r="3" s="17" customFormat="1" ht="45" customHeight="1">
      <c r="B3" s="301"/>
      <c r="C3" s="302" t="s">
        <v>1560</v>
      </c>
      <c r="D3" s="302"/>
      <c r="E3" s="302"/>
      <c r="F3" s="302"/>
      <c r="G3" s="302"/>
      <c r="H3" s="302"/>
      <c r="I3" s="302"/>
      <c r="J3" s="302"/>
      <c r="K3" s="303"/>
    </row>
    <row r="4" s="1" customFormat="1" ht="25.5" customHeight="1">
      <c r="B4" s="304"/>
      <c r="C4" s="305" t="s">
        <v>1561</v>
      </c>
      <c r="D4" s="305"/>
      <c r="E4" s="305"/>
      <c r="F4" s="305"/>
      <c r="G4" s="305"/>
      <c r="H4" s="305"/>
      <c r="I4" s="305"/>
      <c r="J4" s="305"/>
      <c r="K4" s="306"/>
    </row>
    <row r="5" s="1" customFormat="1" ht="5.25" customHeight="1">
      <c r="B5" s="304"/>
      <c r="C5" s="307"/>
      <c r="D5" s="307"/>
      <c r="E5" s="307"/>
      <c r="F5" s="307"/>
      <c r="G5" s="307"/>
      <c r="H5" s="307"/>
      <c r="I5" s="307"/>
      <c r="J5" s="307"/>
      <c r="K5" s="306"/>
    </row>
    <row r="6" s="1" customFormat="1" ht="15" customHeight="1">
      <c r="B6" s="304"/>
      <c r="C6" s="308" t="s">
        <v>1562</v>
      </c>
      <c r="D6" s="308"/>
      <c r="E6" s="308"/>
      <c r="F6" s="308"/>
      <c r="G6" s="308"/>
      <c r="H6" s="308"/>
      <c r="I6" s="308"/>
      <c r="J6" s="308"/>
      <c r="K6" s="306"/>
    </row>
    <row r="7" s="1" customFormat="1" ht="15" customHeight="1">
      <c r="B7" s="309"/>
      <c r="C7" s="308" t="s">
        <v>1563</v>
      </c>
      <c r="D7" s="308"/>
      <c r="E7" s="308"/>
      <c r="F7" s="308"/>
      <c r="G7" s="308"/>
      <c r="H7" s="308"/>
      <c r="I7" s="308"/>
      <c r="J7" s="308"/>
      <c r="K7" s="306"/>
    </row>
    <row r="8" s="1" customFormat="1" ht="12.75" customHeight="1">
      <c r="B8" s="309"/>
      <c r="C8" s="308"/>
      <c r="D8" s="308"/>
      <c r="E8" s="308"/>
      <c r="F8" s="308"/>
      <c r="G8" s="308"/>
      <c r="H8" s="308"/>
      <c r="I8" s="308"/>
      <c r="J8" s="308"/>
      <c r="K8" s="306"/>
    </row>
    <row r="9" s="1" customFormat="1" ht="15" customHeight="1">
      <c r="B9" s="309"/>
      <c r="C9" s="308" t="s">
        <v>1564</v>
      </c>
      <c r="D9" s="308"/>
      <c r="E9" s="308"/>
      <c r="F9" s="308"/>
      <c r="G9" s="308"/>
      <c r="H9" s="308"/>
      <c r="I9" s="308"/>
      <c r="J9" s="308"/>
      <c r="K9" s="306"/>
    </row>
    <row r="10" s="1" customFormat="1" ht="15" customHeight="1">
      <c r="B10" s="309"/>
      <c r="C10" s="308"/>
      <c r="D10" s="308" t="s">
        <v>1565</v>
      </c>
      <c r="E10" s="308"/>
      <c r="F10" s="308"/>
      <c r="G10" s="308"/>
      <c r="H10" s="308"/>
      <c r="I10" s="308"/>
      <c r="J10" s="308"/>
      <c r="K10" s="306"/>
    </row>
    <row r="11" s="1" customFormat="1" ht="15" customHeight="1">
      <c r="B11" s="309"/>
      <c r="C11" s="310"/>
      <c r="D11" s="308" t="s">
        <v>1566</v>
      </c>
      <c r="E11" s="308"/>
      <c r="F11" s="308"/>
      <c r="G11" s="308"/>
      <c r="H11" s="308"/>
      <c r="I11" s="308"/>
      <c r="J11" s="308"/>
      <c r="K11" s="306"/>
    </row>
    <row r="12" s="1" customFormat="1" ht="15" customHeight="1">
      <c r="B12" s="309"/>
      <c r="C12" s="310"/>
      <c r="D12" s="308"/>
      <c r="E12" s="308"/>
      <c r="F12" s="308"/>
      <c r="G12" s="308"/>
      <c r="H12" s="308"/>
      <c r="I12" s="308"/>
      <c r="J12" s="308"/>
      <c r="K12" s="306"/>
    </row>
    <row r="13" s="1" customFormat="1" ht="15" customHeight="1">
      <c r="B13" s="309"/>
      <c r="C13" s="310"/>
      <c r="D13" s="311" t="s">
        <v>1567</v>
      </c>
      <c r="E13" s="308"/>
      <c r="F13" s="308"/>
      <c r="G13" s="308"/>
      <c r="H13" s="308"/>
      <c r="I13" s="308"/>
      <c r="J13" s="308"/>
      <c r="K13" s="306"/>
    </row>
    <row r="14" s="1" customFormat="1" ht="12.75" customHeight="1">
      <c r="B14" s="309"/>
      <c r="C14" s="310"/>
      <c r="D14" s="310"/>
      <c r="E14" s="310"/>
      <c r="F14" s="310"/>
      <c r="G14" s="310"/>
      <c r="H14" s="310"/>
      <c r="I14" s="310"/>
      <c r="J14" s="310"/>
      <c r="K14" s="306"/>
    </row>
    <row r="15" s="1" customFormat="1" ht="15" customHeight="1">
      <c r="B15" s="309"/>
      <c r="C15" s="310"/>
      <c r="D15" s="308" t="s">
        <v>1568</v>
      </c>
      <c r="E15" s="308"/>
      <c r="F15" s="308"/>
      <c r="G15" s="308"/>
      <c r="H15" s="308"/>
      <c r="I15" s="308"/>
      <c r="J15" s="308"/>
      <c r="K15" s="306"/>
    </row>
    <row r="16" s="1" customFormat="1" ht="15" customHeight="1">
      <c r="B16" s="309"/>
      <c r="C16" s="310"/>
      <c r="D16" s="308" t="s">
        <v>1569</v>
      </c>
      <c r="E16" s="308"/>
      <c r="F16" s="308"/>
      <c r="G16" s="308"/>
      <c r="H16" s="308"/>
      <c r="I16" s="308"/>
      <c r="J16" s="308"/>
      <c r="K16" s="306"/>
    </row>
    <row r="17" s="1" customFormat="1" ht="15" customHeight="1">
      <c r="B17" s="309"/>
      <c r="C17" s="310"/>
      <c r="D17" s="308" t="s">
        <v>1570</v>
      </c>
      <c r="E17" s="308"/>
      <c r="F17" s="308"/>
      <c r="G17" s="308"/>
      <c r="H17" s="308"/>
      <c r="I17" s="308"/>
      <c r="J17" s="308"/>
      <c r="K17" s="306"/>
    </row>
    <row r="18" s="1" customFormat="1" ht="15" customHeight="1">
      <c r="B18" s="309"/>
      <c r="C18" s="310"/>
      <c r="D18" s="310"/>
      <c r="E18" s="312" t="s">
        <v>78</v>
      </c>
      <c r="F18" s="308" t="s">
        <v>1571</v>
      </c>
      <c r="G18" s="308"/>
      <c r="H18" s="308"/>
      <c r="I18" s="308"/>
      <c r="J18" s="308"/>
      <c r="K18" s="306"/>
    </row>
    <row r="19" s="1" customFormat="1" ht="15" customHeight="1">
      <c r="B19" s="309"/>
      <c r="C19" s="310"/>
      <c r="D19" s="310"/>
      <c r="E19" s="312" t="s">
        <v>1572</v>
      </c>
      <c r="F19" s="308" t="s">
        <v>1573</v>
      </c>
      <c r="G19" s="308"/>
      <c r="H19" s="308"/>
      <c r="I19" s="308"/>
      <c r="J19" s="308"/>
      <c r="K19" s="306"/>
    </row>
    <row r="20" s="1" customFormat="1" ht="15" customHeight="1">
      <c r="B20" s="309"/>
      <c r="C20" s="310"/>
      <c r="D20" s="310"/>
      <c r="E20" s="312" t="s">
        <v>1574</v>
      </c>
      <c r="F20" s="308" t="s">
        <v>1575</v>
      </c>
      <c r="G20" s="308"/>
      <c r="H20" s="308"/>
      <c r="I20" s="308"/>
      <c r="J20" s="308"/>
      <c r="K20" s="306"/>
    </row>
    <row r="21" s="1" customFormat="1" ht="15" customHeight="1">
      <c r="B21" s="309"/>
      <c r="C21" s="310"/>
      <c r="D21" s="310"/>
      <c r="E21" s="312" t="s">
        <v>1576</v>
      </c>
      <c r="F21" s="308" t="s">
        <v>1577</v>
      </c>
      <c r="G21" s="308"/>
      <c r="H21" s="308"/>
      <c r="I21" s="308"/>
      <c r="J21" s="308"/>
      <c r="K21" s="306"/>
    </row>
    <row r="22" s="1" customFormat="1" ht="15" customHeight="1">
      <c r="B22" s="309"/>
      <c r="C22" s="310"/>
      <c r="D22" s="310"/>
      <c r="E22" s="312" t="s">
        <v>1405</v>
      </c>
      <c r="F22" s="308" t="s">
        <v>1406</v>
      </c>
      <c r="G22" s="308"/>
      <c r="H22" s="308"/>
      <c r="I22" s="308"/>
      <c r="J22" s="308"/>
      <c r="K22" s="306"/>
    </row>
    <row r="23" s="1" customFormat="1" ht="15" customHeight="1">
      <c r="B23" s="309"/>
      <c r="C23" s="310"/>
      <c r="D23" s="310"/>
      <c r="E23" s="312" t="s">
        <v>85</v>
      </c>
      <c r="F23" s="308" t="s">
        <v>1578</v>
      </c>
      <c r="G23" s="308"/>
      <c r="H23" s="308"/>
      <c r="I23" s="308"/>
      <c r="J23" s="308"/>
      <c r="K23" s="306"/>
    </row>
    <row r="24" s="1" customFormat="1" ht="12.75" customHeight="1">
      <c r="B24" s="309"/>
      <c r="C24" s="310"/>
      <c r="D24" s="310"/>
      <c r="E24" s="310"/>
      <c r="F24" s="310"/>
      <c r="G24" s="310"/>
      <c r="H24" s="310"/>
      <c r="I24" s="310"/>
      <c r="J24" s="310"/>
      <c r="K24" s="306"/>
    </row>
    <row r="25" s="1" customFormat="1" ht="15" customHeight="1">
      <c r="B25" s="309"/>
      <c r="C25" s="308" t="s">
        <v>1579</v>
      </c>
      <c r="D25" s="308"/>
      <c r="E25" s="308"/>
      <c r="F25" s="308"/>
      <c r="G25" s="308"/>
      <c r="H25" s="308"/>
      <c r="I25" s="308"/>
      <c r="J25" s="308"/>
      <c r="K25" s="306"/>
    </row>
    <row r="26" s="1" customFormat="1" ht="15" customHeight="1">
      <c r="B26" s="309"/>
      <c r="C26" s="308" t="s">
        <v>1580</v>
      </c>
      <c r="D26" s="308"/>
      <c r="E26" s="308"/>
      <c r="F26" s="308"/>
      <c r="G26" s="308"/>
      <c r="H26" s="308"/>
      <c r="I26" s="308"/>
      <c r="J26" s="308"/>
      <c r="K26" s="306"/>
    </row>
    <row r="27" s="1" customFormat="1" ht="15" customHeight="1">
      <c r="B27" s="309"/>
      <c r="C27" s="308"/>
      <c r="D27" s="308" t="s">
        <v>1581</v>
      </c>
      <c r="E27" s="308"/>
      <c r="F27" s="308"/>
      <c r="G27" s="308"/>
      <c r="H27" s="308"/>
      <c r="I27" s="308"/>
      <c r="J27" s="308"/>
      <c r="K27" s="306"/>
    </row>
    <row r="28" s="1" customFormat="1" ht="15" customHeight="1">
      <c r="B28" s="309"/>
      <c r="C28" s="310"/>
      <c r="D28" s="308" t="s">
        <v>1582</v>
      </c>
      <c r="E28" s="308"/>
      <c r="F28" s="308"/>
      <c r="G28" s="308"/>
      <c r="H28" s="308"/>
      <c r="I28" s="308"/>
      <c r="J28" s="308"/>
      <c r="K28" s="306"/>
    </row>
    <row r="29" s="1" customFormat="1" ht="12.75" customHeight="1">
      <c r="B29" s="309"/>
      <c r="C29" s="310"/>
      <c r="D29" s="310"/>
      <c r="E29" s="310"/>
      <c r="F29" s="310"/>
      <c r="G29" s="310"/>
      <c r="H29" s="310"/>
      <c r="I29" s="310"/>
      <c r="J29" s="310"/>
      <c r="K29" s="306"/>
    </row>
    <row r="30" s="1" customFormat="1" ht="15" customHeight="1">
      <c r="B30" s="309"/>
      <c r="C30" s="310"/>
      <c r="D30" s="308" t="s">
        <v>1583</v>
      </c>
      <c r="E30" s="308"/>
      <c r="F30" s="308"/>
      <c r="G30" s="308"/>
      <c r="H30" s="308"/>
      <c r="I30" s="308"/>
      <c r="J30" s="308"/>
      <c r="K30" s="306"/>
    </row>
    <row r="31" s="1" customFormat="1" ht="15" customHeight="1">
      <c r="B31" s="309"/>
      <c r="C31" s="310"/>
      <c r="D31" s="308" t="s">
        <v>1584</v>
      </c>
      <c r="E31" s="308"/>
      <c r="F31" s="308"/>
      <c r="G31" s="308"/>
      <c r="H31" s="308"/>
      <c r="I31" s="308"/>
      <c r="J31" s="308"/>
      <c r="K31" s="306"/>
    </row>
    <row r="32" s="1" customFormat="1" ht="12.75" customHeight="1">
      <c r="B32" s="309"/>
      <c r="C32" s="310"/>
      <c r="D32" s="310"/>
      <c r="E32" s="310"/>
      <c r="F32" s="310"/>
      <c r="G32" s="310"/>
      <c r="H32" s="310"/>
      <c r="I32" s="310"/>
      <c r="J32" s="310"/>
      <c r="K32" s="306"/>
    </row>
    <row r="33" s="1" customFormat="1" ht="15" customHeight="1">
      <c r="B33" s="309"/>
      <c r="C33" s="310"/>
      <c r="D33" s="308" t="s">
        <v>1585</v>
      </c>
      <c r="E33" s="308"/>
      <c r="F33" s="308"/>
      <c r="G33" s="308"/>
      <c r="H33" s="308"/>
      <c r="I33" s="308"/>
      <c r="J33" s="308"/>
      <c r="K33" s="306"/>
    </row>
    <row r="34" s="1" customFormat="1" ht="15" customHeight="1">
      <c r="B34" s="309"/>
      <c r="C34" s="310"/>
      <c r="D34" s="308" t="s">
        <v>1586</v>
      </c>
      <c r="E34" s="308"/>
      <c r="F34" s="308"/>
      <c r="G34" s="308"/>
      <c r="H34" s="308"/>
      <c r="I34" s="308"/>
      <c r="J34" s="308"/>
      <c r="K34" s="306"/>
    </row>
    <row r="35" s="1" customFormat="1" ht="15" customHeight="1">
      <c r="B35" s="309"/>
      <c r="C35" s="310"/>
      <c r="D35" s="308" t="s">
        <v>1587</v>
      </c>
      <c r="E35" s="308"/>
      <c r="F35" s="308"/>
      <c r="G35" s="308"/>
      <c r="H35" s="308"/>
      <c r="I35" s="308"/>
      <c r="J35" s="308"/>
      <c r="K35" s="306"/>
    </row>
    <row r="36" s="1" customFormat="1" ht="15" customHeight="1">
      <c r="B36" s="309"/>
      <c r="C36" s="310"/>
      <c r="D36" s="308"/>
      <c r="E36" s="311" t="s">
        <v>131</v>
      </c>
      <c r="F36" s="308"/>
      <c r="G36" s="308" t="s">
        <v>1588</v>
      </c>
      <c r="H36" s="308"/>
      <c r="I36" s="308"/>
      <c r="J36" s="308"/>
      <c r="K36" s="306"/>
    </row>
    <row r="37" s="1" customFormat="1" ht="30.75" customHeight="1">
      <c r="B37" s="309"/>
      <c r="C37" s="310"/>
      <c r="D37" s="308"/>
      <c r="E37" s="311" t="s">
        <v>1589</v>
      </c>
      <c r="F37" s="308"/>
      <c r="G37" s="308" t="s">
        <v>1590</v>
      </c>
      <c r="H37" s="308"/>
      <c r="I37" s="308"/>
      <c r="J37" s="308"/>
      <c r="K37" s="306"/>
    </row>
    <row r="38" s="1" customFormat="1" ht="15" customHeight="1">
      <c r="B38" s="309"/>
      <c r="C38" s="310"/>
      <c r="D38" s="308"/>
      <c r="E38" s="311" t="s">
        <v>53</v>
      </c>
      <c r="F38" s="308"/>
      <c r="G38" s="308" t="s">
        <v>1591</v>
      </c>
      <c r="H38" s="308"/>
      <c r="I38" s="308"/>
      <c r="J38" s="308"/>
      <c r="K38" s="306"/>
    </row>
    <row r="39" s="1" customFormat="1" ht="15" customHeight="1">
      <c r="B39" s="309"/>
      <c r="C39" s="310"/>
      <c r="D39" s="308"/>
      <c r="E39" s="311" t="s">
        <v>54</v>
      </c>
      <c r="F39" s="308"/>
      <c r="G39" s="308" t="s">
        <v>1592</v>
      </c>
      <c r="H39" s="308"/>
      <c r="I39" s="308"/>
      <c r="J39" s="308"/>
      <c r="K39" s="306"/>
    </row>
    <row r="40" s="1" customFormat="1" ht="15" customHeight="1">
      <c r="B40" s="309"/>
      <c r="C40" s="310"/>
      <c r="D40" s="308"/>
      <c r="E40" s="311" t="s">
        <v>132</v>
      </c>
      <c r="F40" s="308"/>
      <c r="G40" s="308" t="s">
        <v>1593</v>
      </c>
      <c r="H40" s="308"/>
      <c r="I40" s="308"/>
      <c r="J40" s="308"/>
      <c r="K40" s="306"/>
    </row>
    <row r="41" s="1" customFormat="1" ht="15" customHeight="1">
      <c r="B41" s="309"/>
      <c r="C41" s="310"/>
      <c r="D41" s="308"/>
      <c r="E41" s="311" t="s">
        <v>133</v>
      </c>
      <c r="F41" s="308"/>
      <c r="G41" s="308" t="s">
        <v>1594</v>
      </c>
      <c r="H41" s="308"/>
      <c r="I41" s="308"/>
      <c r="J41" s="308"/>
      <c r="K41" s="306"/>
    </row>
    <row r="42" s="1" customFormat="1" ht="15" customHeight="1">
      <c r="B42" s="309"/>
      <c r="C42" s="310"/>
      <c r="D42" s="308"/>
      <c r="E42" s="311" t="s">
        <v>1595</v>
      </c>
      <c r="F42" s="308"/>
      <c r="G42" s="308" t="s">
        <v>1596</v>
      </c>
      <c r="H42" s="308"/>
      <c r="I42" s="308"/>
      <c r="J42" s="308"/>
      <c r="K42" s="306"/>
    </row>
    <row r="43" s="1" customFormat="1" ht="15" customHeight="1">
      <c r="B43" s="309"/>
      <c r="C43" s="310"/>
      <c r="D43" s="308"/>
      <c r="E43" s="311"/>
      <c r="F43" s="308"/>
      <c r="G43" s="308" t="s">
        <v>1597</v>
      </c>
      <c r="H43" s="308"/>
      <c r="I43" s="308"/>
      <c r="J43" s="308"/>
      <c r="K43" s="306"/>
    </row>
    <row r="44" s="1" customFormat="1" ht="15" customHeight="1">
      <c r="B44" s="309"/>
      <c r="C44" s="310"/>
      <c r="D44" s="308"/>
      <c r="E44" s="311" t="s">
        <v>1598</v>
      </c>
      <c r="F44" s="308"/>
      <c r="G44" s="308" t="s">
        <v>1599</v>
      </c>
      <c r="H44" s="308"/>
      <c r="I44" s="308"/>
      <c r="J44" s="308"/>
      <c r="K44" s="306"/>
    </row>
    <row r="45" s="1" customFormat="1" ht="15" customHeight="1">
      <c r="B45" s="309"/>
      <c r="C45" s="310"/>
      <c r="D45" s="308"/>
      <c r="E45" s="311" t="s">
        <v>135</v>
      </c>
      <c r="F45" s="308"/>
      <c r="G45" s="308" t="s">
        <v>1600</v>
      </c>
      <c r="H45" s="308"/>
      <c r="I45" s="308"/>
      <c r="J45" s="308"/>
      <c r="K45" s="306"/>
    </row>
    <row r="46" s="1" customFormat="1" ht="12.75" customHeight="1">
      <c r="B46" s="309"/>
      <c r="C46" s="310"/>
      <c r="D46" s="308"/>
      <c r="E46" s="308"/>
      <c r="F46" s="308"/>
      <c r="G46" s="308"/>
      <c r="H46" s="308"/>
      <c r="I46" s="308"/>
      <c r="J46" s="308"/>
      <c r="K46" s="306"/>
    </row>
    <row r="47" s="1" customFormat="1" ht="15" customHeight="1">
      <c r="B47" s="309"/>
      <c r="C47" s="310"/>
      <c r="D47" s="308" t="s">
        <v>1601</v>
      </c>
      <c r="E47" s="308"/>
      <c r="F47" s="308"/>
      <c r="G47" s="308"/>
      <c r="H47" s="308"/>
      <c r="I47" s="308"/>
      <c r="J47" s="308"/>
      <c r="K47" s="306"/>
    </row>
    <row r="48" s="1" customFormat="1" ht="15" customHeight="1">
      <c r="B48" s="309"/>
      <c r="C48" s="310"/>
      <c r="D48" s="310"/>
      <c r="E48" s="308" t="s">
        <v>1602</v>
      </c>
      <c r="F48" s="308"/>
      <c r="G48" s="308"/>
      <c r="H48" s="308"/>
      <c r="I48" s="308"/>
      <c r="J48" s="308"/>
      <c r="K48" s="306"/>
    </row>
    <row r="49" s="1" customFormat="1" ht="15" customHeight="1">
      <c r="B49" s="309"/>
      <c r="C49" s="310"/>
      <c r="D49" s="310"/>
      <c r="E49" s="308" t="s">
        <v>1603</v>
      </c>
      <c r="F49" s="308"/>
      <c r="G49" s="308"/>
      <c r="H49" s="308"/>
      <c r="I49" s="308"/>
      <c r="J49" s="308"/>
      <c r="K49" s="306"/>
    </row>
    <row r="50" s="1" customFormat="1" ht="15" customHeight="1">
      <c r="B50" s="309"/>
      <c r="C50" s="310"/>
      <c r="D50" s="310"/>
      <c r="E50" s="308" t="s">
        <v>1604</v>
      </c>
      <c r="F50" s="308"/>
      <c r="G50" s="308"/>
      <c r="H50" s="308"/>
      <c r="I50" s="308"/>
      <c r="J50" s="308"/>
      <c r="K50" s="306"/>
    </row>
    <row r="51" s="1" customFormat="1" ht="15" customHeight="1">
      <c r="B51" s="309"/>
      <c r="C51" s="310"/>
      <c r="D51" s="308" t="s">
        <v>1605</v>
      </c>
      <c r="E51" s="308"/>
      <c r="F51" s="308"/>
      <c r="G51" s="308"/>
      <c r="H51" s="308"/>
      <c r="I51" s="308"/>
      <c r="J51" s="308"/>
      <c r="K51" s="306"/>
    </row>
    <row r="52" s="1" customFormat="1" ht="25.5" customHeight="1">
      <c r="B52" s="304"/>
      <c r="C52" s="305" t="s">
        <v>1606</v>
      </c>
      <c r="D52" s="305"/>
      <c r="E52" s="305"/>
      <c r="F52" s="305"/>
      <c r="G52" s="305"/>
      <c r="H52" s="305"/>
      <c r="I52" s="305"/>
      <c r="J52" s="305"/>
      <c r="K52" s="306"/>
    </row>
    <row r="53" s="1" customFormat="1" ht="5.25" customHeight="1">
      <c r="B53" s="304"/>
      <c r="C53" s="307"/>
      <c r="D53" s="307"/>
      <c r="E53" s="307"/>
      <c r="F53" s="307"/>
      <c r="G53" s="307"/>
      <c r="H53" s="307"/>
      <c r="I53" s="307"/>
      <c r="J53" s="307"/>
      <c r="K53" s="306"/>
    </row>
    <row r="54" s="1" customFormat="1" ht="15" customHeight="1">
      <c r="B54" s="304"/>
      <c r="C54" s="308" t="s">
        <v>1607</v>
      </c>
      <c r="D54" s="308"/>
      <c r="E54" s="308"/>
      <c r="F54" s="308"/>
      <c r="G54" s="308"/>
      <c r="H54" s="308"/>
      <c r="I54" s="308"/>
      <c r="J54" s="308"/>
      <c r="K54" s="306"/>
    </row>
    <row r="55" s="1" customFormat="1" ht="15" customHeight="1">
      <c r="B55" s="304"/>
      <c r="C55" s="308" t="s">
        <v>1608</v>
      </c>
      <c r="D55" s="308"/>
      <c r="E55" s="308"/>
      <c r="F55" s="308"/>
      <c r="G55" s="308"/>
      <c r="H55" s="308"/>
      <c r="I55" s="308"/>
      <c r="J55" s="308"/>
      <c r="K55" s="306"/>
    </row>
    <row r="56" s="1" customFormat="1" ht="12.75" customHeight="1">
      <c r="B56" s="304"/>
      <c r="C56" s="308"/>
      <c r="D56" s="308"/>
      <c r="E56" s="308"/>
      <c r="F56" s="308"/>
      <c r="G56" s="308"/>
      <c r="H56" s="308"/>
      <c r="I56" s="308"/>
      <c r="J56" s="308"/>
      <c r="K56" s="306"/>
    </row>
    <row r="57" s="1" customFormat="1" ht="15" customHeight="1">
      <c r="B57" s="304"/>
      <c r="C57" s="308" t="s">
        <v>1609</v>
      </c>
      <c r="D57" s="308"/>
      <c r="E57" s="308"/>
      <c r="F57" s="308"/>
      <c r="G57" s="308"/>
      <c r="H57" s="308"/>
      <c r="I57" s="308"/>
      <c r="J57" s="308"/>
      <c r="K57" s="306"/>
    </row>
    <row r="58" s="1" customFormat="1" ht="15" customHeight="1">
      <c r="B58" s="304"/>
      <c r="C58" s="310"/>
      <c r="D58" s="308" t="s">
        <v>1610</v>
      </c>
      <c r="E58" s="308"/>
      <c r="F58" s="308"/>
      <c r="G58" s="308"/>
      <c r="H58" s="308"/>
      <c r="I58" s="308"/>
      <c r="J58" s="308"/>
      <c r="K58" s="306"/>
    </row>
    <row r="59" s="1" customFormat="1" ht="15" customHeight="1">
      <c r="B59" s="304"/>
      <c r="C59" s="310"/>
      <c r="D59" s="308" t="s">
        <v>1611</v>
      </c>
      <c r="E59" s="308"/>
      <c r="F59" s="308"/>
      <c r="G59" s="308"/>
      <c r="H59" s="308"/>
      <c r="I59" s="308"/>
      <c r="J59" s="308"/>
      <c r="K59" s="306"/>
    </row>
    <row r="60" s="1" customFormat="1" ht="15" customHeight="1">
      <c r="B60" s="304"/>
      <c r="C60" s="310"/>
      <c r="D60" s="308" t="s">
        <v>1612</v>
      </c>
      <c r="E60" s="308"/>
      <c r="F60" s="308"/>
      <c r="G60" s="308"/>
      <c r="H60" s="308"/>
      <c r="I60" s="308"/>
      <c r="J60" s="308"/>
      <c r="K60" s="306"/>
    </row>
    <row r="61" s="1" customFormat="1" ht="15" customHeight="1">
      <c r="B61" s="304"/>
      <c r="C61" s="310"/>
      <c r="D61" s="308" t="s">
        <v>1613</v>
      </c>
      <c r="E61" s="308"/>
      <c r="F61" s="308"/>
      <c r="G61" s="308"/>
      <c r="H61" s="308"/>
      <c r="I61" s="308"/>
      <c r="J61" s="308"/>
      <c r="K61" s="306"/>
    </row>
    <row r="62" s="1" customFormat="1" ht="15" customHeight="1">
      <c r="B62" s="304"/>
      <c r="C62" s="310"/>
      <c r="D62" s="313" t="s">
        <v>1614</v>
      </c>
      <c r="E62" s="313"/>
      <c r="F62" s="313"/>
      <c r="G62" s="313"/>
      <c r="H62" s="313"/>
      <c r="I62" s="313"/>
      <c r="J62" s="313"/>
      <c r="K62" s="306"/>
    </row>
    <row r="63" s="1" customFormat="1" ht="15" customHeight="1">
      <c r="B63" s="304"/>
      <c r="C63" s="310"/>
      <c r="D63" s="308" t="s">
        <v>1615</v>
      </c>
      <c r="E63" s="308"/>
      <c r="F63" s="308"/>
      <c r="G63" s="308"/>
      <c r="H63" s="308"/>
      <c r="I63" s="308"/>
      <c r="J63" s="308"/>
      <c r="K63" s="306"/>
    </row>
    <row r="64" s="1" customFormat="1" ht="12.75" customHeight="1">
      <c r="B64" s="304"/>
      <c r="C64" s="310"/>
      <c r="D64" s="310"/>
      <c r="E64" s="314"/>
      <c r="F64" s="310"/>
      <c r="G64" s="310"/>
      <c r="H64" s="310"/>
      <c r="I64" s="310"/>
      <c r="J64" s="310"/>
      <c r="K64" s="306"/>
    </row>
    <row r="65" s="1" customFormat="1" ht="15" customHeight="1">
      <c r="B65" s="304"/>
      <c r="C65" s="310"/>
      <c r="D65" s="308" t="s">
        <v>1616</v>
      </c>
      <c r="E65" s="308"/>
      <c r="F65" s="308"/>
      <c r="G65" s="308"/>
      <c r="H65" s="308"/>
      <c r="I65" s="308"/>
      <c r="J65" s="308"/>
      <c r="K65" s="306"/>
    </row>
    <row r="66" s="1" customFormat="1" ht="15" customHeight="1">
      <c r="B66" s="304"/>
      <c r="C66" s="310"/>
      <c r="D66" s="313" t="s">
        <v>1617</v>
      </c>
      <c r="E66" s="313"/>
      <c r="F66" s="313"/>
      <c r="G66" s="313"/>
      <c r="H66" s="313"/>
      <c r="I66" s="313"/>
      <c r="J66" s="313"/>
      <c r="K66" s="306"/>
    </row>
    <row r="67" s="1" customFormat="1" ht="15" customHeight="1">
      <c r="B67" s="304"/>
      <c r="C67" s="310"/>
      <c r="D67" s="308" t="s">
        <v>1618</v>
      </c>
      <c r="E67" s="308"/>
      <c r="F67" s="308"/>
      <c r="G67" s="308"/>
      <c r="H67" s="308"/>
      <c r="I67" s="308"/>
      <c r="J67" s="308"/>
      <c r="K67" s="306"/>
    </row>
    <row r="68" s="1" customFormat="1" ht="15" customHeight="1">
      <c r="B68" s="304"/>
      <c r="C68" s="310"/>
      <c r="D68" s="308" t="s">
        <v>1619</v>
      </c>
      <c r="E68" s="308"/>
      <c r="F68" s="308"/>
      <c r="G68" s="308"/>
      <c r="H68" s="308"/>
      <c r="I68" s="308"/>
      <c r="J68" s="308"/>
      <c r="K68" s="306"/>
    </row>
    <row r="69" s="1" customFormat="1" ht="15" customHeight="1">
      <c r="B69" s="304"/>
      <c r="C69" s="310"/>
      <c r="D69" s="308" t="s">
        <v>1620</v>
      </c>
      <c r="E69" s="308"/>
      <c r="F69" s="308"/>
      <c r="G69" s="308"/>
      <c r="H69" s="308"/>
      <c r="I69" s="308"/>
      <c r="J69" s="308"/>
      <c r="K69" s="306"/>
    </row>
    <row r="70" s="1" customFormat="1" ht="15" customHeight="1">
      <c r="B70" s="304"/>
      <c r="C70" s="310"/>
      <c r="D70" s="308" t="s">
        <v>1621</v>
      </c>
      <c r="E70" s="308"/>
      <c r="F70" s="308"/>
      <c r="G70" s="308"/>
      <c r="H70" s="308"/>
      <c r="I70" s="308"/>
      <c r="J70" s="308"/>
      <c r="K70" s="306"/>
    </row>
    <row r="71" s="1" customFormat="1" ht="12.75" customHeight="1">
      <c r="B71" s="315"/>
      <c r="C71" s="316"/>
      <c r="D71" s="316"/>
      <c r="E71" s="316"/>
      <c r="F71" s="316"/>
      <c r="G71" s="316"/>
      <c r="H71" s="316"/>
      <c r="I71" s="316"/>
      <c r="J71" s="316"/>
      <c r="K71" s="317"/>
    </row>
    <row r="72" s="1" customFormat="1" ht="18.75" customHeight="1">
      <c r="B72" s="318"/>
      <c r="C72" s="318"/>
      <c r="D72" s="318"/>
      <c r="E72" s="318"/>
      <c r="F72" s="318"/>
      <c r="G72" s="318"/>
      <c r="H72" s="318"/>
      <c r="I72" s="318"/>
      <c r="J72" s="318"/>
      <c r="K72" s="319"/>
    </row>
    <row r="73" s="1" customFormat="1" ht="18.75" customHeight="1">
      <c r="B73" s="319"/>
      <c r="C73" s="319"/>
      <c r="D73" s="319"/>
      <c r="E73" s="319"/>
      <c r="F73" s="319"/>
      <c r="G73" s="319"/>
      <c r="H73" s="319"/>
      <c r="I73" s="319"/>
      <c r="J73" s="319"/>
      <c r="K73" s="319"/>
    </row>
    <row r="74" s="1" customFormat="1" ht="7.5" customHeight="1">
      <c r="B74" s="320"/>
      <c r="C74" s="321"/>
      <c r="D74" s="321"/>
      <c r="E74" s="321"/>
      <c r="F74" s="321"/>
      <c r="G74" s="321"/>
      <c r="H74" s="321"/>
      <c r="I74" s="321"/>
      <c r="J74" s="321"/>
      <c r="K74" s="322"/>
    </row>
    <row r="75" s="1" customFormat="1" ht="45" customHeight="1">
      <c r="B75" s="323"/>
      <c r="C75" s="324" t="s">
        <v>1622</v>
      </c>
      <c r="D75" s="324"/>
      <c r="E75" s="324"/>
      <c r="F75" s="324"/>
      <c r="G75" s="324"/>
      <c r="H75" s="324"/>
      <c r="I75" s="324"/>
      <c r="J75" s="324"/>
      <c r="K75" s="325"/>
    </row>
    <row r="76" s="1" customFormat="1" ht="17.25" customHeight="1">
      <c r="B76" s="323"/>
      <c r="C76" s="326" t="s">
        <v>1623</v>
      </c>
      <c r="D76" s="326"/>
      <c r="E76" s="326"/>
      <c r="F76" s="326" t="s">
        <v>1624</v>
      </c>
      <c r="G76" s="327"/>
      <c r="H76" s="326" t="s">
        <v>54</v>
      </c>
      <c r="I76" s="326" t="s">
        <v>57</v>
      </c>
      <c r="J76" s="326" t="s">
        <v>1625</v>
      </c>
      <c r="K76" s="325"/>
    </row>
    <row r="77" s="1" customFormat="1" ht="17.25" customHeight="1">
      <c r="B77" s="323"/>
      <c r="C77" s="328" t="s">
        <v>1626</v>
      </c>
      <c r="D77" s="328"/>
      <c r="E77" s="328"/>
      <c r="F77" s="329" t="s">
        <v>1627</v>
      </c>
      <c r="G77" s="330"/>
      <c r="H77" s="328"/>
      <c r="I77" s="328"/>
      <c r="J77" s="328" t="s">
        <v>1628</v>
      </c>
      <c r="K77" s="325"/>
    </row>
    <row r="78" s="1" customFormat="1" ht="5.25" customHeight="1">
      <c r="B78" s="323"/>
      <c r="C78" s="331"/>
      <c r="D78" s="331"/>
      <c r="E78" s="331"/>
      <c r="F78" s="331"/>
      <c r="G78" s="332"/>
      <c r="H78" s="331"/>
      <c r="I78" s="331"/>
      <c r="J78" s="331"/>
      <c r="K78" s="325"/>
    </row>
    <row r="79" s="1" customFormat="1" ht="15" customHeight="1">
      <c r="B79" s="323"/>
      <c r="C79" s="311" t="s">
        <v>53</v>
      </c>
      <c r="D79" s="333"/>
      <c r="E79" s="333"/>
      <c r="F79" s="334" t="s">
        <v>1629</v>
      </c>
      <c r="G79" s="335"/>
      <c r="H79" s="311" t="s">
        <v>1630</v>
      </c>
      <c r="I79" s="311" t="s">
        <v>1631</v>
      </c>
      <c r="J79" s="311">
        <v>20</v>
      </c>
      <c r="K79" s="325"/>
    </row>
    <row r="80" s="1" customFormat="1" ht="15" customHeight="1">
      <c r="B80" s="323"/>
      <c r="C80" s="311" t="s">
        <v>1632</v>
      </c>
      <c r="D80" s="311"/>
      <c r="E80" s="311"/>
      <c r="F80" s="334" t="s">
        <v>1629</v>
      </c>
      <c r="G80" s="335"/>
      <c r="H80" s="311" t="s">
        <v>1633</v>
      </c>
      <c r="I80" s="311" t="s">
        <v>1631</v>
      </c>
      <c r="J80" s="311">
        <v>120</v>
      </c>
      <c r="K80" s="325"/>
    </row>
    <row r="81" s="1" customFormat="1" ht="15" customHeight="1">
      <c r="B81" s="336"/>
      <c r="C81" s="311" t="s">
        <v>1634</v>
      </c>
      <c r="D81" s="311"/>
      <c r="E81" s="311"/>
      <c r="F81" s="334" t="s">
        <v>1635</v>
      </c>
      <c r="G81" s="335"/>
      <c r="H81" s="311" t="s">
        <v>1636</v>
      </c>
      <c r="I81" s="311" t="s">
        <v>1631</v>
      </c>
      <c r="J81" s="311">
        <v>50</v>
      </c>
      <c r="K81" s="325"/>
    </row>
    <row r="82" s="1" customFormat="1" ht="15" customHeight="1">
      <c r="B82" s="336"/>
      <c r="C82" s="311" t="s">
        <v>1637</v>
      </c>
      <c r="D82" s="311"/>
      <c r="E82" s="311"/>
      <c r="F82" s="334" t="s">
        <v>1629</v>
      </c>
      <c r="G82" s="335"/>
      <c r="H82" s="311" t="s">
        <v>1638</v>
      </c>
      <c r="I82" s="311" t="s">
        <v>1639</v>
      </c>
      <c r="J82" s="311"/>
      <c r="K82" s="325"/>
    </row>
    <row r="83" s="1" customFormat="1" ht="15" customHeight="1">
      <c r="B83" s="336"/>
      <c r="C83" s="337" t="s">
        <v>1640</v>
      </c>
      <c r="D83" s="337"/>
      <c r="E83" s="337"/>
      <c r="F83" s="338" t="s">
        <v>1635</v>
      </c>
      <c r="G83" s="337"/>
      <c r="H83" s="337" t="s">
        <v>1641</v>
      </c>
      <c r="I83" s="337" t="s">
        <v>1631</v>
      </c>
      <c r="J83" s="337">
        <v>15</v>
      </c>
      <c r="K83" s="325"/>
    </row>
    <row r="84" s="1" customFormat="1" ht="15" customHeight="1">
      <c r="B84" s="336"/>
      <c r="C84" s="337" t="s">
        <v>1642</v>
      </c>
      <c r="D84" s="337"/>
      <c r="E84" s="337"/>
      <c r="F84" s="338" t="s">
        <v>1635</v>
      </c>
      <c r="G84" s="337"/>
      <c r="H84" s="337" t="s">
        <v>1643</v>
      </c>
      <c r="I84" s="337" t="s">
        <v>1631</v>
      </c>
      <c r="J84" s="337">
        <v>15</v>
      </c>
      <c r="K84" s="325"/>
    </row>
    <row r="85" s="1" customFormat="1" ht="15" customHeight="1">
      <c r="B85" s="336"/>
      <c r="C85" s="337" t="s">
        <v>1644</v>
      </c>
      <c r="D85" s="337"/>
      <c r="E85" s="337"/>
      <c r="F85" s="338" t="s">
        <v>1635</v>
      </c>
      <c r="G85" s="337"/>
      <c r="H85" s="337" t="s">
        <v>1645</v>
      </c>
      <c r="I85" s="337" t="s">
        <v>1631</v>
      </c>
      <c r="J85" s="337">
        <v>20</v>
      </c>
      <c r="K85" s="325"/>
    </row>
    <row r="86" s="1" customFormat="1" ht="15" customHeight="1">
      <c r="B86" s="336"/>
      <c r="C86" s="337" t="s">
        <v>1646</v>
      </c>
      <c r="D86" s="337"/>
      <c r="E86" s="337"/>
      <c r="F86" s="338" t="s">
        <v>1635</v>
      </c>
      <c r="G86" s="337"/>
      <c r="H86" s="337" t="s">
        <v>1647</v>
      </c>
      <c r="I86" s="337" t="s">
        <v>1631</v>
      </c>
      <c r="J86" s="337">
        <v>20</v>
      </c>
      <c r="K86" s="325"/>
    </row>
    <row r="87" s="1" customFormat="1" ht="15" customHeight="1">
      <c r="B87" s="336"/>
      <c r="C87" s="311" t="s">
        <v>1648</v>
      </c>
      <c r="D87" s="311"/>
      <c r="E87" s="311"/>
      <c r="F87" s="334" t="s">
        <v>1635</v>
      </c>
      <c r="G87" s="335"/>
      <c r="H87" s="311" t="s">
        <v>1649</v>
      </c>
      <c r="I87" s="311" t="s">
        <v>1631</v>
      </c>
      <c r="J87" s="311">
        <v>50</v>
      </c>
      <c r="K87" s="325"/>
    </row>
    <row r="88" s="1" customFormat="1" ht="15" customHeight="1">
      <c r="B88" s="336"/>
      <c r="C88" s="311" t="s">
        <v>1650</v>
      </c>
      <c r="D88" s="311"/>
      <c r="E88" s="311"/>
      <c r="F88" s="334" t="s">
        <v>1635</v>
      </c>
      <c r="G88" s="335"/>
      <c r="H88" s="311" t="s">
        <v>1651</v>
      </c>
      <c r="I88" s="311" t="s">
        <v>1631</v>
      </c>
      <c r="J88" s="311">
        <v>20</v>
      </c>
      <c r="K88" s="325"/>
    </row>
    <row r="89" s="1" customFormat="1" ht="15" customHeight="1">
      <c r="B89" s="336"/>
      <c r="C89" s="311" t="s">
        <v>1652</v>
      </c>
      <c r="D89" s="311"/>
      <c r="E89" s="311"/>
      <c r="F89" s="334" t="s">
        <v>1635</v>
      </c>
      <c r="G89" s="335"/>
      <c r="H89" s="311" t="s">
        <v>1653</v>
      </c>
      <c r="I89" s="311" t="s">
        <v>1631</v>
      </c>
      <c r="J89" s="311">
        <v>20</v>
      </c>
      <c r="K89" s="325"/>
    </row>
    <row r="90" s="1" customFormat="1" ht="15" customHeight="1">
      <c r="B90" s="336"/>
      <c r="C90" s="311" t="s">
        <v>1654</v>
      </c>
      <c r="D90" s="311"/>
      <c r="E90" s="311"/>
      <c r="F90" s="334" t="s">
        <v>1635</v>
      </c>
      <c r="G90" s="335"/>
      <c r="H90" s="311" t="s">
        <v>1655</v>
      </c>
      <c r="I90" s="311" t="s">
        <v>1631</v>
      </c>
      <c r="J90" s="311">
        <v>50</v>
      </c>
      <c r="K90" s="325"/>
    </row>
    <row r="91" s="1" customFormat="1" ht="15" customHeight="1">
      <c r="B91" s="336"/>
      <c r="C91" s="311" t="s">
        <v>1656</v>
      </c>
      <c r="D91" s="311"/>
      <c r="E91" s="311"/>
      <c r="F91" s="334" t="s">
        <v>1635</v>
      </c>
      <c r="G91" s="335"/>
      <c r="H91" s="311" t="s">
        <v>1656</v>
      </c>
      <c r="I91" s="311" t="s">
        <v>1631</v>
      </c>
      <c r="J91" s="311">
        <v>50</v>
      </c>
      <c r="K91" s="325"/>
    </row>
    <row r="92" s="1" customFormat="1" ht="15" customHeight="1">
      <c r="B92" s="336"/>
      <c r="C92" s="311" t="s">
        <v>1657</v>
      </c>
      <c r="D92" s="311"/>
      <c r="E92" s="311"/>
      <c r="F92" s="334" t="s">
        <v>1635</v>
      </c>
      <c r="G92" s="335"/>
      <c r="H92" s="311" t="s">
        <v>1658</v>
      </c>
      <c r="I92" s="311" t="s">
        <v>1631</v>
      </c>
      <c r="J92" s="311">
        <v>255</v>
      </c>
      <c r="K92" s="325"/>
    </row>
    <row r="93" s="1" customFormat="1" ht="15" customHeight="1">
      <c r="B93" s="336"/>
      <c r="C93" s="311" t="s">
        <v>1659</v>
      </c>
      <c r="D93" s="311"/>
      <c r="E93" s="311"/>
      <c r="F93" s="334" t="s">
        <v>1629</v>
      </c>
      <c r="G93" s="335"/>
      <c r="H93" s="311" t="s">
        <v>1660</v>
      </c>
      <c r="I93" s="311" t="s">
        <v>1661</v>
      </c>
      <c r="J93" s="311"/>
      <c r="K93" s="325"/>
    </row>
    <row r="94" s="1" customFormat="1" ht="15" customHeight="1">
      <c r="B94" s="336"/>
      <c r="C94" s="311" t="s">
        <v>1662</v>
      </c>
      <c r="D94" s="311"/>
      <c r="E94" s="311"/>
      <c r="F94" s="334" t="s">
        <v>1629</v>
      </c>
      <c r="G94" s="335"/>
      <c r="H94" s="311" t="s">
        <v>1663</v>
      </c>
      <c r="I94" s="311" t="s">
        <v>1664</v>
      </c>
      <c r="J94" s="311"/>
      <c r="K94" s="325"/>
    </row>
    <row r="95" s="1" customFormat="1" ht="15" customHeight="1">
      <c r="B95" s="336"/>
      <c r="C95" s="311" t="s">
        <v>1665</v>
      </c>
      <c r="D95" s="311"/>
      <c r="E95" s="311"/>
      <c r="F95" s="334" t="s">
        <v>1629</v>
      </c>
      <c r="G95" s="335"/>
      <c r="H95" s="311" t="s">
        <v>1665</v>
      </c>
      <c r="I95" s="311" t="s">
        <v>1664</v>
      </c>
      <c r="J95" s="311"/>
      <c r="K95" s="325"/>
    </row>
    <row r="96" s="1" customFormat="1" ht="15" customHeight="1">
      <c r="B96" s="336"/>
      <c r="C96" s="311" t="s">
        <v>38</v>
      </c>
      <c r="D96" s="311"/>
      <c r="E96" s="311"/>
      <c r="F96" s="334" t="s">
        <v>1629</v>
      </c>
      <c r="G96" s="335"/>
      <c r="H96" s="311" t="s">
        <v>1666</v>
      </c>
      <c r="I96" s="311" t="s">
        <v>1664</v>
      </c>
      <c r="J96" s="311"/>
      <c r="K96" s="325"/>
    </row>
    <row r="97" s="1" customFormat="1" ht="15" customHeight="1">
      <c r="B97" s="336"/>
      <c r="C97" s="311" t="s">
        <v>48</v>
      </c>
      <c r="D97" s="311"/>
      <c r="E97" s="311"/>
      <c r="F97" s="334" t="s">
        <v>1629</v>
      </c>
      <c r="G97" s="335"/>
      <c r="H97" s="311" t="s">
        <v>1667</v>
      </c>
      <c r="I97" s="311" t="s">
        <v>1664</v>
      </c>
      <c r="J97" s="311"/>
      <c r="K97" s="325"/>
    </row>
    <row r="98" s="1" customFormat="1" ht="15" customHeight="1">
      <c r="B98" s="339"/>
      <c r="C98" s="340"/>
      <c r="D98" s="340"/>
      <c r="E98" s="340"/>
      <c r="F98" s="340"/>
      <c r="G98" s="340"/>
      <c r="H98" s="340"/>
      <c r="I98" s="340"/>
      <c r="J98" s="340"/>
      <c r="K98" s="341"/>
    </row>
    <row r="99" s="1" customFormat="1" ht="18.75" customHeight="1">
      <c r="B99" s="342"/>
      <c r="C99" s="343"/>
      <c r="D99" s="343"/>
      <c r="E99" s="343"/>
      <c r="F99" s="343"/>
      <c r="G99" s="343"/>
      <c r="H99" s="343"/>
      <c r="I99" s="343"/>
      <c r="J99" s="343"/>
      <c r="K99" s="342"/>
    </row>
    <row r="100" s="1" customFormat="1" ht="18.75" customHeight="1">
      <c r="B100" s="319"/>
      <c r="C100" s="319"/>
      <c r="D100" s="319"/>
      <c r="E100" s="319"/>
      <c r="F100" s="319"/>
      <c r="G100" s="319"/>
      <c r="H100" s="319"/>
      <c r="I100" s="319"/>
      <c r="J100" s="319"/>
      <c r="K100" s="319"/>
    </row>
    <row r="101" s="1" customFormat="1" ht="7.5" customHeight="1">
      <c r="B101" s="320"/>
      <c r="C101" s="321"/>
      <c r="D101" s="321"/>
      <c r="E101" s="321"/>
      <c r="F101" s="321"/>
      <c r="G101" s="321"/>
      <c r="H101" s="321"/>
      <c r="I101" s="321"/>
      <c r="J101" s="321"/>
      <c r="K101" s="322"/>
    </row>
    <row r="102" s="1" customFormat="1" ht="45" customHeight="1">
      <c r="B102" s="323"/>
      <c r="C102" s="324" t="s">
        <v>1668</v>
      </c>
      <c r="D102" s="324"/>
      <c r="E102" s="324"/>
      <c r="F102" s="324"/>
      <c r="G102" s="324"/>
      <c r="H102" s="324"/>
      <c r="I102" s="324"/>
      <c r="J102" s="324"/>
      <c r="K102" s="325"/>
    </row>
    <row r="103" s="1" customFormat="1" ht="17.25" customHeight="1">
      <c r="B103" s="323"/>
      <c r="C103" s="326" t="s">
        <v>1623</v>
      </c>
      <c r="D103" s="326"/>
      <c r="E103" s="326"/>
      <c r="F103" s="326" t="s">
        <v>1624</v>
      </c>
      <c r="G103" s="327"/>
      <c r="H103" s="326" t="s">
        <v>54</v>
      </c>
      <c r="I103" s="326" t="s">
        <v>57</v>
      </c>
      <c r="J103" s="326" t="s">
        <v>1625</v>
      </c>
      <c r="K103" s="325"/>
    </row>
    <row r="104" s="1" customFormat="1" ht="17.25" customHeight="1">
      <c r="B104" s="323"/>
      <c r="C104" s="328" t="s">
        <v>1626</v>
      </c>
      <c r="D104" s="328"/>
      <c r="E104" s="328"/>
      <c r="F104" s="329" t="s">
        <v>1627</v>
      </c>
      <c r="G104" s="330"/>
      <c r="H104" s="328"/>
      <c r="I104" s="328"/>
      <c r="J104" s="328" t="s">
        <v>1628</v>
      </c>
      <c r="K104" s="325"/>
    </row>
    <row r="105" s="1" customFormat="1" ht="5.25" customHeight="1">
      <c r="B105" s="323"/>
      <c r="C105" s="326"/>
      <c r="D105" s="326"/>
      <c r="E105" s="326"/>
      <c r="F105" s="326"/>
      <c r="G105" s="344"/>
      <c r="H105" s="326"/>
      <c r="I105" s="326"/>
      <c r="J105" s="326"/>
      <c r="K105" s="325"/>
    </row>
    <row r="106" s="1" customFormat="1" ht="15" customHeight="1">
      <c r="B106" s="323"/>
      <c r="C106" s="311" t="s">
        <v>53</v>
      </c>
      <c r="D106" s="333"/>
      <c r="E106" s="333"/>
      <c r="F106" s="334" t="s">
        <v>1629</v>
      </c>
      <c r="G106" s="311"/>
      <c r="H106" s="311" t="s">
        <v>1669</v>
      </c>
      <c r="I106" s="311" t="s">
        <v>1631</v>
      </c>
      <c r="J106" s="311">
        <v>20</v>
      </c>
      <c r="K106" s="325"/>
    </row>
    <row r="107" s="1" customFormat="1" ht="15" customHeight="1">
      <c r="B107" s="323"/>
      <c r="C107" s="311" t="s">
        <v>1632</v>
      </c>
      <c r="D107" s="311"/>
      <c r="E107" s="311"/>
      <c r="F107" s="334" t="s">
        <v>1629</v>
      </c>
      <c r="G107" s="311"/>
      <c r="H107" s="311" t="s">
        <v>1669</v>
      </c>
      <c r="I107" s="311" t="s">
        <v>1631</v>
      </c>
      <c r="J107" s="311">
        <v>120</v>
      </c>
      <c r="K107" s="325"/>
    </row>
    <row r="108" s="1" customFormat="1" ht="15" customHeight="1">
      <c r="B108" s="336"/>
      <c r="C108" s="311" t="s">
        <v>1634</v>
      </c>
      <c r="D108" s="311"/>
      <c r="E108" s="311"/>
      <c r="F108" s="334" t="s">
        <v>1635</v>
      </c>
      <c r="G108" s="311"/>
      <c r="H108" s="311" t="s">
        <v>1669</v>
      </c>
      <c r="I108" s="311" t="s">
        <v>1631</v>
      </c>
      <c r="J108" s="311">
        <v>50</v>
      </c>
      <c r="K108" s="325"/>
    </row>
    <row r="109" s="1" customFormat="1" ht="15" customHeight="1">
      <c r="B109" s="336"/>
      <c r="C109" s="311" t="s">
        <v>1637</v>
      </c>
      <c r="D109" s="311"/>
      <c r="E109" s="311"/>
      <c r="F109" s="334" t="s">
        <v>1629</v>
      </c>
      <c r="G109" s="311"/>
      <c r="H109" s="311" t="s">
        <v>1669</v>
      </c>
      <c r="I109" s="311" t="s">
        <v>1639</v>
      </c>
      <c r="J109" s="311"/>
      <c r="K109" s="325"/>
    </row>
    <row r="110" s="1" customFormat="1" ht="15" customHeight="1">
      <c r="B110" s="336"/>
      <c r="C110" s="311" t="s">
        <v>1648</v>
      </c>
      <c r="D110" s="311"/>
      <c r="E110" s="311"/>
      <c r="F110" s="334" t="s">
        <v>1635</v>
      </c>
      <c r="G110" s="311"/>
      <c r="H110" s="311" t="s">
        <v>1669</v>
      </c>
      <c r="I110" s="311" t="s">
        <v>1631</v>
      </c>
      <c r="J110" s="311">
        <v>50</v>
      </c>
      <c r="K110" s="325"/>
    </row>
    <row r="111" s="1" customFormat="1" ht="15" customHeight="1">
      <c r="B111" s="336"/>
      <c r="C111" s="311" t="s">
        <v>1656</v>
      </c>
      <c r="D111" s="311"/>
      <c r="E111" s="311"/>
      <c r="F111" s="334" t="s">
        <v>1635</v>
      </c>
      <c r="G111" s="311"/>
      <c r="H111" s="311" t="s">
        <v>1669</v>
      </c>
      <c r="I111" s="311" t="s">
        <v>1631</v>
      </c>
      <c r="J111" s="311">
        <v>50</v>
      </c>
      <c r="K111" s="325"/>
    </row>
    <row r="112" s="1" customFormat="1" ht="15" customHeight="1">
      <c r="B112" s="336"/>
      <c r="C112" s="311" t="s">
        <v>1654</v>
      </c>
      <c r="D112" s="311"/>
      <c r="E112" s="311"/>
      <c r="F112" s="334" t="s">
        <v>1635</v>
      </c>
      <c r="G112" s="311"/>
      <c r="H112" s="311" t="s">
        <v>1669</v>
      </c>
      <c r="I112" s="311" t="s">
        <v>1631</v>
      </c>
      <c r="J112" s="311">
        <v>50</v>
      </c>
      <c r="K112" s="325"/>
    </row>
    <row r="113" s="1" customFormat="1" ht="15" customHeight="1">
      <c r="B113" s="336"/>
      <c r="C113" s="311" t="s">
        <v>53</v>
      </c>
      <c r="D113" s="311"/>
      <c r="E113" s="311"/>
      <c r="F113" s="334" t="s">
        <v>1629</v>
      </c>
      <c r="G113" s="311"/>
      <c r="H113" s="311" t="s">
        <v>1670</v>
      </c>
      <c r="I113" s="311" t="s">
        <v>1631</v>
      </c>
      <c r="J113" s="311">
        <v>20</v>
      </c>
      <c r="K113" s="325"/>
    </row>
    <row r="114" s="1" customFormat="1" ht="15" customHeight="1">
      <c r="B114" s="336"/>
      <c r="C114" s="311" t="s">
        <v>1671</v>
      </c>
      <c r="D114" s="311"/>
      <c r="E114" s="311"/>
      <c r="F114" s="334" t="s">
        <v>1629</v>
      </c>
      <c r="G114" s="311"/>
      <c r="H114" s="311" t="s">
        <v>1672</v>
      </c>
      <c r="I114" s="311" t="s">
        <v>1631</v>
      </c>
      <c r="J114" s="311">
        <v>120</v>
      </c>
      <c r="K114" s="325"/>
    </row>
    <row r="115" s="1" customFormat="1" ht="15" customHeight="1">
      <c r="B115" s="336"/>
      <c r="C115" s="311" t="s">
        <v>38</v>
      </c>
      <c r="D115" s="311"/>
      <c r="E115" s="311"/>
      <c r="F115" s="334" t="s">
        <v>1629</v>
      </c>
      <c r="G115" s="311"/>
      <c r="H115" s="311" t="s">
        <v>1673</v>
      </c>
      <c r="I115" s="311" t="s">
        <v>1664</v>
      </c>
      <c r="J115" s="311"/>
      <c r="K115" s="325"/>
    </row>
    <row r="116" s="1" customFormat="1" ht="15" customHeight="1">
      <c r="B116" s="336"/>
      <c r="C116" s="311" t="s">
        <v>48</v>
      </c>
      <c r="D116" s="311"/>
      <c r="E116" s="311"/>
      <c r="F116" s="334" t="s">
        <v>1629</v>
      </c>
      <c r="G116" s="311"/>
      <c r="H116" s="311" t="s">
        <v>1674</v>
      </c>
      <c r="I116" s="311" t="s">
        <v>1664</v>
      </c>
      <c r="J116" s="311"/>
      <c r="K116" s="325"/>
    </row>
    <row r="117" s="1" customFormat="1" ht="15" customHeight="1">
      <c r="B117" s="336"/>
      <c r="C117" s="311" t="s">
        <v>57</v>
      </c>
      <c r="D117" s="311"/>
      <c r="E117" s="311"/>
      <c r="F117" s="334" t="s">
        <v>1629</v>
      </c>
      <c r="G117" s="311"/>
      <c r="H117" s="311" t="s">
        <v>1675</v>
      </c>
      <c r="I117" s="311" t="s">
        <v>1676</v>
      </c>
      <c r="J117" s="311"/>
      <c r="K117" s="325"/>
    </row>
    <row r="118" s="1" customFormat="1" ht="15" customHeight="1">
      <c r="B118" s="339"/>
      <c r="C118" s="345"/>
      <c r="D118" s="345"/>
      <c r="E118" s="345"/>
      <c r="F118" s="345"/>
      <c r="G118" s="345"/>
      <c r="H118" s="345"/>
      <c r="I118" s="345"/>
      <c r="J118" s="345"/>
      <c r="K118" s="341"/>
    </row>
    <row r="119" s="1" customFormat="1" ht="18.75" customHeight="1">
      <c r="B119" s="346"/>
      <c r="C119" s="347"/>
      <c r="D119" s="347"/>
      <c r="E119" s="347"/>
      <c r="F119" s="348"/>
      <c r="G119" s="347"/>
      <c r="H119" s="347"/>
      <c r="I119" s="347"/>
      <c r="J119" s="347"/>
      <c r="K119" s="346"/>
    </row>
    <row r="120" s="1" customFormat="1" ht="18.75" customHeight="1">
      <c r="B120" s="319"/>
      <c r="C120" s="319"/>
      <c r="D120" s="319"/>
      <c r="E120" s="319"/>
      <c r="F120" s="319"/>
      <c r="G120" s="319"/>
      <c r="H120" s="319"/>
      <c r="I120" s="319"/>
      <c r="J120" s="319"/>
      <c r="K120" s="319"/>
    </row>
    <row r="121" s="1" customFormat="1" ht="7.5" customHeight="1">
      <c r="B121" s="349"/>
      <c r="C121" s="350"/>
      <c r="D121" s="350"/>
      <c r="E121" s="350"/>
      <c r="F121" s="350"/>
      <c r="G121" s="350"/>
      <c r="H121" s="350"/>
      <c r="I121" s="350"/>
      <c r="J121" s="350"/>
      <c r="K121" s="351"/>
    </row>
    <row r="122" s="1" customFormat="1" ht="45" customHeight="1">
      <c r="B122" s="352"/>
      <c r="C122" s="302" t="s">
        <v>1677</v>
      </c>
      <c r="D122" s="302"/>
      <c r="E122" s="302"/>
      <c r="F122" s="302"/>
      <c r="G122" s="302"/>
      <c r="H122" s="302"/>
      <c r="I122" s="302"/>
      <c r="J122" s="302"/>
      <c r="K122" s="353"/>
    </row>
    <row r="123" s="1" customFormat="1" ht="17.25" customHeight="1">
      <c r="B123" s="354"/>
      <c r="C123" s="326" t="s">
        <v>1623</v>
      </c>
      <c r="D123" s="326"/>
      <c r="E123" s="326"/>
      <c r="F123" s="326" t="s">
        <v>1624</v>
      </c>
      <c r="G123" s="327"/>
      <c r="H123" s="326" t="s">
        <v>54</v>
      </c>
      <c r="I123" s="326" t="s">
        <v>57</v>
      </c>
      <c r="J123" s="326" t="s">
        <v>1625</v>
      </c>
      <c r="K123" s="355"/>
    </row>
    <row r="124" s="1" customFormat="1" ht="17.25" customHeight="1">
      <c r="B124" s="354"/>
      <c r="C124" s="328" t="s">
        <v>1626</v>
      </c>
      <c r="D124" s="328"/>
      <c r="E124" s="328"/>
      <c r="F124" s="329" t="s">
        <v>1627</v>
      </c>
      <c r="G124" s="330"/>
      <c r="H124" s="328"/>
      <c r="I124" s="328"/>
      <c r="J124" s="328" t="s">
        <v>1628</v>
      </c>
      <c r="K124" s="355"/>
    </row>
    <row r="125" s="1" customFormat="1" ht="5.25" customHeight="1">
      <c r="B125" s="356"/>
      <c r="C125" s="331"/>
      <c r="D125" s="331"/>
      <c r="E125" s="331"/>
      <c r="F125" s="331"/>
      <c r="G125" s="357"/>
      <c r="H125" s="331"/>
      <c r="I125" s="331"/>
      <c r="J125" s="331"/>
      <c r="K125" s="358"/>
    </row>
    <row r="126" s="1" customFormat="1" ht="15" customHeight="1">
      <c r="B126" s="356"/>
      <c r="C126" s="311" t="s">
        <v>1632</v>
      </c>
      <c r="D126" s="333"/>
      <c r="E126" s="333"/>
      <c r="F126" s="334" t="s">
        <v>1629</v>
      </c>
      <c r="G126" s="311"/>
      <c r="H126" s="311" t="s">
        <v>1669</v>
      </c>
      <c r="I126" s="311" t="s">
        <v>1631</v>
      </c>
      <c r="J126" s="311">
        <v>120</v>
      </c>
      <c r="K126" s="359"/>
    </row>
    <row r="127" s="1" customFormat="1" ht="15" customHeight="1">
      <c r="B127" s="356"/>
      <c r="C127" s="311" t="s">
        <v>1678</v>
      </c>
      <c r="D127" s="311"/>
      <c r="E127" s="311"/>
      <c r="F127" s="334" t="s">
        <v>1629</v>
      </c>
      <c r="G127" s="311"/>
      <c r="H127" s="311" t="s">
        <v>1679</v>
      </c>
      <c r="I127" s="311" t="s">
        <v>1631</v>
      </c>
      <c r="J127" s="311" t="s">
        <v>1680</v>
      </c>
      <c r="K127" s="359"/>
    </row>
    <row r="128" s="1" customFormat="1" ht="15" customHeight="1">
      <c r="B128" s="356"/>
      <c r="C128" s="311" t="s">
        <v>85</v>
      </c>
      <c r="D128" s="311"/>
      <c r="E128" s="311"/>
      <c r="F128" s="334" t="s">
        <v>1629</v>
      </c>
      <c r="G128" s="311"/>
      <c r="H128" s="311" t="s">
        <v>1681</v>
      </c>
      <c r="I128" s="311" t="s">
        <v>1631</v>
      </c>
      <c r="J128" s="311" t="s">
        <v>1680</v>
      </c>
      <c r="K128" s="359"/>
    </row>
    <row r="129" s="1" customFormat="1" ht="15" customHeight="1">
      <c r="B129" s="356"/>
      <c r="C129" s="311" t="s">
        <v>1640</v>
      </c>
      <c r="D129" s="311"/>
      <c r="E129" s="311"/>
      <c r="F129" s="334" t="s">
        <v>1635</v>
      </c>
      <c r="G129" s="311"/>
      <c r="H129" s="311" t="s">
        <v>1641</v>
      </c>
      <c r="I129" s="311" t="s">
        <v>1631</v>
      </c>
      <c r="J129" s="311">
        <v>15</v>
      </c>
      <c r="K129" s="359"/>
    </row>
    <row r="130" s="1" customFormat="1" ht="15" customHeight="1">
      <c r="B130" s="356"/>
      <c r="C130" s="337" t="s">
        <v>1642</v>
      </c>
      <c r="D130" s="337"/>
      <c r="E130" s="337"/>
      <c r="F130" s="338" t="s">
        <v>1635</v>
      </c>
      <c r="G130" s="337"/>
      <c r="H130" s="337" t="s">
        <v>1643</v>
      </c>
      <c r="I130" s="337" t="s">
        <v>1631</v>
      </c>
      <c r="J130" s="337">
        <v>15</v>
      </c>
      <c r="K130" s="359"/>
    </row>
    <row r="131" s="1" customFormat="1" ht="15" customHeight="1">
      <c r="B131" s="356"/>
      <c r="C131" s="337" t="s">
        <v>1644</v>
      </c>
      <c r="D131" s="337"/>
      <c r="E131" s="337"/>
      <c r="F131" s="338" t="s">
        <v>1635</v>
      </c>
      <c r="G131" s="337"/>
      <c r="H131" s="337" t="s">
        <v>1645</v>
      </c>
      <c r="I131" s="337" t="s">
        <v>1631</v>
      </c>
      <c r="J131" s="337">
        <v>20</v>
      </c>
      <c r="K131" s="359"/>
    </row>
    <row r="132" s="1" customFormat="1" ht="15" customHeight="1">
      <c r="B132" s="356"/>
      <c r="C132" s="337" t="s">
        <v>1646</v>
      </c>
      <c r="D132" s="337"/>
      <c r="E132" s="337"/>
      <c r="F132" s="338" t="s">
        <v>1635</v>
      </c>
      <c r="G132" s="337"/>
      <c r="H132" s="337" t="s">
        <v>1647</v>
      </c>
      <c r="I132" s="337" t="s">
        <v>1631</v>
      </c>
      <c r="J132" s="337">
        <v>20</v>
      </c>
      <c r="K132" s="359"/>
    </row>
    <row r="133" s="1" customFormat="1" ht="15" customHeight="1">
      <c r="B133" s="356"/>
      <c r="C133" s="311" t="s">
        <v>1634</v>
      </c>
      <c r="D133" s="311"/>
      <c r="E133" s="311"/>
      <c r="F133" s="334" t="s">
        <v>1635</v>
      </c>
      <c r="G133" s="311"/>
      <c r="H133" s="311" t="s">
        <v>1669</v>
      </c>
      <c r="I133" s="311" t="s">
        <v>1631</v>
      </c>
      <c r="J133" s="311">
        <v>50</v>
      </c>
      <c r="K133" s="359"/>
    </row>
    <row r="134" s="1" customFormat="1" ht="15" customHeight="1">
      <c r="B134" s="356"/>
      <c r="C134" s="311" t="s">
        <v>1648</v>
      </c>
      <c r="D134" s="311"/>
      <c r="E134" s="311"/>
      <c r="F134" s="334" t="s">
        <v>1635</v>
      </c>
      <c r="G134" s="311"/>
      <c r="H134" s="311" t="s">
        <v>1669</v>
      </c>
      <c r="I134" s="311" t="s">
        <v>1631</v>
      </c>
      <c r="J134" s="311">
        <v>50</v>
      </c>
      <c r="K134" s="359"/>
    </row>
    <row r="135" s="1" customFormat="1" ht="15" customHeight="1">
      <c r="B135" s="356"/>
      <c r="C135" s="311" t="s">
        <v>1654</v>
      </c>
      <c r="D135" s="311"/>
      <c r="E135" s="311"/>
      <c r="F135" s="334" t="s">
        <v>1635</v>
      </c>
      <c r="G135" s="311"/>
      <c r="H135" s="311" t="s">
        <v>1669</v>
      </c>
      <c r="I135" s="311" t="s">
        <v>1631</v>
      </c>
      <c r="J135" s="311">
        <v>50</v>
      </c>
      <c r="K135" s="359"/>
    </row>
    <row r="136" s="1" customFormat="1" ht="15" customHeight="1">
      <c r="B136" s="356"/>
      <c r="C136" s="311" t="s">
        <v>1656</v>
      </c>
      <c r="D136" s="311"/>
      <c r="E136" s="311"/>
      <c r="F136" s="334" t="s">
        <v>1635</v>
      </c>
      <c r="G136" s="311"/>
      <c r="H136" s="311" t="s">
        <v>1669</v>
      </c>
      <c r="I136" s="311" t="s">
        <v>1631</v>
      </c>
      <c r="J136" s="311">
        <v>50</v>
      </c>
      <c r="K136" s="359"/>
    </row>
    <row r="137" s="1" customFormat="1" ht="15" customHeight="1">
      <c r="B137" s="356"/>
      <c r="C137" s="311" t="s">
        <v>1657</v>
      </c>
      <c r="D137" s="311"/>
      <c r="E137" s="311"/>
      <c r="F137" s="334" t="s">
        <v>1635</v>
      </c>
      <c r="G137" s="311"/>
      <c r="H137" s="311" t="s">
        <v>1682</v>
      </c>
      <c r="I137" s="311" t="s">
        <v>1631</v>
      </c>
      <c r="J137" s="311">
        <v>255</v>
      </c>
      <c r="K137" s="359"/>
    </row>
    <row r="138" s="1" customFormat="1" ht="15" customHeight="1">
      <c r="B138" s="356"/>
      <c r="C138" s="311" t="s">
        <v>1659</v>
      </c>
      <c r="D138" s="311"/>
      <c r="E138" s="311"/>
      <c r="F138" s="334" t="s">
        <v>1629</v>
      </c>
      <c r="G138" s="311"/>
      <c r="H138" s="311" t="s">
        <v>1683</v>
      </c>
      <c r="I138" s="311" t="s">
        <v>1661</v>
      </c>
      <c r="J138" s="311"/>
      <c r="K138" s="359"/>
    </row>
    <row r="139" s="1" customFormat="1" ht="15" customHeight="1">
      <c r="B139" s="356"/>
      <c r="C139" s="311" t="s">
        <v>1662</v>
      </c>
      <c r="D139" s="311"/>
      <c r="E139" s="311"/>
      <c r="F139" s="334" t="s">
        <v>1629</v>
      </c>
      <c r="G139" s="311"/>
      <c r="H139" s="311" t="s">
        <v>1684</v>
      </c>
      <c r="I139" s="311" t="s">
        <v>1664</v>
      </c>
      <c r="J139" s="311"/>
      <c r="K139" s="359"/>
    </row>
    <row r="140" s="1" customFormat="1" ht="15" customHeight="1">
      <c r="B140" s="356"/>
      <c r="C140" s="311" t="s">
        <v>1665</v>
      </c>
      <c r="D140" s="311"/>
      <c r="E140" s="311"/>
      <c r="F140" s="334" t="s">
        <v>1629</v>
      </c>
      <c r="G140" s="311"/>
      <c r="H140" s="311" t="s">
        <v>1665</v>
      </c>
      <c r="I140" s="311" t="s">
        <v>1664</v>
      </c>
      <c r="J140" s="311"/>
      <c r="K140" s="359"/>
    </row>
    <row r="141" s="1" customFormat="1" ht="15" customHeight="1">
      <c r="B141" s="356"/>
      <c r="C141" s="311" t="s">
        <v>38</v>
      </c>
      <c r="D141" s="311"/>
      <c r="E141" s="311"/>
      <c r="F141" s="334" t="s">
        <v>1629</v>
      </c>
      <c r="G141" s="311"/>
      <c r="H141" s="311" t="s">
        <v>1685</v>
      </c>
      <c r="I141" s="311" t="s">
        <v>1664</v>
      </c>
      <c r="J141" s="311"/>
      <c r="K141" s="359"/>
    </row>
    <row r="142" s="1" customFormat="1" ht="15" customHeight="1">
      <c r="B142" s="356"/>
      <c r="C142" s="311" t="s">
        <v>1686</v>
      </c>
      <c r="D142" s="311"/>
      <c r="E142" s="311"/>
      <c r="F142" s="334" t="s">
        <v>1629</v>
      </c>
      <c r="G142" s="311"/>
      <c r="H142" s="311" t="s">
        <v>1687</v>
      </c>
      <c r="I142" s="311" t="s">
        <v>1664</v>
      </c>
      <c r="J142" s="311"/>
      <c r="K142" s="359"/>
    </row>
    <row r="143" s="1" customFormat="1" ht="15" customHeight="1">
      <c r="B143" s="360"/>
      <c r="C143" s="361"/>
      <c r="D143" s="361"/>
      <c r="E143" s="361"/>
      <c r="F143" s="361"/>
      <c r="G143" s="361"/>
      <c r="H143" s="361"/>
      <c r="I143" s="361"/>
      <c r="J143" s="361"/>
      <c r="K143" s="362"/>
    </row>
    <row r="144" s="1" customFormat="1" ht="18.75" customHeight="1">
      <c r="B144" s="347"/>
      <c r="C144" s="347"/>
      <c r="D144" s="347"/>
      <c r="E144" s="347"/>
      <c r="F144" s="348"/>
      <c r="G144" s="347"/>
      <c r="H144" s="347"/>
      <c r="I144" s="347"/>
      <c r="J144" s="347"/>
      <c r="K144" s="347"/>
    </row>
    <row r="145" s="1" customFormat="1" ht="18.75" customHeight="1">
      <c r="B145" s="319"/>
      <c r="C145" s="319"/>
      <c r="D145" s="319"/>
      <c r="E145" s="319"/>
      <c r="F145" s="319"/>
      <c r="G145" s="319"/>
      <c r="H145" s="319"/>
      <c r="I145" s="319"/>
      <c r="J145" s="319"/>
      <c r="K145" s="319"/>
    </row>
    <row r="146" s="1" customFormat="1" ht="7.5" customHeight="1">
      <c r="B146" s="320"/>
      <c r="C146" s="321"/>
      <c r="D146" s="321"/>
      <c r="E146" s="321"/>
      <c r="F146" s="321"/>
      <c r="G146" s="321"/>
      <c r="H146" s="321"/>
      <c r="I146" s="321"/>
      <c r="J146" s="321"/>
      <c r="K146" s="322"/>
    </row>
    <row r="147" s="1" customFormat="1" ht="45" customHeight="1">
      <c r="B147" s="323"/>
      <c r="C147" s="324" t="s">
        <v>1688</v>
      </c>
      <c r="D147" s="324"/>
      <c r="E147" s="324"/>
      <c r="F147" s="324"/>
      <c r="G147" s="324"/>
      <c r="H147" s="324"/>
      <c r="I147" s="324"/>
      <c r="J147" s="324"/>
      <c r="K147" s="325"/>
    </row>
    <row r="148" s="1" customFormat="1" ht="17.25" customHeight="1">
      <c r="B148" s="323"/>
      <c r="C148" s="326" t="s">
        <v>1623</v>
      </c>
      <c r="D148" s="326"/>
      <c r="E148" s="326"/>
      <c r="F148" s="326" t="s">
        <v>1624</v>
      </c>
      <c r="G148" s="327"/>
      <c r="H148" s="326" t="s">
        <v>54</v>
      </c>
      <c r="I148" s="326" t="s">
        <v>57</v>
      </c>
      <c r="J148" s="326" t="s">
        <v>1625</v>
      </c>
      <c r="K148" s="325"/>
    </row>
    <row r="149" s="1" customFormat="1" ht="17.25" customHeight="1">
      <c r="B149" s="323"/>
      <c r="C149" s="328" t="s">
        <v>1626</v>
      </c>
      <c r="D149" s="328"/>
      <c r="E149" s="328"/>
      <c r="F149" s="329" t="s">
        <v>1627</v>
      </c>
      <c r="G149" s="330"/>
      <c r="H149" s="328"/>
      <c r="I149" s="328"/>
      <c r="J149" s="328" t="s">
        <v>1628</v>
      </c>
      <c r="K149" s="325"/>
    </row>
    <row r="150" s="1" customFormat="1" ht="5.25" customHeight="1">
      <c r="B150" s="336"/>
      <c r="C150" s="331"/>
      <c r="D150" s="331"/>
      <c r="E150" s="331"/>
      <c r="F150" s="331"/>
      <c r="G150" s="332"/>
      <c r="H150" s="331"/>
      <c r="I150" s="331"/>
      <c r="J150" s="331"/>
      <c r="K150" s="359"/>
    </row>
    <row r="151" s="1" customFormat="1" ht="15" customHeight="1">
      <c r="B151" s="336"/>
      <c r="C151" s="363" t="s">
        <v>1632</v>
      </c>
      <c r="D151" s="311"/>
      <c r="E151" s="311"/>
      <c r="F151" s="364" t="s">
        <v>1629</v>
      </c>
      <c r="G151" s="311"/>
      <c r="H151" s="363" t="s">
        <v>1669</v>
      </c>
      <c r="I151" s="363" t="s">
        <v>1631</v>
      </c>
      <c r="J151" s="363">
        <v>120</v>
      </c>
      <c r="K151" s="359"/>
    </row>
    <row r="152" s="1" customFormat="1" ht="15" customHeight="1">
      <c r="B152" s="336"/>
      <c r="C152" s="363" t="s">
        <v>1678</v>
      </c>
      <c r="D152" s="311"/>
      <c r="E152" s="311"/>
      <c r="F152" s="364" t="s">
        <v>1629</v>
      </c>
      <c r="G152" s="311"/>
      <c r="H152" s="363" t="s">
        <v>1689</v>
      </c>
      <c r="I152" s="363" t="s">
        <v>1631</v>
      </c>
      <c r="J152" s="363" t="s">
        <v>1680</v>
      </c>
      <c r="K152" s="359"/>
    </row>
    <row r="153" s="1" customFormat="1" ht="15" customHeight="1">
      <c r="B153" s="336"/>
      <c r="C153" s="363" t="s">
        <v>85</v>
      </c>
      <c r="D153" s="311"/>
      <c r="E153" s="311"/>
      <c r="F153" s="364" t="s">
        <v>1629</v>
      </c>
      <c r="G153" s="311"/>
      <c r="H153" s="363" t="s">
        <v>1690</v>
      </c>
      <c r="I153" s="363" t="s">
        <v>1631</v>
      </c>
      <c r="J153" s="363" t="s">
        <v>1680</v>
      </c>
      <c r="K153" s="359"/>
    </row>
    <row r="154" s="1" customFormat="1" ht="15" customHeight="1">
      <c r="B154" s="336"/>
      <c r="C154" s="363" t="s">
        <v>1634</v>
      </c>
      <c r="D154" s="311"/>
      <c r="E154" s="311"/>
      <c r="F154" s="364" t="s">
        <v>1635</v>
      </c>
      <c r="G154" s="311"/>
      <c r="H154" s="363" t="s">
        <v>1669</v>
      </c>
      <c r="I154" s="363" t="s">
        <v>1631</v>
      </c>
      <c r="J154" s="363">
        <v>50</v>
      </c>
      <c r="K154" s="359"/>
    </row>
    <row r="155" s="1" customFormat="1" ht="15" customHeight="1">
      <c r="B155" s="336"/>
      <c r="C155" s="363" t="s">
        <v>1637</v>
      </c>
      <c r="D155" s="311"/>
      <c r="E155" s="311"/>
      <c r="F155" s="364" t="s">
        <v>1629</v>
      </c>
      <c r="G155" s="311"/>
      <c r="H155" s="363" t="s">
        <v>1669</v>
      </c>
      <c r="I155" s="363" t="s">
        <v>1639</v>
      </c>
      <c r="J155" s="363"/>
      <c r="K155" s="359"/>
    </row>
    <row r="156" s="1" customFormat="1" ht="15" customHeight="1">
      <c r="B156" s="336"/>
      <c r="C156" s="363" t="s">
        <v>1648</v>
      </c>
      <c r="D156" s="311"/>
      <c r="E156" s="311"/>
      <c r="F156" s="364" t="s">
        <v>1635</v>
      </c>
      <c r="G156" s="311"/>
      <c r="H156" s="363" t="s">
        <v>1669</v>
      </c>
      <c r="I156" s="363" t="s">
        <v>1631</v>
      </c>
      <c r="J156" s="363">
        <v>50</v>
      </c>
      <c r="K156" s="359"/>
    </row>
    <row r="157" s="1" customFormat="1" ht="15" customHeight="1">
      <c r="B157" s="336"/>
      <c r="C157" s="363" t="s">
        <v>1656</v>
      </c>
      <c r="D157" s="311"/>
      <c r="E157" s="311"/>
      <c r="F157" s="364" t="s">
        <v>1635</v>
      </c>
      <c r="G157" s="311"/>
      <c r="H157" s="363" t="s">
        <v>1669</v>
      </c>
      <c r="I157" s="363" t="s">
        <v>1631</v>
      </c>
      <c r="J157" s="363">
        <v>50</v>
      </c>
      <c r="K157" s="359"/>
    </row>
    <row r="158" s="1" customFormat="1" ht="15" customHeight="1">
      <c r="B158" s="336"/>
      <c r="C158" s="363" t="s">
        <v>1654</v>
      </c>
      <c r="D158" s="311"/>
      <c r="E158" s="311"/>
      <c r="F158" s="364" t="s">
        <v>1635</v>
      </c>
      <c r="G158" s="311"/>
      <c r="H158" s="363" t="s">
        <v>1669</v>
      </c>
      <c r="I158" s="363" t="s">
        <v>1631</v>
      </c>
      <c r="J158" s="363">
        <v>50</v>
      </c>
      <c r="K158" s="359"/>
    </row>
    <row r="159" s="1" customFormat="1" ht="15" customHeight="1">
      <c r="B159" s="336"/>
      <c r="C159" s="363" t="s">
        <v>108</v>
      </c>
      <c r="D159" s="311"/>
      <c r="E159" s="311"/>
      <c r="F159" s="364" t="s">
        <v>1629</v>
      </c>
      <c r="G159" s="311"/>
      <c r="H159" s="363" t="s">
        <v>1691</v>
      </c>
      <c r="I159" s="363" t="s">
        <v>1631</v>
      </c>
      <c r="J159" s="363" t="s">
        <v>1692</v>
      </c>
      <c r="K159" s="359"/>
    </row>
    <row r="160" s="1" customFormat="1" ht="15" customHeight="1">
      <c r="B160" s="336"/>
      <c r="C160" s="363" t="s">
        <v>1693</v>
      </c>
      <c r="D160" s="311"/>
      <c r="E160" s="311"/>
      <c r="F160" s="364" t="s">
        <v>1629</v>
      </c>
      <c r="G160" s="311"/>
      <c r="H160" s="363" t="s">
        <v>1694</v>
      </c>
      <c r="I160" s="363" t="s">
        <v>1664</v>
      </c>
      <c r="J160" s="363"/>
      <c r="K160" s="359"/>
    </row>
    <row r="161" s="1" customFormat="1" ht="15" customHeight="1">
      <c r="B161" s="365"/>
      <c r="C161" s="345"/>
      <c r="D161" s="345"/>
      <c r="E161" s="345"/>
      <c r="F161" s="345"/>
      <c r="G161" s="345"/>
      <c r="H161" s="345"/>
      <c r="I161" s="345"/>
      <c r="J161" s="345"/>
      <c r="K161" s="366"/>
    </row>
    <row r="162" s="1" customFormat="1" ht="18.75" customHeight="1">
      <c r="B162" s="347"/>
      <c r="C162" s="357"/>
      <c r="D162" s="357"/>
      <c r="E162" s="357"/>
      <c r="F162" s="367"/>
      <c r="G162" s="357"/>
      <c r="H162" s="357"/>
      <c r="I162" s="357"/>
      <c r="J162" s="357"/>
      <c r="K162" s="347"/>
    </row>
    <row r="163" s="1" customFormat="1" ht="18.75" customHeight="1">
      <c r="B163" s="319"/>
      <c r="C163" s="319"/>
      <c r="D163" s="319"/>
      <c r="E163" s="319"/>
      <c r="F163" s="319"/>
      <c r="G163" s="319"/>
      <c r="H163" s="319"/>
      <c r="I163" s="319"/>
      <c r="J163" s="319"/>
      <c r="K163" s="319"/>
    </row>
    <row r="164" s="1" customFormat="1" ht="7.5" customHeight="1">
      <c r="B164" s="298"/>
      <c r="C164" s="299"/>
      <c r="D164" s="299"/>
      <c r="E164" s="299"/>
      <c r="F164" s="299"/>
      <c r="G164" s="299"/>
      <c r="H164" s="299"/>
      <c r="I164" s="299"/>
      <c r="J164" s="299"/>
      <c r="K164" s="300"/>
    </row>
    <row r="165" s="1" customFormat="1" ht="45" customHeight="1">
      <c r="B165" s="301"/>
      <c r="C165" s="302" t="s">
        <v>1695</v>
      </c>
      <c r="D165" s="302"/>
      <c r="E165" s="302"/>
      <c r="F165" s="302"/>
      <c r="G165" s="302"/>
      <c r="H165" s="302"/>
      <c r="I165" s="302"/>
      <c r="J165" s="302"/>
      <c r="K165" s="303"/>
    </row>
    <row r="166" s="1" customFormat="1" ht="17.25" customHeight="1">
      <c r="B166" s="301"/>
      <c r="C166" s="326" t="s">
        <v>1623</v>
      </c>
      <c r="D166" s="326"/>
      <c r="E166" s="326"/>
      <c r="F166" s="326" t="s">
        <v>1624</v>
      </c>
      <c r="G166" s="368"/>
      <c r="H166" s="369" t="s">
        <v>54</v>
      </c>
      <c r="I166" s="369" t="s">
        <v>57</v>
      </c>
      <c r="J166" s="326" t="s">
        <v>1625</v>
      </c>
      <c r="K166" s="303"/>
    </row>
    <row r="167" s="1" customFormat="1" ht="17.25" customHeight="1">
      <c r="B167" s="304"/>
      <c r="C167" s="328" t="s">
        <v>1626</v>
      </c>
      <c r="D167" s="328"/>
      <c r="E167" s="328"/>
      <c r="F167" s="329" t="s">
        <v>1627</v>
      </c>
      <c r="G167" s="370"/>
      <c r="H167" s="371"/>
      <c r="I167" s="371"/>
      <c r="J167" s="328" t="s">
        <v>1628</v>
      </c>
      <c r="K167" s="306"/>
    </row>
    <row r="168" s="1" customFormat="1" ht="5.25" customHeight="1">
      <c r="B168" s="336"/>
      <c r="C168" s="331"/>
      <c r="D168" s="331"/>
      <c r="E168" s="331"/>
      <c r="F168" s="331"/>
      <c r="G168" s="332"/>
      <c r="H168" s="331"/>
      <c r="I168" s="331"/>
      <c r="J168" s="331"/>
      <c r="K168" s="359"/>
    </row>
    <row r="169" s="1" customFormat="1" ht="15" customHeight="1">
      <c r="B169" s="336"/>
      <c r="C169" s="311" t="s">
        <v>1632</v>
      </c>
      <c r="D169" s="311"/>
      <c r="E169" s="311"/>
      <c r="F169" s="334" t="s">
        <v>1629</v>
      </c>
      <c r="G169" s="311"/>
      <c r="H169" s="311" t="s">
        <v>1669</v>
      </c>
      <c r="I169" s="311" t="s">
        <v>1631</v>
      </c>
      <c r="J169" s="311">
        <v>120</v>
      </c>
      <c r="K169" s="359"/>
    </row>
    <row r="170" s="1" customFormat="1" ht="15" customHeight="1">
      <c r="B170" s="336"/>
      <c r="C170" s="311" t="s">
        <v>1678</v>
      </c>
      <c r="D170" s="311"/>
      <c r="E170" s="311"/>
      <c r="F170" s="334" t="s">
        <v>1629</v>
      </c>
      <c r="G170" s="311"/>
      <c r="H170" s="311" t="s">
        <v>1679</v>
      </c>
      <c r="I170" s="311" t="s">
        <v>1631</v>
      </c>
      <c r="J170" s="311" t="s">
        <v>1680</v>
      </c>
      <c r="K170" s="359"/>
    </row>
    <row r="171" s="1" customFormat="1" ht="15" customHeight="1">
      <c r="B171" s="336"/>
      <c r="C171" s="311" t="s">
        <v>85</v>
      </c>
      <c r="D171" s="311"/>
      <c r="E171" s="311"/>
      <c r="F171" s="334" t="s">
        <v>1629</v>
      </c>
      <c r="G171" s="311"/>
      <c r="H171" s="311" t="s">
        <v>1696</v>
      </c>
      <c r="I171" s="311" t="s">
        <v>1631</v>
      </c>
      <c r="J171" s="311" t="s">
        <v>1680</v>
      </c>
      <c r="K171" s="359"/>
    </row>
    <row r="172" s="1" customFormat="1" ht="15" customHeight="1">
      <c r="B172" s="336"/>
      <c r="C172" s="311" t="s">
        <v>1634</v>
      </c>
      <c r="D172" s="311"/>
      <c r="E172" s="311"/>
      <c r="F172" s="334" t="s">
        <v>1635</v>
      </c>
      <c r="G172" s="311"/>
      <c r="H172" s="311" t="s">
        <v>1696</v>
      </c>
      <c r="I172" s="311" t="s">
        <v>1631</v>
      </c>
      <c r="J172" s="311">
        <v>50</v>
      </c>
      <c r="K172" s="359"/>
    </row>
    <row r="173" s="1" customFormat="1" ht="15" customHeight="1">
      <c r="B173" s="336"/>
      <c r="C173" s="311" t="s">
        <v>1637</v>
      </c>
      <c r="D173" s="311"/>
      <c r="E173" s="311"/>
      <c r="F173" s="334" t="s">
        <v>1629</v>
      </c>
      <c r="G173" s="311"/>
      <c r="H173" s="311" t="s">
        <v>1696</v>
      </c>
      <c r="I173" s="311" t="s">
        <v>1639</v>
      </c>
      <c r="J173" s="311"/>
      <c r="K173" s="359"/>
    </row>
    <row r="174" s="1" customFormat="1" ht="15" customHeight="1">
      <c r="B174" s="336"/>
      <c r="C174" s="311" t="s">
        <v>1648</v>
      </c>
      <c r="D174" s="311"/>
      <c r="E174" s="311"/>
      <c r="F174" s="334" t="s">
        <v>1635</v>
      </c>
      <c r="G174" s="311"/>
      <c r="H174" s="311" t="s">
        <v>1696</v>
      </c>
      <c r="I174" s="311" t="s">
        <v>1631</v>
      </c>
      <c r="J174" s="311">
        <v>50</v>
      </c>
      <c r="K174" s="359"/>
    </row>
    <row r="175" s="1" customFormat="1" ht="15" customHeight="1">
      <c r="B175" s="336"/>
      <c r="C175" s="311" t="s">
        <v>1656</v>
      </c>
      <c r="D175" s="311"/>
      <c r="E175" s="311"/>
      <c r="F175" s="334" t="s">
        <v>1635</v>
      </c>
      <c r="G175" s="311"/>
      <c r="H175" s="311" t="s">
        <v>1696</v>
      </c>
      <c r="I175" s="311" t="s">
        <v>1631</v>
      </c>
      <c r="J175" s="311">
        <v>50</v>
      </c>
      <c r="K175" s="359"/>
    </row>
    <row r="176" s="1" customFormat="1" ht="15" customHeight="1">
      <c r="B176" s="336"/>
      <c r="C176" s="311" t="s">
        <v>1654</v>
      </c>
      <c r="D176" s="311"/>
      <c r="E176" s="311"/>
      <c r="F176" s="334" t="s">
        <v>1635</v>
      </c>
      <c r="G176" s="311"/>
      <c r="H176" s="311" t="s">
        <v>1696</v>
      </c>
      <c r="I176" s="311" t="s">
        <v>1631</v>
      </c>
      <c r="J176" s="311">
        <v>50</v>
      </c>
      <c r="K176" s="359"/>
    </row>
    <row r="177" s="1" customFormat="1" ht="15" customHeight="1">
      <c r="B177" s="336"/>
      <c r="C177" s="311" t="s">
        <v>131</v>
      </c>
      <c r="D177" s="311"/>
      <c r="E177" s="311"/>
      <c r="F177" s="334" t="s">
        <v>1629</v>
      </c>
      <c r="G177" s="311"/>
      <c r="H177" s="311" t="s">
        <v>1697</v>
      </c>
      <c r="I177" s="311" t="s">
        <v>1698</v>
      </c>
      <c r="J177" s="311"/>
      <c r="K177" s="359"/>
    </row>
    <row r="178" s="1" customFormat="1" ht="15" customHeight="1">
      <c r="B178" s="336"/>
      <c r="C178" s="311" t="s">
        <v>57</v>
      </c>
      <c r="D178" s="311"/>
      <c r="E178" s="311"/>
      <c r="F178" s="334" t="s">
        <v>1629</v>
      </c>
      <c r="G178" s="311"/>
      <c r="H178" s="311" t="s">
        <v>1699</v>
      </c>
      <c r="I178" s="311" t="s">
        <v>1700</v>
      </c>
      <c r="J178" s="311">
        <v>1</v>
      </c>
      <c r="K178" s="359"/>
    </row>
    <row r="179" s="1" customFormat="1" ht="15" customHeight="1">
      <c r="B179" s="336"/>
      <c r="C179" s="311" t="s">
        <v>53</v>
      </c>
      <c r="D179" s="311"/>
      <c r="E179" s="311"/>
      <c r="F179" s="334" t="s">
        <v>1629</v>
      </c>
      <c r="G179" s="311"/>
      <c r="H179" s="311" t="s">
        <v>1701</v>
      </c>
      <c r="I179" s="311" t="s">
        <v>1631</v>
      </c>
      <c r="J179" s="311">
        <v>20</v>
      </c>
      <c r="K179" s="359"/>
    </row>
    <row r="180" s="1" customFormat="1" ht="15" customHeight="1">
      <c r="B180" s="336"/>
      <c r="C180" s="311" t="s">
        <v>54</v>
      </c>
      <c r="D180" s="311"/>
      <c r="E180" s="311"/>
      <c r="F180" s="334" t="s">
        <v>1629</v>
      </c>
      <c r="G180" s="311"/>
      <c r="H180" s="311" t="s">
        <v>1702</v>
      </c>
      <c r="I180" s="311" t="s">
        <v>1631</v>
      </c>
      <c r="J180" s="311">
        <v>255</v>
      </c>
      <c r="K180" s="359"/>
    </row>
    <row r="181" s="1" customFormat="1" ht="15" customHeight="1">
      <c r="B181" s="336"/>
      <c r="C181" s="311" t="s">
        <v>132</v>
      </c>
      <c r="D181" s="311"/>
      <c r="E181" s="311"/>
      <c r="F181" s="334" t="s">
        <v>1629</v>
      </c>
      <c r="G181" s="311"/>
      <c r="H181" s="311" t="s">
        <v>1593</v>
      </c>
      <c r="I181" s="311" t="s">
        <v>1631</v>
      </c>
      <c r="J181" s="311">
        <v>10</v>
      </c>
      <c r="K181" s="359"/>
    </row>
    <row r="182" s="1" customFormat="1" ht="15" customHeight="1">
      <c r="B182" s="336"/>
      <c r="C182" s="311" t="s">
        <v>133</v>
      </c>
      <c r="D182" s="311"/>
      <c r="E182" s="311"/>
      <c r="F182" s="334" t="s">
        <v>1629</v>
      </c>
      <c r="G182" s="311"/>
      <c r="H182" s="311" t="s">
        <v>1703</v>
      </c>
      <c r="I182" s="311" t="s">
        <v>1664</v>
      </c>
      <c r="J182" s="311"/>
      <c r="K182" s="359"/>
    </row>
    <row r="183" s="1" customFormat="1" ht="15" customHeight="1">
      <c r="B183" s="336"/>
      <c r="C183" s="311" t="s">
        <v>1704</v>
      </c>
      <c r="D183" s="311"/>
      <c r="E183" s="311"/>
      <c r="F183" s="334" t="s">
        <v>1629</v>
      </c>
      <c r="G183" s="311"/>
      <c r="H183" s="311" t="s">
        <v>1705</v>
      </c>
      <c r="I183" s="311" t="s">
        <v>1664</v>
      </c>
      <c r="J183" s="311"/>
      <c r="K183" s="359"/>
    </row>
    <row r="184" s="1" customFormat="1" ht="15" customHeight="1">
      <c r="B184" s="336"/>
      <c r="C184" s="311" t="s">
        <v>1693</v>
      </c>
      <c r="D184" s="311"/>
      <c r="E184" s="311"/>
      <c r="F184" s="334" t="s">
        <v>1629</v>
      </c>
      <c r="G184" s="311"/>
      <c r="H184" s="311" t="s">
        <v>1706</v>
      </c>
      <c r="I184" s="311" t="s">
        <v>1664</v>
      </c>
      <c r="J184" s="311"/>
      <c r="K184" s="359"/>
    </row>
    <row r="185" s="1" customFormat="1" ht="15" customHeight="1">
      <c r="B185" s="336"/>
      <c r="C185" s="311" t="s">
        <v>135</v>
      </c>
      <c r="D185" s="311"/>
      <c r="E185" s="311"/>
      <c r="F185" s="334" t="s">
        <v>1635</v>
      </c>
      <c r="G185" s="311"/>
      <c r="H185" s="311" t="s">
        <v>1707</v>
      </c>
      <c r="I185" s="311" t="s">
        <v>1631</v>
      </c>
      <c r="J185" s="311">
        <v>50</v>
      </c>
      <c r="K185" s="359"/>
    </row>
    <row r="186" s="1" customFormat="1" ht="15" customHeight="1">
      <c r="B186" s="336"/>
      <c r="C186" s="311" t="s">
        <v>1708</v>
      </c>
      <c r="D186" s="311"/>
      <c r="E186" s="311"/>
      <c r="F186" s="334" t="s">
        <v>1635</v>
      </c>
      <c r="G186" s="311"/>
      <c r="H186" s="311" t="s">
        <v>1709</v>
      </c>
      <c r="I186" s="311" t="s">
        <v>1710</v>
      </c>
      <c r="J186" s="311"/>
      <c r="K186" s="359"/>
    </row>
    <row r="187" s="1" customFormat="1" ht="15" customHeight="1">
      <c r="B187" s="336"/>
      <c r="C187" s="311" t="s">
        <v>1711</v>
      </c>
      <c r="D187" s="311"/>
      <c r="E187" s="311"/>
      <c r="F187" s="334" t="s">
        <v>1635</v>
      </c>
      <c r="G187" s="311"/>
      <c r="H187" s="311" t="s">
        <v>1712</v>
      </c>
      <c r="I187" s="311" t="s">
        <v>1710</v>
      </c>
      <c r="J187" s="311"/>
      <c r="K187" s="359"/>
    </row>
    <row r="188" s="1" customFormat="1" ht="15" customHeight="1">
      <c r="B188" s="336"/>
      <c r="C188" s="311" t="s">
        <v>1713</v>
      </c>
      <c r="D188" s="311"/>
      <c r="E188" s="311"/>
      <c r="F188" s="334" t="s">
        <v>1635</v>
      </c>
      <c r="G188" s="311"/>
      <c r="H188" s="311" t="s">
        <v>1714</v>
      </c>
      <c r="I188" s="311" t="s">
        <v>1710</v>
      </c>
      <c r="J188" s="311"/>
      <c r="K188" s="359"/>
    </row>
    <row r="189" s="1" customFormat="1" ht="15" customHeight="1">
      <c r="B189" s="336"/>
      <c r="C189" s="372" t="s">
        <v>1715</v>
      </c>
      <c r="D189" s="311"/>
      <c r="E189" s="311"/>
      <c r="F189" s="334" t="s">
        <v>1635</v>
      </c>
      <c r="G189" s="311"/>
      <c r="H189" s="311" t="s">
        <v>1716</v>
      </c>
      <c r="I189" s="311" t="s">
        <v>1717</v>
      </c>
      <c r="J189" s="373" t="s">
        <v>1718</v>
      </c>
      <c r="K189" s="359"/>
    </row>
    <row r="190" s="18" customFormat="1" ht="15" customHeight="1">
      <c r="B190" s="374"/>
      <c r="C190" s="375" t="s">
        <v>1719</v>
      </c>
      <c r="D190" s="376"/>
      <c r="E190" s="376"/>
      <c r="F190" s="377" t="s">
        <v>1635</v>
      </c>
      <c r="G190" s="376"/>
      <c r="H190" s="376" t="s">
        <v>1720</v>
      </c>
      <c r="I190" s="376" t="s">
        <v>1717</v>
      </c>
      <c r="J190" s="378" t="s">
        <v>1718</v>
      </c>
      <c r="K190" s="379"/>
    </row>
    <row r="191" s="1" customFormat="1" ht="15" customHeight="1">
      <c r="B191" s="336"/>
      <c r="C191" s="372" t="s">
        <v>42</v>
      </c>
      <c r="D191" s="311"/>
      <c r="E191" s="311"/>
      <c r="F191" s="334" t="s">
        <v>1629</v>
      </c>
      <c r="G191" s="311"/>
      <c r="H191" s="308" t="s">
        <v>1721</v>
      </c>
      <c r="I191" s="311" t="s">
        <v>1722</v>
      </c>
      <c r="J191" s="311"/>
      <c r="K191" s="359"/>
    </row>
    <row r="192" s="1" customFormat="1" ht="15" customHeight="1">
      <c r="B192" s="336"/>
      <c r="C192" s="372" t="s">
        <v>1723</v>
      </c>
      <c r="D192" s="311"/>
      <c r="E192" s="311"/>
      <c r="F192" s="334" t="s">
        <v>1629</v>
      </c>
      <c r="G192" s="311"/>
      <c r="H192" s="311" t="s">
        <v>1724</v>
      </c>
      <c r="I192" s="311" t="s">
        <v>1664</v>
      </c>
      <c r="J192" s="311"/>
      <c r="K192" s="359"/>
    </row>
    <row r="193" s="1" customFormat="1" ht="15" customHeight="1">
      <c r="B193" s="336"/>
      <c r="C193" s="372" t="s">
        <v>1725</v>
      </c>
      <c r="D193" s="311"/>
      <c r="E193" s="311"/>
      <c r="F193" s="334" t="s">
        <v>1629</v>
      </c>
      <c r="G193" s="311"/>
      <c r="H193" s="311" t="s">
        <v>1726</v>
      </c>
      <c r="I193" s="311" t="s">
        <v>1664</v>
      </c>
      <c r="J193" s="311"/>
      <c r="K193" s="359"/>
    </row>
    <row r="194" s="1" customFormat="1" ht="15" customHeight="1">
      <c r="B194" s="336"/>
      <c r="C194" s="372" t="s">
        <v>1727</v>
      </c>
      <c r="D194" s="311"/>
      <c r="E194" s="311"/>
      <c r="F194" s="334" t="s">
        <v>1635</v>
      </c>
      <c r="G194" s="311"/>
      <c r="H194" s="311" t="s">
        <v>1728</v>
      </c>
      <c r="I194" s="311" t="s">
        <v>1664</v>
      </c>
      <c r="J194" s="311"/>
      <c r="K194" s="359"/>
    </row>
    <row r="195" s="1" customFormat="1" ht="15" customHeight="1">
      <c r="B195" s="365"/>
      <c r="C195" s="380"/>
      <c r="D195" s="345"/>
      <c r="E195" s="345"/>
      <c r="F195" s="345"/>
      <c r="G195" s="345"/>
      <c r="H195" s="345"/>
      <c r="I195" s="345"/>
      <c r="J195" s="345"/>
      <c r="K195" s="366"/>
    </row>
    <row r="196" s="1" customFormat="1" ht="18.75" customHeight="1">
      <c r="B196" s="347"/>
      <c r="C196" s="357"/>
      <c r="D196" s="357"/>
      <c r="E196" s="357"/>
      <c r="F196" s="367"/>
      <c r="G196" s="357"/>
      <c r="H196" s="357"/>
      <c r="I196" s="357"/>
      <c r="J196" s="357"/>
      <c r="K196" s="347"/>
    </row>
    <row r="197" s="1" customFormat="1" ht="18.75" customHeight="1">
      <c r="B197" s="347"/>
      <c r="C197" s="357"/>
      <c r="D197" s="357"/>
      <c r="E197" s="357"/>
      <c r="F197" s="367"/>
      <c r="G197" s="357"/>
      <c r="H197" s="357"/>
      <c r="I197" s="357"/>
      <c r="J197" s="357"/>
      <c r="K197" s="347"/>
    </row>
    <row r="198" s="1" customFormat="1" ht="18.75" customHeight="1">
      <c r="B198" s="319"/>
      <c r="C198" s="319"/>
      <c r="D198" s="319"/>
      <c r="E198" s="319"/>
      <c r="F198" s="319"/>
      <c r="G198" s="319"/>
      <c r="H198" s="319"/>
      <c r="I198" s="319"/>
      <c r="J198" s="319"/>
      <c r="K198" s="319"/>
    </row>
    <row r="199" s="1" customFormat="1" ht="13.5">
      <c r="B199" s="298"/>
      <c r="C199" s="299"/>
      <c r="D199" s="299"/>
      <c r="E199" s="299"/>
      <c r="F199" s="299"/>
      <c r="G199" s="299"/>
      <c r="H199" s="299"/>
      <c r="I199" s="299"/>
      <c r="J199" s="299"/>
      <c r="K199" s="300"/>
    </row>
    <row r="200" s="1" customFormat="1" ht="21">
      <c r="B200" s="301"/>
      <c r="C200" s="302" t="s">
        <v>1729</v>
      </c>
      <c r="D200" s="302"/>
      <c r="E200" s="302"/>
      <c r="F200" s="302"/>
      <c r="G200" s="302"/>
      <c r="H200" s="302"/>
      <c r="I200" s="302"/>
      <c r="J200" s="302"/>
      <c r="K200" s="303"/>
    </row>
    <row r="201" s="1" customFormat="1" ht="25.5" customHeight="1">
      <c r="B201" s="301"/>
      <c r="C201" s="381" t="s">
        <v>1730</v>
      </c>
      <c r="D201" s="381"/>
      <c r="E201" s="381"/>
      <c r="F201" s="381" t="s">
        <v>1731</v>
      </c>
      <c r="G201" s="382"/>
      <c r="H201" s="381" t="s">
        <v>1732</v>
      </c>
      <c r="I201" s="381"/>
      <c r="J201" s="381"/>
      <c r="K201" s="303"/>
    </row>
    <row r="202" s="1" customFormat="1" ht="5.25" customHeight="1">
      <c r="B202" s="336"/>
      <c r="C202" s="331"/>
      <c r="D202" s="331"/>
      <c r="E202" s="331"/>
      <c r="F202" s="331"/>
      <c r="G202" s="357"/>
      <c r="H202" s="331"/>
      <c r="I202" s="331"/>
      <c r="J202" s="331"/>
      <c r="K202" s="359"/>
    </row>
    <row r="203" s="1" customFormat="1" ht="15" customHeight="1">
      <c r="B203" s="336"/>
      <c r="C203" s="311" t="s">
        <v>1722</v>
      </c>
      <c r="D203" s="311"/>
      <c r="E203" s="311"/>
      <c r="F203" s="334" t="s">
        <v>43</v>
      </c>
      <c r="G203" s="311"/>
      <c r="H203" s="311" t="s">
        <v>1733</v>
      </c>
      <c r="I203" s="311"/>
      <c r="J203" s="311"/>
      <c r="K203" s="359"/>
    </row>
    <row r="204" s="1" customFormat="1" ht="15" customHeight="1">
      <c r="B204" s="336"/>
      <c r="C204" s="311"/>
      <c r="D204" s="311"/>
      <c r="E204" s="311"/>
      <c r="F204" s="334" t="s">
        <v>44</v>
      </c>
      <c r="G204" s="311"/>
      <c r="H204" s="311" t="s">
        <v>1734</v>
      </c>
      <c r="I204" s="311"/>
      <c r="J204" s="311"/>
      <c r="K204" s="359"/>
    </row>
    <row r="205" s="1" customFormat="1" ht="15" customHeight="1">
      <c r="B205" s="336"/>
      <c r="C205" s="311"/>
      <c r="D205" s="311"/>
      <c r="E205" s="311"/>
      <c r="F205" s="334" t="s">
        <v>47</v>
      </c>
      <c r="G205" s="311"/>
      <c r="H205" s="311" t="s">
        <v>1735</v>
      </c>
      <c r="I205" s="311"/>
      <c r="J205" s="311"/>
      <c r="K205" s="359"/>
    </row>
    <row r="206" s="1" customFormat="1" ht="15" customHeight="1">
      <c r="B206" s="336"/>
      <c r="C206" s="311"/>
      <c r="D206" s="311"/>
      <c r="E206" s="311"/>
      <c r="F206" s="334" t="s">
        <v>45</v>
      </c>
      <c r="G206" s="311"/>
      <c r="H206" s="311" t="s">
        <v>1736</v>
      </c>
      <c r="I206" s="311"/>
      <c r="J206" s="311"/>
      <c r="K206" s="359"/>
    </row>
    <row r="207" s="1" customFormat="1" ht="15" customHeight="1">
      <c r="B207" s="336"/>
      <c r="C207" s="311"/>
      <c r="D207" s="311"/>
      <c r="E207" s="311"/>
      <c r="F207" s="334" t="s">
        <v>46</v>
      </c>
      <c r="G207" s="311"/>
      <c r="H207" s="311" t="s">
        <v>1737</v>
      </c>
      <c r="I207" s="311"/>
      <c r="J207" s="311"/>
      <c r="K207" s="359"/>
    </row>
    <row r="208" s="1" customFormat="1" ht="15" customHeight="1">
      <c r="B208" s="336"/>
      <c r="C208" s="311"/>
      <c r="D208" s="311"/>
      <c r="E208" s="311"/>
      <c r="F208" s="334"/>
      <c r="G208" s="311"/>
      <c r="H208" s="311"/>
      <c r="I208" s="311"/>
      <c r="J208" s="311"/>
      <c r="K208" s="359"/>
    </row>
    <row r="209" s="1" customFormat="1" ht="15" customHeight="1">
      <c r="B209" s="336"/>
      <c r="C209" s="311" t="s">
        <v>1676</v>
      </c>
      <c r="D209" s="311"/>
      <c r="E209" s="311"/>
      <c r="F209" s="334" t="s">
        <v>78</v>
      </c>
      <c r="G209" s="311"/>
      <c r="H209" s="311" t="s">
        <v>1738</v>
      </c>
      <c r="I209" s="311"/>
      <c r="J209" s="311"/>
      <c r="K209" s="359"/>
    </row>
    <row r="210" s="1" customFormat="1" ht="15" customHeight="1">
      <c r="B210" s="336"/>
      <c r="C210" s="311"/>
      <c r="D210" s="311"/>
      <c r="E210" s="311"/>
      <c r="F210" s="334" t="s">
        <v>1574</v>
      </c>
      <c r="G210" s="311"/>
      <c r="H210" s="311" t="s">
        <v>1575</v>
      </c>
      <c r="I210" s="311"/>
      <c r="J210" s="311"/>
      <c r="K210" s="359"/>
    </row>
    <row r="211" s="1" customFormat="1" ht="15" customHeight="1">
      <c r="B211" s="336"/>
      <c r="C211" s="311"/>
      <c r="D211" s="311"/>
      <c r="E211" s="311"/>
      <c r="F211" s="334" t="s">
        <v>1572</v>
      </c>
      <c r="G211" s="311"/>
      <c r="H211" s="311" t="s">
        <v>1739</v>
      </c>
      <c r="I211" s="311"/>
      <c r="J211" s="311"/>
      <c r="K211" s="359"/>
    </row>
    <row r="212" s="1" customFormat="1" ht="15" customHeight="1">
      <c r="B212" s="383"/>
      <c r="C212" s="311"/>
      <c r="D212" s="311"/>
      <c r="E212" s="311"/>
      <c r="F212" s="334" t="s">
        <v>1576</v>
      </c>
      <c r="G212" s="372"/>
      <c r="H212" s="363" t="s">
        <v>1577</v>
      </c>
      <c r="I212" s="363"/>
      <c r="J212" s="363"/>
      <c r="K212" s="384"/>
    </row>
    <row r="213" s="1" customFormat="1" ht="15" customHeight="1">
      <c r="B213" s="383"/>
      <c r="C213" s="311"/>
      <c r="D213" s="311"/>
      <c r="E213" s="311"/>
      <c r="F213" s="334" t="s">
        <v>1405</v>
      </c>
      <c r="G213" s="372"/>
      <c r="H213" s="363" t="s">
        <v>1740</v>
      </c>
      <c r="I213" s="363"/>
      <c r="J213" s="363"/>
      <c r="K213" s="384"/>
    </row>
    <row r="214" s="1" customFormat="1" ht="15" customHeight="1">
      <c r="B214" s="383"/>
      <c r="C214" s="311"/>
      <c r="D214" s="311"/>
      <c r="E214" s="311"/>
      <c r="F214" s="334"/>
      <c r="G214" s="372"/>
      <c r="H214" s="363"/>
      <c r="I214" s="363"/>
      <c r="J214" s="363"/>
      <c r="K214" s="384"/>
    </row>
    <row r="215" s="1" customFormat="1" ht="15" customHeight="1">
      <c r="B215" s="383"/>
      <c r="C215" s="311" t="s">
        <v>1700</v>
      </c>
      <c r="D215" s="311"/>
      <c r="E215" s="311"/>
      <c r="F215" s="334">
        <v>1</v>
      </c>
      <c r="G215" s="372"/>
      <c r="H215" s="363" t="s">
        <v>1741</v>
      </c>
      <c r="I215" s="363"/>
      <c r="J215" s="363"/>
      <c r="K215" s="384"/>
    </row>
    <row r="216" s="1" customFormat="1" ht="15" customHeight="1">
      <c r="B216" s="383"/>
      <c r="C216" s="311"/>
      <c r="D216" s="311"/>
      <c r="E216" s="311"/>
      <c r="F216" s="334">
        <v>2</v>
      </c>
      <c r="G216" s="372"/>
      <c r="H216" s="363" t="s">
        <v>1742</v>
      </c>
      <c r="I216" s="363"/>
      <c r="J216" s="363"/>
      <c r="K216" s="384"/>
    </row>
    <row r="217" s="1" customFormat="1" ht="15" customHeight="1">
      <c r="B217" s="383"/>
      <c r="C217" s="311"/>
      <c r="D217" s="311"/>
      <c r="E217" s="311"/>
      <c r="F217" s="334">
        <v>3</v>
      </c>
      <c r="G217" s="372"/>
      <c r="H217" s="363" t="s">
        <v>1743</v>
      </c>
      <c r="I217" s="363"/>
      <c r="J217" s="363"/>
      <c r="K217" s="384"/>
    </row>
    <row r="218" s="1" customFormat="1" ht="15" customHeight="1">
      <c r="B218" s="383"/>
      <c r="C218" s="311"/>
      <c r="D218" s="311"/>
      <c r="E218" s="311"/>
      <c r="F218" s="334">
        <v>4</v>
      </c>
      <c r="G218" s="372"/>
      <c r="H218" s="363" t="s">
        <v>1744</v>
      </c>
      <c r="I218" s="363"/>
      <c r="J218" s="363"/>
      <c r="K218" s="384"/>
    </row>
    <row r="219" s="1" customFormat="1" ht="12.75" customHeight="1">
      <c r="B219" s="385"/>
      <c r="C219" s="386"/>
      <c r="D219" s="386"/>
      <c r="E219" s="386"/>
      <c r="F219" s="386"/>
      <c r="G219" s="386"/>
      <c r="H219" s="386"/>
      <c r="I219" s="386"/>
      <c r="J219" s="386"/>
      <c r="K219" s="387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Vladislav Matuszek</dc:creator>
  <cp:lastModifiedBy>Vladislav Matuszek</cp:lastModifiedBy>
  <dcterms:created xsi:type="dcterms:W3CDTF">2026-01-22T19:04:02Z</dcterms:created>
  <dcterms:modified xsi:type="dcterms:W3CDTF">2026-01-22T19:04:07Z</dcterms:modified>
</cp:coreProperties>
</file>